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A30E79-4A44-470A-B1DB-49CF531800A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<sst xmlns="http://schemas.openxmlformats.org/spreadsheetml/2006/main" count="16948" uniqueCount="2507">
  <si>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</si>
  <si>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</si>
  <si>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</si>
  <si>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</si>
  <si>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</si>
  <si>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</si>
  <si>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</si>
  <si>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</si>
  <si>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</si>
  <si>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</si>
  <si>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</si>
  <si>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</si>
  <si>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</si>
  <si>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</si>
  <si>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</si>
  <si>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</si>
  <si>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</si>
  <si>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</si>
  <si>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</si>
  <si>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</si>
  <si>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</si>
  <si>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</si>
  <si>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</si>
  <si>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</si>
  <si>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</si>
  <si>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</si>
  <si>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</si>
  <si>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</si>
  <si>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</si>
  <si>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</si>
  <si>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</si>
  <si>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</si>
  <si>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</si>
  <si>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</si>
  <si>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</si>
  <si>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</si>
  <si>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</si>
  <si>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</si>
  <si>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</si>
  <si>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</si>
  <si>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</si>
  <si>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</si>
  <si>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</si>
  <si>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</si>
  <si>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</si>
  <si>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</si>
  <si>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</si>
  <si>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</si>
  <si>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</si>
  <si>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</si>
  <si>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</si>
  <si>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</si>
  <si>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</si>
  <si>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</si>
  <si>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</si>
  <si>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</si>
  <si>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</si>
  <si>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</si>
  <si>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</si>
  <si>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</si>
  <si>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</si>
  <si>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</si>
  <si>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</si>
  <si>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</si>
  <si>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</si>
  <si>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</si>
  <si>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</si>
  <si>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</si>
  <si>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</si>
  <si>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</si>
  <si>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</si>
  <si>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</si>
  <si>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</si>
  <si>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</si>
  <si>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</si>
  <si>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</si>
  <si>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</si>
  <si>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</si>
  <si>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</si>
  <si>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</si>
  <si>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</si>
  <si>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</si>
  <si>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</si>
  <si>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</si>
  <si>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</si>
  <si>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</si>
  <si>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</si>
  <si>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</si>
  <si>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</si>
  <si>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</si>
  <si>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</si>
  <si>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</si>
  <si>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</si>
  <si>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</si>
  <si>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</si>
  <si>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</si>
  <si>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</si>
  <si>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</si>
  <si>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</si>
  <si>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</si>
  <si>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</si>
  <si>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</si>
  <si>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</si>
  <si>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</si>
  <si>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</si>
  <si>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</si>
  <si>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</si>
  <si>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</si>
  <si>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</si>
  <si>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</si>
  <si>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</si>
  <si>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</si>
  <si>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</si>
  <si>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</si>
  <si>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</si>
  <si>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</si>
  <si>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</si>
  <si>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</si>
  <si>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</si>
  <si>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</si>
  <si>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</si>
  <si>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</si>
  <si>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</si>
  <si>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</si>
  <si>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</si>
  <si>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</si>
  <si>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</si>
  <si>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</si>
  <si>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</si>
  <si>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</si>
  <si>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</si>
  <si>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</si>
  <si>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</si>
  <si>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</si>
  <si>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</si>
  <si>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</si>
  <si>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</si>
  <si>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</si>
  <si>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</si>
  <si>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</si>
  <si>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</si>
  <si>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</si>
  <si>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</si>
  <si>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</si>
  <si>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</si>
  <si>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</si>
  <si>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</si>
  <si>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</si>
  <si>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</si>
  <si>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</si>
  <si>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</si>
  <si>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</si>
  <si>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</si>
  <si>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</si>
  <si>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</si>
  <si>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</si>
  <si>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</si>
  <si>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</si>
  <si>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</si>
  <si>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</si>
  <si>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</si>
  <si>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</si>
  <si>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</si>
  <si>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</si>
  <si>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</si>
  <si>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</si>
  <si>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</si>
  <si>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</si>
  <si>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</si>
  <si>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</si>
  <si>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</si>
  <si>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</si>
  <si>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</si>
  <si>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</si>
  <si>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</si>
  <si>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</si>
  <si>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</si>
  <si>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</si>
  <si>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</si>
  <si>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</si>
  <si>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</si>
  <si>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</si>
  <si>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</si>
  <si>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</si>
  <si>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</si>
  <si>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</si>
  <si>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</si>
  <si>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</si>
  <si>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</si>
  <si>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</si>
  <si>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</si>
  <si>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</si>
  <si>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</si>
  <si>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</si>
  <si>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</si>
  <si>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</si>
  <si>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</si>
  <si>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</si>
  <si>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</si>
  <si>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</si>
  <si>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</si>
  <si>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</si>
  <si>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</si>
  <si>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</si>
  <si>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</si>
  <si>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</si>
  <si>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</si>
  <si>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</si>
  <si>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</si>
  <si>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</si>
  <si>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</si>
  <si>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</si>
  <si>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</si>
  <si>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</si>
  <si>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</si>
  <si>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</si>
  <si>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</si>
  <si>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</si>
  <si>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</si>
  <si>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</si>
  <si>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</si>
  <si>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</si>
  <si>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</si>
  <si>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</si>
  <si>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</si>
  <si>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</si>
  <si>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</si>
  <si>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</si>
  <si>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</si>
  <si>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</si>
  <si>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</si>
  <si>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</si>
  <si>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</si>
  <si>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</si>
  <si>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</si>
  <si>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</si>
  <si>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</si>
  <si>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</si>
  <si>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</si>
  <si>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</si>
  <si>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</si>
  <si>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</si>
  <si>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</si>
  <si>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</si>
  <si>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</si>
  <si>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</si>
  <si>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</si>
  <si>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</si>
  <si>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</si>
  <si>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</si>
  <si>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</si>
  <si>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</si>
  <si>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</si>
  <si>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</si>
  <si>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</si>
  <si>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</si>
  <si>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</si>
  <si>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</si>
  <si>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</si>
  <si>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</si>
  <si>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</si>
  <si>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</si>
  <si>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</si>
  <si>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</si>
  <si>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</si>
  <si>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</si>
  <si>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</si>
  <si>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</si>
  <si>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</si>
  <si>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</si>
  <si>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</si>
  <si>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</si>
  <si>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</si>
  <si>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</si>
  <si>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</si>
  <si>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</si>
  <si>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</si>
  <si>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</si>
  <si>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</si>
  <si>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</si>
  <si>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</si>
  <si>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</si>
  <si>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</si>
  <si>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</si>
  <si>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</si>
  <si>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</si>
  <si>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</si>
  <si>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</si>
  <si>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</si>
  <si>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</si>
  <si>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</si>
  <si>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</si>
  <si>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</si>
  <si>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</si>
  <si>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</si>
  <si>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</si>
  <si>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</si>
  <si>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</si>
  <si>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</si>
  <si>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</si>
  <si>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</si>
  <si>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</si>
  <si>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</si>
  <si>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</si>
  <si>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</si>
  <si>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</si>
  <si>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</si>
  <si>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</si>
  <si>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</si>
  <si>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</si>
  <si>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</si>
  <si>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</si>
  <si>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</si>
  <si>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</si>
  <si>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</si>
  <si>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</si>
  <si>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</si>
  <si>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</si>
  <si>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</si>
  <si>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</si>
  <si>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</si>
  <si>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</si>
  <si>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</si>
  <si>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</si>
  <si>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</si>
  <si>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</si>
  <si>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</si>
  <si>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</si>
  <si>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</si>
  <si>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</si>
  <si>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</si>
  <si>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</si>
  <si>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</si>
  <si>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</si>
  <si>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</si>
  <si>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</si>
  <si>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</si>
  <si>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</si>
  <si>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</si>
  <si>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</si>
  <si>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</si>
  <si>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</si>
  <si>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</si>
  <si>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</si>
  <si>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</si>
  <si>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</si>
  <si>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</si>
  <si>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</si>
  <si>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</si>
  <si>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</si>
  <si>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</si>
  <si>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</si>
  <si>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</si>
  <si>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</si>
  <si>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</si>
  <si>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</si>
  <si>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</si>
  <si>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</si>
  <si>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</si>
  <si>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</si>
  <si>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</si>
  <si>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</si>
  <si>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</si>
  <si>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</si>
  <si>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</si>
  <si>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</si>
  <si>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</si>
  <si>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</si>
  <si>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</si>
  <si>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</si>
  <si>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</si>
  <si>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</si>
  <si>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</si>
  <si>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</si>
  <si>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</si>
  <si>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</si>
  <si>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</si>
  <si>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</si>
  <si>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</si>
  <si>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</si>
  <si>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</si>
  <si>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</si>
  <si>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</si>
  <si>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</si>
  <si>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</si>
  <si>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</si>
  <si>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</si>
  <si>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</si>
  <si>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</si>
  <si>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</si>
  <si>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</si>
  <si>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</si>
  <si>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</si>
  <si>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</si>
  <si>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</si>
  <si>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</si>
  <si>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</si>
  <si>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</si>
  <si>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</si>
  <si>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</si>
  <si>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</si>
  <si>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</si>
  <si>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</si>
  <si>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</si>
  <si>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</si>
  <si>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</si>
  <si>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</si>
  <si>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</si>
  <si>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</si>
  <si>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</si>
  <si>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</si>
  <si>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</si>
  <si>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</si>
  <si>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</si>
  <si>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</si>
  <si>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</si>
  <si>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</si>
  <si>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</si>
  <si>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</si>
  <si>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</si>
  <si>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</si>
  <si>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</si>
  <si>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</si>
  <si>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</si>
  <si>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</si>
  <si>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</si>
  <si>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</si>
  <si>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</si>
  <si>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</si>
  <si>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</si>
  <si>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</si>
  <si>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</si>
  <si>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</si>
  <si>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</si>
  <si>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</si>
  <si>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</si>
  <si>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</si>
  <si>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</si>
  <si>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</si>
  <si>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</si>
  <si>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</si>
  <si>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</si>
  <si>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</si>
  <si>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</si>
  <si>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</si>
  <si>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</si>
  <si>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</si>
  <si>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</si>
  <si>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</si>
  <si>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</si>
  <si>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</si>
  <si>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</si>
  <si>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</si>
  <si>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</si>
  <si>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</si>
  <si>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</si>
  <si>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</si>
  <si>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</si>
  <si>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</si>
  <si>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</si>
  <si>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</si>
  <si>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</si>
  <si>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</si>
  <si>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</si>
  <si>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</si>
  <si>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</si>
  <si>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</si>
  <si>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</si>
  <si>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</si>
  <si>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</si>
  <si>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</si>
  <si>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</si>
  <si>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</si>
  <si>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</si>
  <si>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</si>
  <si>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</si>
  <si>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</si>
  <si>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</si>
  <si>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</si>
  <si>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</si>
  <si>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</si>
  <si>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</si>
  <si>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</si>
  <si>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</si>
  <si>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</si>
  <si>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</si>
  <si>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</si>
  <si>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</si>
  <si>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</si>
  <si>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</si>
  <si>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</si>
  <si>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</si>
  <si>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</si>
  <si>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</si>
  <si>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</si>
  <si>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</si>
  <si>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</si>
  <si>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</si>
  <si>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</si>
  <si>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</si>
  <si>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</si>
  <si>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</si>
  <si>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</si>
  <si>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</si>
  <si>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</si>
  <si>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</si>
  <si>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</si>
  <si>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</si>
  <si>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</si>
  <si>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</si>
  <si>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</si>
  <si>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</si>
  <si>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</si>
  <si>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</si>
  <si>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</si>
  <si>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</si>
  <si>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</si>
  <si>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</si>
  <si>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</si>
  <si>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</si>
  <si>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</si>
  <si>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</si>
  <si>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</si>
  <si>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</si>
  <si>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</si>
  <si>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</si>
  <si>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</si>
  <si>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</si>
  <si>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</si>
  <si>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</si>
  <si>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</si>
  <si>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</si>
  <si>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</si>
  <si>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</si>
  <si>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</si>
  <si>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</si>
  <si>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</si>
  <si>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</si>
  <si>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</si>
  <si>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</si>
  <si>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</si>
  <si>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</si>
  <si>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</si>
  <si>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</si>
  <si>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</si>
  <si>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</si>
  <si>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</si>
  <si>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</si>
  <si>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</si>
  <si>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</si>
  <si>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</si>
  <si>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</si>
  <si>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</si>
  <si>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</si>
  <si>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</si>
  <si>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</si>
  <si>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</si>
  <si>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</si>
  <si>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</si>
  <si>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</si>
  <si>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</si>
  <si>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</si>
  <si>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</si>
  <si>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</si>
  <si>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</si>
  <si>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</si>
  <si>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</si>
  <si>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</si>
  <si>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</si>
  <si>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</si>
  <si>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</si>
  <si>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</si>
  <si>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</si>
  <si>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</si>
  <si>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</si>
  <si>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</si>
  <si>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</si>
  <si>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</si>
  <si>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</si>
  <si>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</si>
  <si>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</si>
  <si>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</si>
  <si>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</si>
  <si>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</si>
  <si>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</si>
  <si>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</si>
  <si>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</si>
  <si>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</si>
  <si>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</si>
  <si>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</si>
  <si>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</si>
  <si>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</si>
  <si>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</si>
  <si>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</si>
  <si>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</si>
  <si>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</si>
  <si>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</si>
  <si>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</si>
  <si>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</si>
  <si>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</si>
  <si>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</si>
  <si>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</si>
  <si>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</si>
  <si>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</si>
  <si>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</si>
  <si>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</si>
  <si>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</si>
  <si>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</si>
  <si>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</si>
  <si>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</si>
  <si>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</si>
  <si>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</si>
  <si>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</si>
  <si>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</si>
  <si>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</si>
  <si>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</si>
  <si>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</si>
  <si>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</si>
  <si>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</si>
  <si>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</si>
  <si>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</si>
  <si>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</si>
  <si>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</si>
  <si>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</si>
  <si>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</si>
  <si>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</si>
  <si>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</si>
  <si>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</si>
  <si>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</si>
  <si>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</si>
  <si>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</si>
  <si>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</si>
  <si>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</si>
  <si>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</si>
  <si>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</si>
  <si>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</si>
  <si>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</si>
  <si>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</si>
  <si>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</si>
  <si>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</si>
  <si>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</si>
  <si>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</si>
  <si>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</si>
  <si>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</si>
  <si>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</si>
  <si>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</si>
  <si>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</si>
  <si>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</si>
  <si>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</si>
  <si>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</si>
  <si>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</si>
  <si>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</si>
  <si>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</si>
  <si>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</si>
  <si>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</si>
  <si>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</si>
  <si>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</si>
  <si>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</si>
  <si>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</si>
  <si>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</si>
  <si>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</si>
  <si>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</si>
  <si>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</si>
  <si>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</si>
  <si>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</si>
  <si>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</si>
  <si>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</si>
  <si>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</si>
  <si>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</si>
  <si>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</si>
  <si>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</si>
  <si>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</si>
  <si>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</si>
  <si>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</si>
  <si>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</si>
  <si>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</si>
  <si>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</si>
  <si>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</si>
  <si>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</si>
  <si>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</si>
  <si>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</si>
  <si>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</si>
  <si>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</si>
  <si>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</si>
  <si>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</si>
  <si>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</si>
  <si>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</si>
  <si>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</si>
  <si>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</si>
  <si>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</si>
  <si>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</si>
  <si>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</si>
  <si>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</si>
  <si>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</si>
  <si>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</si>
  <si>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</si>
  <si>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</si>
  <si>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</si>
  <si>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</si>
  <si>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</si>
  <si>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</si>
  <si>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</si>
  <si>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</si>
  <si>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</si>
  <si>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</si>
  <si>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</si>
  <si>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</si>
  <si>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</si>
  <si>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</si>
  <si>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</si>
  <si>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</si>
  <si>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</si>
  <si>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</si>
  <si>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</si>
  <si>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</si>
  <si>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</si>
  <si>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</si>
  <si>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</si>
  <si>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</si>
  <si>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</si>
  <si>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</si>
  <si>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</si>
  <si>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</si>
  <si>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</si>
  <si>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</si>
  <si>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</si>
  <si>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</si>
  <si>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</si>
  <si>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</si>
  <si>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</si>
  <si>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</si>
  <si>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</si>
  <si>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</si>
  <si>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</si>
  <si>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</si>
  <si>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</si>
  <si>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</si>
  <si>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</si>
  <si>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</si>
  <si>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</si>
  <si>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</si>
  <si>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</si>
  <si>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</si>
  <si>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</si>
  <si>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</si>
  <si>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</si>
  <si>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</si>
  <si>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</si>
  <si>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</si>
  <si>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</si>
  <si>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</si>
  <si>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</si>
  <si>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</si>
  <si>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</si>
  <si>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</si>
  <si>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</si>
  <si>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</si>
  <si>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</si>
  <si>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</si>
  <si>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</si>
  <si>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</si>
  <si>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</si>
  <si>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</si>
  <si>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</si>
  <si>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</si>
  <si>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</si>
  <si>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</si>
  <si>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</si>
  <si>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</si>
  <si>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</si>
  <si>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</si>
  <si>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</si>
  <si>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</si>
  <si>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</si>
  <si>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</si>
  <si>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</si>
  <si>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</si>
  <si>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</si>
  <si>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</si>
  <si>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</si>
  <si>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</si>
  <si>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</si>
  <si>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</si>
  <si>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</si>
  <si>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</si>
  <si>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</si>
  <si>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</si>
  <si>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</si>
  <si>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</si>
  <si>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</si>
  <si>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</si>
  <si>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</si>
  <si>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</si>
  <si>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</si>
  <si>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</si>
  <si>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</si>
  <si>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</si>
  <si>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</si>
  <si>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</si>
  <si>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</si>
  <si>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</si>
  <si>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</si>
  <si>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</si>
  <si>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</si>
  <si>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</si>
  <si>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</si>
  <si>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</si>
  <si>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</si>
  <si>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</si>
  <si>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</si>
  <si>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</si>
  <si>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</si>
  <si>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</si>
  <si>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</si>
  <si>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</si>
  <si>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</si>
  <si>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</si>
  <si>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</si>
  <si>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</si>
  <si>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</si>
  <si>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</si>
  <si>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</si>
  <si>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</si>
  <si>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</si>
  <si>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</si>
  <si>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</si>
  <si>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</si>
  <si>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</si>
  <si>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</si>
  <si>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</si>
  <si>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</si>
  <si>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</si>
  <si>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</si>
  <si>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</si>
  <si>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</si>
  <si>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</si>
  <si>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</si>
  <si>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</si>
  <si>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</si>
  <si>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</si>
  <si>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</si>
  <si>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</si>
  <si>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</si>
  <si>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</si>
  <si>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</si>
  <si>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</si>
  <si>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</si>
  <si>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</si>
  <si>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</si>
  <si>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</si>
  <si>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</si>
  <si>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</si>
  <si>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</si>
  <si>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</si>
  <si>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</si>
  <si>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</si>
  <si>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</si>
  <si>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</si>
  <si>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</si>
  <si>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</si>
  <si>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</si>
  <si>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</si>
  <si>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</si>
  <si>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</si>
  <si>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</si>
  <si>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</si>
  <si>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</si>
  <si>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</si>
  <si>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</si>
  <si>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</si>
  <si>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</si>
  <si>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</si>
  <si>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</si>
  <si>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</si>
  <si>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</si>
  <si>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</si>
  <si>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</si>
  <si>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</si>
  <si>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</si>
  <si>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</si>
  <si>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</si>
  <si>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</si>
  <si>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</si>
  <si>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</si>
  <si>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</si>
  <si>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</si>
  <si>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</si>
  <si>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</si>
  <si>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</si>
  <si>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</si>
  <si>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</si>
  <si>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</si>
  <si>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</si>
  <si>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</si>
  <si>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</si>
  <si>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</si>
  <si>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</si>
  <si>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</si>
  <si>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</si>
  <si>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</si>
  <si>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</si>
  <si>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</si>
  <si>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</si>
  <si>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</si>
  <si>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</si>
  <si>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</si>
  <si>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</si>
  <si>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</si>
  <si>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</si>
  <si>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</si>
  <si>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</si>
  <si>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</si>
  <si>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</si>
  <si>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</si>
  <si>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</si>
  <si>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</si>
  <si>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</si>
  <si>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</si>
  <si>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</si>
  <si>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</si>
  <si>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</si>
  <si>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</si>
  <si>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</si>
  <si>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</si>
  <si>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</si>
  <si>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</si>
  <si>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</si>
  <si>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</si>
  <si>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</si>
  <si>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</si>
  <si>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</si>
  <si>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</si>
  <si>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</si>
  <si>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</si>
  <si>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</si>
  <si>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</si>
  <si>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</si>
  <si>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</si>
  <si>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</si>
  <si>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</si>
  <si>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</si>
  <si>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</si>
  <si>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</si>
  <si>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</si>
  <si>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</si>
  <si>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</si>
  <si>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</si>
  <si>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</si>
  <si>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</si>
  <si>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</si>
  <si>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</si>
  <si>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</si>
  <si>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</si>
  <si>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</si>
  <si>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</si>
  <si>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</si>
  <si>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</si>
  <si>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</si>
  <si>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</si>
  <si>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</si>
  <si>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</si>
  <si>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</si>
  <si>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</si>
  <si>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</si>
  <si>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</si>
  <si>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</si>
  <si>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</si>
  <si>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</si>
  <si>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</si>
  <si>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</si>
  <si>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</si>
  <si>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</si>
  <si>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</si>
  <si>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</si>
  <si>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</si>
  <si>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</si>
  <si>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</si>
  <si>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</si>
  <si>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</si>
  <si>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</si>
  <si>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</si>
  <si>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</si>
  <si>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</si>
  <si>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</si>
  <si>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</si>
  <si>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</si>
  <si>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</si>
  <si>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</si>
  <si>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</si>
  <si>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</si>
  <si>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</si>
  <si>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</si>
  <si>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</si>
  <si>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</si>
  <si>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</si>
  <si>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</si>
  <si>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</si>
  <si>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</si>
  <si>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</si>
  <si>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</si>
  <si>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</si>
  <si>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</si>
  <si>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</si>
  <si>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</si>
  <si>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</si>
  <si>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</si>
  <si>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</si>
  <si>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</si>
  <si>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</si>
  <si>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</si>
  <si>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</si>
  <si>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</si>
  <si>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</si>
  <si>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</si>
  <si>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</si>
  <si>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</si>
  <si>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</si>
  <si>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</si>
  <si>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</si>
  <si>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</si>
  <si>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</si>
  <si>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</si>
  <si>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</si>
  <si>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</si>
  <si>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</si>
  <si>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</si>
  <si>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</si>
  <si>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</si>
  <si>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</si>
  <si>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</si>
  <si>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</si>
  <si>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</si>
  <si>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</si>
  <si>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</si>
  <si>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</si>
  <si>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</si>
  <si>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</si>
  <si>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</si>
  <si>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</si>
  <si>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</si>
  <si>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</si>
  <si>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</si>
  <si>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</si>
  <si>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</si>
  <si>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</si>
  <si>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</si>
  <si>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</si>
  <si>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</si>
  <si>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</si>
  <si>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</si>
  <si>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</si>
  <si>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</si>
  <si>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</si>
  <si>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</si>
  <si>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</si>
  <si>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</si>
  <si>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</si>
  <si>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</si>
  <si>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</si>
  <si>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</si>
  <si>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</si>
  <si>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</si>
  <si>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</si>
  <si>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</si>
  <si>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</si>
  <si>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</si>
  <si>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</si>
  <si>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</si>
  <si>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</si>
  <si>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</si>
  <si>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</si>
  <si>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</si>
  <si>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</si>
  <si>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</si>
  <si>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</si>
  <si>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</si>
  <si>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</si>
  <si>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</si>
  <si>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</si>
  <si>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</si>
  <si>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</si>
  <si>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</si>
  <si>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</si>
  <si>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</si>
  <si>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</si>
  <si>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</si>
  <si>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</si>
  <si>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</si>
  <si>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</si>
  <si>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</si>
  <si>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</si>
  <si>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</si>
  <si>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</si>
  <si>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</si>
  <si>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</si>
  <si>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</si>
  <si>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</si>
  <si>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</si>
  <si>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</si>
  <si>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</si>
  <si>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</si>
  <si>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</si>
  <si>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</si>
  <si>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</si>
  <si>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</si>
  <si>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</si>
  <si>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</si>
  <si>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</si>
  <si>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</si>
  <si>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</si>
  <si>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</si>
  <si>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</si>
  <si>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</si>
  <si>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</si>
  <si>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</si>
  <si>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</si>
  <si>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</si>
  <si>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</si>
  <si>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</si>
  <si>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</si>
  <si>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</si>
  <si>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</si>
  <si>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</si>
  <si>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</si>
  <si>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</si>
  <si>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</si>
  <si>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</si>
  <si>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</si>
  <si>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</si>
  <si>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</si>
  <si>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</si>
  <si>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</si>
  <si>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</si>
  <si>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</si>
  <si>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</si>
  <si>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</si>
  <si>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</si>
  <si>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</si>
  <si>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</si>
  <si>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</si>
  <si>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</si>
  <si>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</si>
  <si>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</si>
  <si>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</si>
  <si>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</si>
  <si>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</si>
  <si>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</si>
  <si>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</si>
  <si>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</si>
  <si>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</si>
  <si>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</si>
  <si>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</si>
  <si>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</si>
  <si>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</si>
  <si>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</si>
  <si>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</si>
  <si>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</si>
  <si>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</si>
  <si>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</si>
  <si>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</si>
  <si>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</si>
  <si>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</si>
  <si>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</si>
  <si>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</si>
  <si>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</si>
  <si>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</si>
  <si>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</si>
  <si>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</si>
  <si>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</si>
  <si>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</si>
  <si>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</si>
  <si>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</si>
  <si>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</si>
  <si>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</si>
  <si>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</si>
  <si>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</si>
  <si>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</si>
  <si>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</si>
  <si>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</si>
  <si>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</si>
  <si>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</si>
  <si>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</si>
  <si>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</si>
  <si>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</si>
  <si>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</si>
  <si>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</si>
  <si>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</si>
  <si>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</si>
  <si>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</si>
  <si>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</si>
  <si>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</si>
  <si>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</si>
  <si>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</si>
  <si>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</si>
  <si>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</si>
  <si>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</si>
  <si>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</si>
  <si>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</si>
  <si>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</si>
  <si>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</si>
  <si>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</si>
  <si>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</si>
  <si>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</si>
  <si>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</si>
  <si>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</si>
  <si>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</si>
  <si>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</si>
  <si>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</si>
  <si>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</si>
  <si>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</si>
  <si>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</si>
  <si>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</si>
  <si>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</si>
  <si>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</si>
  <si>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</si>
  <si>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</si>
  <si>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</si>
  <si>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</si>
  <si>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</si>
  <si>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</si>
  <si>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</si>
  <si>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</si>
  <si>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</si>
  <si>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</si>
  <si>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</si>
  <si>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</si>
  <si>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</si>
  <si>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</si>
  <si>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</si>
  <si>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</si>
  <si>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</si>
  <si>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</si>
  <si>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</si>
  <si>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</si>
  <si>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</si>
  <si>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</si>
  <si>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</si>
  <si>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</si>
  <si>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</si>
  <si>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</si>
  <si>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</si>
  <si>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</si>
  <si>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</si>
  <si>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</si>
  <si>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</si>
  <si>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</si>
  <si>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</si>
  <si>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</si>
  <si>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</si>
  <si>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</si>
  <si>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</si>
  <si>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</si>
  <si>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</si>
  <si>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</si>
  <si>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</si>
  <si>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</si>
  <si>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</si>
  <si>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</si>
  <si>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</si>
  <si>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</si>
  <si>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</si>
  <si>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</si>
  <si>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</si>
  <si>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</si>
  <si>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</si>
  <si>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</si>
  <si>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</si>
  <si>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</si>
  <si>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</si>
  <si>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</si>
  <si>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</si>
  <si>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</si>
  <si>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</si>
  <si>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</si>
  <si>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</si>
  <si>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</si>
  <si>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</si>
  <si>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</si>
  <si>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</si>
  <si>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</si>
  <si>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</si>
  <si>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</si>
  <si>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</si>
  <si>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</si>
  <si>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</si>
  <si>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</si>
  <si>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</si>
  <si>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</si>
  <si>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</si>
  <si>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</si>
  <si>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</si>
  <si>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</si>
  <si>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</si>
  <si>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</si>
  <si>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</si>
  <si>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</si>
  <si>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</si>
  <si>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</si>
  <si>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</si>
  <si>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</si>
  <si>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</si>
  <si>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</si>
  <si>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</si>
  <si>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</si>
  <si>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</si>
  <si>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</si>
  <si>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</si>
  <si>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</si>
  <si>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</si>
  <si>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</si>
  <si>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</si>
  <si>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</si>
  <si>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</si>
  <si>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</si>
  <si>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</si>
  <si>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</si>
  <si>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</si>
  <si>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</si>
  <si>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</si>
  <si>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</si>
  <si>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</si>
  <si>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</si>
  <si>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</si>
  <si>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</si>
  <si>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</si>
  <si>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</si>
  <si>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</si>
  <si>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</si>
  <si>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</si>
  <si>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</si>
  <si>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</si>
  <si>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</si>
  <si>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</si>
  <si>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</si>
  <si>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</si>
  <si>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</si>
  <si>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</si>
  <si>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</si>
  <si>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</si>
  <si>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</si>
  <si>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</si>
  <si>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</si>
  <si>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</si>
  <si>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</si>
  <si>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</si>
  <si>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</si>
  <si>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</si>
  <si>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</si>
  <si>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</si>
  <si>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</si>
  <si>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</si>
  <si>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</si>
  <si>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</si>
  <si>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</si>
  <si>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</si>
  <si>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</si>
  <si>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</si>
  <si>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</si>
  <si>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</si>
  <si>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</si>
  <si>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</si>
  <si>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</si>
  <si>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</si>
  <si>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</si>
  <si>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</si>
  <si>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</si>
  <si>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</si>
  <si>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</si>
  <si>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</si>
  <si>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</si>
  <si>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</si>
  <si>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</si>
  <si>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</si>
  <si>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</si>
  <si>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</si>
  <si>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</si>
  <si>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</si>
  <si>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</si>
  <si>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</si>
  <si>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</si>
  <si>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</si>
  <si>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</si>
  <si>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</si>
  <si>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</si>
  <si>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</si>
  <si>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</si>
  <si>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</si>
  <si>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</si>
  <si>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</si>
  <si>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</si>
  <si>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</si>
  <si>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</si>
  <si>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</si>
  <si>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</si>
  <si>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</si>
  <si>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</si>
  <si>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</si>
  <si>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</si>
  <si>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</si>
  <si>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</si>
  <si>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</si>
  <si>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</si>
  <si>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</si>
  <si>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</si>
  <si>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</si>
  <si>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</si>
  <si>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</si>
  <si>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</si>
  <si>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</si>
  <si>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</si>
  <si>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</si>
  <si>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</si>
  <si>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</si>
  <si>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</si>
  <si>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</si>
  <si>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</si>
  <si>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</si>
  <si>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</si>
  <si>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</si>
  <si>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</si>
  <si>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</si>
  <si>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</si>
  <si>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</si>
  <si>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</si>
  <si>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</si>
  <si>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</si>
  <si>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</si>
  <si>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</si>
  <si>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</si>
  <si>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</si>
  <si>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</si>
  <si>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</si>
  <si>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</si>
  <si>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</si>
  <si>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</si>
  <si>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</si>
  <si>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</si>
  <si>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</si>
  <si>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</si>
  <si>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</si>
  <si>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</si>
  <si>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</si>
  <si>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</si>
  <si>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</si>
  <si>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</si>
  <si>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</si>
  <si>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</si>
  <si>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</si>
  <si>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</si>
  <si>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</si>
  <si>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</si>
  <si>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</si>
  <si>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</si>
  <si>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</si>
  <si>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</si>
  <si>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</si>
  <si>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</si>
  <si>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</si>
  <si>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</si>
  <si>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</si>
  <si>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</si>
  <si>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</si>
  <si>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</si>
  <si>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</si>
  <si>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</si>
  <si>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</si>
  <si>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</si>
  <si>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</si>
  <si>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</si>
  <si>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</si>
  <si>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</si>
  <si>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</si>
  <si>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</si>
  <si>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</si>
  <si>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</si>
  <si>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</si>
  <si>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</si>
  <si>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</si>
  <si>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</si>
  <si>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</si>
  <si>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</si>
  <si>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</si>
  <si>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</si>
  <si>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</si>
  <si>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</si>
  <si>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</si>
  <si>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</si>
  <si>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</si>
  <si>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</si>
  <si>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</si>
  <si>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</si>
  <si>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</si>
  <si>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</si>
  <si>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</si>
  <si>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</si>
  <si>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</si>
  <si>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</si>
  <si>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</si>
  <si>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</si>
  <si>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</si>
  <si>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</si>
  <si>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</si>
  <si>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</si>
  <si>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</si>
  <si>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</si>
  <si>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</si>
  <si>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</si>
  <si>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</si>
  <si>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</si>
  <si>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</si>
  <si>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</si>
  <si>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</si>
  <si>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</si>
  <si>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</si>
  <si>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</si>
  <si>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</si>
  <si>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</si>
  <si>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</si>
  <si>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</si>
  <si>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</si>
  <si>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</si>
  <si>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</si>
  <si>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</si>
  <si>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</si>
  <si>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</si>
  <si>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</si>
  <si>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</si>
  <si>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</si>
  <si>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</si>
  <si>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</si>
  <si>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</si>
  <si>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</si>
  <si>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</si>
  <si>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</si>
  <si>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</si>
  <si>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</si>
  <si>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</si>
  <si>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</si>
  <si>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</si>
  <si>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</si>
  <si>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</si>
  <si>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</si>
  <si>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</si>
  <si>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</si>
  <si>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</si>
  <si>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</si>
  <si>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</si>
  <si>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</si>
  <si>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</si>
  <si>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</si>
  <si>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</si>
  <si>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</si>
  <si>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</si>
  <si>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</si>
  <si>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</si>
  <si>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</si>
  <si>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</si>
  <si>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</si>
  <si>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</si>
  <si>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</si>
  <si>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</si>
  <si>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</si>
  <si>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</si>
  <si>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</si>
  <si>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</si>
  <si>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</si>
  <si>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</si>
  <si>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</si>
  <si>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</si>
  <si>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</si>
  <si>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</si>
  <si>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</si>
  <si>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</si>
  <si>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</si>
  <si>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</si>
  <si>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</si>
  <si>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</si>
  <si>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</si>
  <si>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</si>
  <si>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</si>
  <si>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</si>
  <si>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</si>
  <si>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</si>
  <si>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</si>
  <si>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</si>
  <si>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</si>
  <si>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</si>
  <si>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</si>
  <si>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</si>
  <si>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</si>
  <si>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</si>
  <si>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</si>
  <si>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</si>
  <si>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</si>
  <si>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</si>
  <si>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</si>
  <si>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</si>
  <si>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</si>
  <si>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</si>
  <si>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</si>
  <si>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</si>
  <si>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</si>
  <si>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</si>
  <si>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</si>
  <si>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</si>
  <si>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</si>
  <si>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</si>
  <si>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</si>
  <si>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</si>
  <si>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</si>
  <si>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</si>
  <si>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</si>
  <si>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</si>
  <si>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</si>
  <si>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</si>
  <si>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</si>
  <si>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</si>
  <si>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</si>
  <si>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</si>
  <si>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</si>
  <si>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</si>
  <si>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</si>
  <si>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</si>
  <si>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</si>
  <si>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</si>
  <si>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</si>
  <si>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</si>
  <si>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</si>
  <si>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</si>
  <si>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</si>
  <si>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</si>
  <si>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</si>
  <si>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</si>
  <si>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</si>
  <si>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</si>
  <si>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</si>
  <si>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</si>
  <si>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</si>
  <si>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</si>
  <si>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</si>
  <si>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</si>
  <si>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</si>
  <si>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</si>
  <si>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</si>
  <si>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</si>
  <si>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</si>
  <si>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</si>
  <si>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</si>
  <si>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</si>
  <si>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</si>
  <si>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</si>
  <si>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</si>
  <si>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</si>
  <si>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</si>
  <si>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</si>
  <si>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01204</t>
  </si>
  <si>
    <t>旭川市</t>
  </si>
  <si>
    <t>01204_令和4年度</t>
  </si>
  <si>
    <t>01204_令和6年度</t>
  </si>
  <si>
    <t>01456_令和6年度</t>
  </si>
  <si>
    <t>01456</t>
  </si>
  <si>
    <t>愛別町</t>
  </si>
  <si>
    <t>01514_令和6年度</t>
  </si>
  <si>
    <t>01514</t>
  </si>
  <si>
    <t>枝幸町</t>
  </si>
  <si>
    <t>01486_令和6年度</t>
  </si>
  <si>
    <t>01486</t>
  </si>
  <si>
    <t>遠別町</t>
  </si>
  <si>
    <t>01470_令和6年度</t>
  </si>
  <si>
    <t>01470</t>
  </si>
  <si>
    <t>音威子府村</t>
  </si>
  <si>
    <t>01482_令和6年度</t>
  </si>
  <si>
    <t>01482</t>
  </si>
  <si>
    <t>小平町</t>
  </si>
  <si>
    <t>01457_令和6年度</t>
  </si>
  <si>
    <t>01457</t>
  </si>
  <si>
    <t>上川町</t>
  </si>
  <si>
    <t>01460_令和6年度</t>
  </si>
  <si>
    <t>01460</t>
  </si>
  <si>
    <t>上富良野町</t>
  </si>
  <si>
    <t>01465_令和6年度</t>
  </si>
  <si>
    <t>01465</t>
  </si>
  <si>
    <t>剣淵町</t>
  </si>
  <si>
    <t>01511_令和6年度</t>
  </si>
  <si>
    <t>01511</t>
  </si>
  <si>
    <t>猿払村</t>
  </si>
  <si>
    <t>01220_令和6年度</t>
  </si>
  <si>
    <t>01220</t>
  </si>
  <si>
    <t>士別市</t>
  </si>
  <si>
    <t>01463_令和6年度</t>
  </si>
  <si>
    <t>01463</t>
  </si>
  <si>
    <t>占冠村</t>
  </si>
  <si>
    <t>01468_令和6年度</t>
  </si>
  <si>
    <t>01468</t>
  </si>
  <si>
    <t>下川町</t>
  </si>
  <si>
    <t>01485_令和6年度</t>
  </si>
  <si>
    <t>01485</t>
  </si>
  <si>
    <t>初山別村</t>
  </si>
  <si>
    <t>01452_令和6年度</t>
  </si>
  <si>
    <t>01452</t>
  </si>
  <si>
    <t>鷹栖町</t>
  </si>
  <si>
    <t>01487_令和6年度</t>
  </si>
  <si>
    <t>01487</t>
  </si>
  <si>
    <t>天塩町</t>
  </si>
  <si>
    <t>01454_令和6年度</t>
  </si>
  <si>
    <t>01454</t>
  </si>
  <si>
    <t>当麻町</t>
  </si>
  <si>
    <t>01483_令和6年度</t>
  </si>
  <si>
    <t>01483</t>
  </si>
  <si>
    <t>苫前町</t>
  </si>
  <si>
    <t>01516_令和6年度</t>
  </si>
  <si>
    <t>01516</t>
  </si>
  <si>
    <t>豊富町</t>
  </si>
  <si>
    <t>01471_令和6年度</t>
  </si>
  <si>
    <t>01471</t>
  </si>
  <si>
    <t>中川町</t>
  </si>
  <si>
    <t>01513_令和6年度</t>
  </si>
  <si>
    <t>01513</t>
  </si>
  <si>
    <t>中頓別町</t>
  </si>
  <si>
    <t>01461_令和6年度</t>
  </si>
  <si>
    <t>01461</t>
  </si>
  <si>
    <t>中富良野町</t>
  </si>
  <si>
    <t>01221_令和6年度</t>
  </si>
  <si>
    <t>01221</t>
  </si>
  <si>
    <t>名寄市</t>
  </si>
  <si>
    <t>01484_令和6年度</t>
  </si>
  <si>
    <t>01484</t>
  </si>
  <si>
    <t>羽幌町</t>
  </si>
  <si>
    <t>01512_令和6年度</t>
  </si>
  <si>
    <t>01512</t>
  </si>
  <si>
    <t>浜頓別町</t>
  </si>
  <si>
    <t>01459_令和6年度</t>
  </si>
  <si>
    <t>01459</t>
  </si>
  <si>
    <t>美瑛町</t>
  </si>
  <si>
    <t>01453_令和6年度</t>
  </si>
  <si>
    <t>01453</t>
  </si>
  <si>
    <t>東神楽町</t>
  </si>
  <si>
    <t>01458_令和6年度</t>
  </si>
  <si>
    <t>01458</t>
  </si>
  <si>
    <t>東川町</t>
  </si>
  <si>
    <t>01455_令和6年度</t>
  </si>
  <si>
    <t>01455</t>
  </si>
  <si>
    <t>比布町</t>
  </si>
  <si>
    <t>01469_令和6年度</t>
  </si>
  <si>
    <t>01469</t>
  </si>
  <si>
    <t>美深町</t>
  </si>
  <si>
    <t>01229_令和6年度</t>
  </si>
  <si>
    <t>01229</t>
  </si>
  <si>
    <t>富良野市</t>
  </si>
  <si>
    <t>01472_令和6年度</t>
  </si>
  <si>
    <t>01472</t>
  </si>
  <si>
    <t>幌加内町</t>
  </si>
  <si>
    <t>01520_令和6年度</t>
  </si>
  <si>
    <t>01520</t>
  </si>
  <si>
    <t>幌延町</t>
  </si>
  <si>
    <t>01481_令和6年度</t>
  </si>
  <si>
    <t>01481</t>
  </si>
  <si>
    <t>増毛町</t>
  </si>
  <si>
    <t>01462_令和6年度</t>
  </si>
  <si>
    <t>01462</t>
  </si>
  <si>
    <t>南富良野町</t>
  </si>
  <si>
    <t>01518_令和6年度</t>
  </si>
  <si>
    <t>01518</t>
  </si>
  <si>
    <t>利尻町</t>
  </si>
  <si>
    <t>01519_令和6年度</t>
  </si>
  <si>
    <t>01519</t>
  </si>
  <si>
    <t>利尻富士町</t>
  </si>
  <si>
    <t>01212_令和6年度</t>
  </si>
  <si>
    <t>01212</t>
  </si>
  <si>
    <t>留萌市</t>
  </si>
  <si>
    <t>01517_令和6年度</t>
  </si>
  <si>
    <t>01517</t>
  </si>
  <si>
    <t>礼文町</t>
  </si>
  <si>
    <t>01214_令和6年度</t>
  </si>
  <si>
    <t>01214</t>
  </si>
  <si>
    <t>稚内市</t>
  </si>
  <si>
    <t>01464_令和6年度</t>
  </si>
  <si>
    <t>01464</t>
  </si>
  <si>
    <t>和寒町</t>
  </si>
  <si>
    <t>01456_令和4年度</t>
  </si>
  <si>
    <t>01514_令和4年度</t>
  </si>
  <si>
    <t>01486_令和4年度</t>
  </si>
  <si>
    <t>01470_令和4年度</t>
  </si>
  <si>
    <t>01482_令和4年度</t>
  </si>
  <si>
    <t>01457_令和4年度</t>
  </si>
  <si>
    <t>01460_令和4年度</t>
  </si>
  <si>
    <t>01465_令和4年度</t>
  </si>
  <si>
    <t>01511_令和4年度</t>
  </si>
  <si>
    <t>01220_令和4年度</t>
  </si>
  <si>
    <t>01463_令和4年度</t>
  </si>
  <si>
    <t>01468_令和4年度</t>
  </si>
  <si>
    <t>01485_令和4年度</t>
  </si>
  <si>
    <t>01452_令和4年度</t>
  </si>
  <si>
    <t>01487_令和4年度</t>
  </si>
  <si>
    <t>01454_令和4年度</t>
  </si>
  <si>
    <t>01483_令和4年度</t>
  </si>
  <si>
    <t>01516_令和4年度</t>
  </si>
  <si>
    <t>01471_令和4年度</t>
  </si>
  <si>
    <t>01513_令和4年度</t>
  </si>
  <si>
    <t>01461_令和4年度</t>
  </si>
  <si>
    <t>01221_令和4年度</t>
  </si>
  <si>
    <t>01484_令和4年度</t>
  </si>
  <si>
    <t>01512_令和4年度</t>
  </si>
  <si>
    <t>01459_令和4年度</t>
  </si>
  <si>
    <t>01453_令和4年度</t>
  </si>
  <si>
    <t>01458_令和4年度</t>
  </si>
  <si>
    <t>01455_令和4年度</t>
  </si>
  <si>
    <t>01469_令和4年度</t>
  </si>
  <si>
    <t>01229_令和4年度</t>
  </si>
  <si>
    <t>01472_令和4年度</t>
  </si>
  <si>
    <t>01520_令和4年度</t>
  </si>
  <si>
    <t>01481_令和4年度</t>
  </si>
  <si>
    <t>01462_令和4年度</t>
  </si>
  <si>
    <t>01518_令和4年度</t>
  </si>
  <si>
    <t>01519_令和4年度</t>
  </si>
  <si>
    <t>01212_令和4年度</t>
  </si>
  <si>
    <t>01517_令和4年度</t>
  </si>
  <si>
    <t>01214_令和4年度</t>
  </si>
  <si>
    <t>01464_令和4年度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</si>
  <si>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</si>
  <si>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</si>
  <si>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</si>
  <si>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</si>
  <si>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</si>
  <si>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</si>
  <si>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</si>
  <si>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</si>
  <si>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</si>
  <si>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</si>
  <si>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</si>
  <si>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</si>
  <si>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</si>
  <si>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</si>
  <si>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</si>
  <si>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</si>
  <si>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</si>
  <si>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</si>
  <si>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</si>
  <si>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</si>
  <si>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</si>
  <si>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</si>
  <si>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</si>
  <si>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</si>
  <si>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</si>
  <si>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</si>
  <si>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</si>
  <si>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</si>
  <si>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</si>
  <si>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</si>
  <si>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</si>
  <si>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</si>
  <si>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</si>
  <si>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</si>
  <si>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</si>
  <si>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</si>
  <si>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</si>
  <si>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</si>
  <si>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</si>
  <si>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</si>
  <si>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</si>
  <si>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</si>
  <si>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</si>
  <si>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</si>
  <si>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</si>
  <si>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</si>
  <si>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</si>
  <si>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</si>
  <si>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</si>
  <si>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</si>
  <si>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</si>
  <si>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</si>
  <si>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</si>
  <si>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</si>
  <si>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</si>
  <si>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</si>
  <si>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</si>
  <si>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</si>
  <si>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</si>
  <si>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</si>
  <si>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</si>
  <si>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</si>
  <si>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</si>
  <si>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</si>
  <si>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</si>
  <si>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</si>
  <si>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</si>
  <si>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</si>
  <si>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</si>
  <si>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</si>
  <si>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</si>
  <si>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</si>
  <si>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</si>
  <si>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</si>
  <si>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</si>
  <si>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</si>
  <si>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</si>
  <si>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</si>
  <si>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</si>
  <si>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</si>
  <si>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</si>
  <si>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</si>
  <si>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</si>
  <si>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</si>
  <si>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</si>
  <si>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</si>
  <si>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</si>
  <si>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</si>
  <si>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</si>
  <si>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</si>
  <si>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</si>
  <si>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</si>
  <si>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</si>
  <si>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</si>
  <si>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</si>
  <si>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</si>
  <si>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</si>
  <si>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</si>
  <si>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</si>
  <si>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</si>
  <si>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</si>
  <si>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</si>
  <si>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</si>
  <si>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</si>
  <si>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</si>
  <si>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</si>
  <si>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</si>
  <si>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</si>
  <si>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</si>
  <si>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</si>
  <si>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</si>
  <si>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</si>
  <si>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</si>
  <si>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</si>
  <si>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</si>
  <si>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</si>
  <si>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</si>
  <si>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</si>
  <si>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</si>
  <si>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</si>
  <si>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</si>
  <si>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</si>
  <si>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</si>
  <si>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</si>
  <si>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</si>
  <si>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</si>
  <si>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</si>
  <si>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</si>
  <si>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</si>
  <si>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</si>
  <si>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</si>
  <si>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</si>
  <si>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</si>
  <si>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</si>
  <si>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</si>
  <si>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</si>
  <si>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</si>
  <si>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</si>
  <si>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</si>
  <si>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</si>
  <si>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</si>
  <si>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</si>
  <si>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</si>
  <si>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</si>
  <si>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</si>
  <si>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</si>
  <si>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</si>
  <si>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</si>
  <si>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</si>
  <si>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</si>
  <si>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</si>
  <si>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</si>
  <si>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</si>
  <si>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</si>
  <si>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</si>
  <si>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</si>
  <si>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</si>
  <si>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</si>
  <si>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</si>
  <si>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</si>
  <si>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</si>
  <si>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</si>
  <si>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</si>
  <si>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</si>
  <si>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</si>
  <si>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</si>
  <si>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</si>
  <si>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</si>
  <si>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</si>
  <si>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</si>
  <si>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</si>
  <si>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</si>
  <si>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</si>
  <si>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</si>
  <si>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</si>
  <si>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</si>
  <si>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</si>
  <si>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</si>
  <si>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</si>
  <si>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</si>
  <si>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</si>
  <si>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</si>
  <si>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</si>
  <si>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</si>
  <si>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</si>
  <si>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</si>
  <si>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</si>
  <si>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</si>
  <si>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</si>
  <si>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</si>
  <si>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</si>
  <si>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</si>
  <si>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</si>
  <si>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</si>
  <si>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</si>
  <si>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</si>
  <si>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</si>
  <si>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</si>
  <si>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</si>
  <si>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</si>
  <si>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</si>
  <si>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</si>
  <si>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</si>
  <si>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</si>
  <si>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</si>
  <si>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</si>
  <si>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</si>
  <si>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</si>
  <si>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</si>
  <si>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</si>
  <si>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</si>
  <si>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</si>
  <si>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</si>
  <si>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</si>
  <si>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</si>
  <si>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</si>
  <si>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</si>
  <si>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</si>
  <si>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</si>
  <si>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</si>
  <si>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</si>
  <si>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</si>
  <si>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</si>
  <si>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</si>
  <si>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</si>
  <si>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</si>
  <si>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</si>
  <si>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</si>
  <si>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</si>
  <si>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</si>
  <si>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</si>
  <si>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</si>
  <si>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</si>
  <si>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</si>
  <si>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</si>
  <si>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</si>
  <si>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</si>
  <si>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</si>
  <si>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</si>
  <si>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</si>
  <si>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</si>
  <si>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</si>
  <si>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</si>
  <si>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</si>
  <si>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</si>
  <si>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</si>
  <si>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</si>
  <si>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</si>
  <si>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</si>
  <si>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</si>
  <si>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</si>
  <si>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</si>
  <si>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</si>
  <si>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</si>
  <si>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</si>
  <si>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</si>
  <si>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</si>
  <si>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</si>
  <si>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</si>
  <si>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</si>
  <si>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</si>
  <si>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</si>
  <si>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</si>
  <si>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</si>
  <si>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</si>
  <si>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</si>
  <si>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</si>
  <si>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</si>
  <si>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</si>
  <si>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</si>
  <si>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</si>
  <si>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</si>
  <si>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</si>
  <si>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</si>
  <si>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</si>
  <si>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</si>
  <si>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</si>
  <si>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</si>
  <si>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</si>
  <si>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</si>
  <si>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</si>
  <si>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</si>
  <si>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</si>
  <si>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</si>
  <si>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</si>
  <si>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</si>
  <si>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</si>
  <si>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</si>
  <si>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</si>
  <si>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</si>
  <si>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</si>
  <si>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</si>
  <si>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</si>
  <si>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</si>
  <si>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</si>
  <si>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</si>
  <si>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</si>
  <si>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</si>
  <si>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</si>
  <si>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</si>
  <si>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</si>
  <si>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</si>
  <si>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</si>
  <si>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</si>
  <si>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</si>
  <si>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</si>
  <si>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</si>
  <si>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</si>
  <si>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</si>
  <si>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</si>
  <si>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</si>
  <si>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</si>
  <si>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</si>
  <si>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</si>
  <si>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</si>
  <si>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</si>
  <si>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</si>
  <si>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</si>
  <si>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</si>
  <si>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</si>
  <si>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</si>
  <si>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</si>
  <si>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</si>
  <si>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</si>
  <si>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</si>
  <si>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</si>
  <si>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</si>
  <si>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</si>
  <si>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</si>
  <si>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</si>
  <si>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</si>
  <si>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</si>
  <si>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</si>
  <si>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</si>
  <si>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</si>
  <si>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</si>
  <si>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</si>
  <si>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</si>
  <si>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</si>
  <si>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</si>
  <si>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</si>
  <si>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</si>
  <si>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</si>
  <si>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</si>
  <si>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</si>
  <si>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</si>
  <si>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</si>
  <si>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</si>
  <si>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</si>
  <si>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</si>
  <si>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</si>
  <si>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</si>
  <si>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</si>
  <si>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</si>
  <si>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</si>
  <si>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</si>
  <si>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</si>
  <si>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</si>
  <si>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</si>
  <si>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</si>
  <si>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</si>
  <si>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</si>
  <si>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</si>
  <si>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</si>
  <si>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</si>
  <si>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</si>
  <si>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</si>
  <si>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</si>
  <si>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</si>
  <si>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</si>
  <si>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</si>
  <si>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</si>
  <si>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</si>
  <si>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</si>
  <si>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</si>
  <si>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</si>
  <si>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</si>
  <si>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</si>
  <si>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</si>
  <si>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</si>
  <si>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</si>
  <si>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</si>
  <si>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</si>
  <si>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</si>
  <si>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</si>
  <si>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</si>
  <si>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</si>
  <si>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</si>
  <si>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</si>
  <si>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</si>
  <si>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</si>
  <si>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</si>
  <si>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</si>
  <si>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</si>
  <si>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</si>
  <si>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</si>
  <si>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</si>
  <si>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</si>
  <si>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</si>
  <si>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</si>
  <si>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</si>
  <si>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</si>
  <si>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</si>
  <si>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</si>
  <si>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</si>
  <si>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</si>
  <si>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</si>
  <si>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</si>
  <si>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</si>
  <si>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</si>
  <si>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</si>
  <si>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</si>
  <si>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</si>
  <si>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</si>
  <si>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</si>
  <si>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</si>
  <si>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</si>
  <si>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</si>
  <si>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</si>
  <si>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</si>
  <si>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</si>
  <si>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</si>
  <si>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</si>
  <si>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</si>
  <si>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</si>
  <si>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</si>
  <si>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</si>
  <si>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</si>
  <si>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</si>
  <si>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</si>
  <si>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</si>
  <si>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</si>
  <si>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</si>
  <si>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</si>
  <si>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</si>
  <si>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</si>
  <si>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</si>
  <si>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</si>
  <si>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</si>
  <si>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</si>
  <si>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</si>
  <si>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</si>
  <si>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</si>
  <si>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</si>
  <si>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</si>
  <si>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</si>
  <si>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</si>
  <si>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</si>
  <si>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</si>
  <si>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</si>
  <si>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</si>
  <si>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</si>
  <si>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</si>
  <si>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</si>
  <si>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</si>
  <si>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</si>
  <si>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</si>
  <si>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</si>
  <si>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</si>
  <si>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</si>
  <si>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</si>
  <si>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</si>
  <si>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</si>
  <si>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</si>
  <si>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</si>
  <si>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</si>
  <si>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</si>
  <si>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</si>
  <si>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</si>
  <si>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</si>
  <si>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</si>
  <si>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</si>
  <si>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</si>
  <si>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</si>
  <si>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</si>
  <si>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</si>
  <si>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</si>
  <si>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</si>
  <si>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</si>
  <si>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</si>
  <si>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</si>
  <si>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</si>
  <si>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</si>
  <si>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</si>
  <si>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</si>
  <si>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</si>
  <si>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</si>
  <si>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</si>
  <si>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</si>
  <si>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</si>
  <si>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</si>
  <si>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</si>
  <si>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</si>
  <si>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</si>
  <si>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</si>
  <si>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</si>
  <si>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</si>
  <si>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</si>
  <si>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</si>
  <si>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</si>
  <si>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</si>
  <si>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</si>
  <si>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</si>
  <si>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</si>
  <si>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</si>
  <si>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</si>
  <si>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</si>
  <si>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</si>
  <si>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</si>
  <si>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</si>
  <si>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</si>
  <si>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</si>
  <si>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</si>
  <si>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</si>
  <si>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</si>
  <si>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</si>
  <si>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</si>
  <si>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</si>
  <si>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</si>
  <si>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</si>
  <si>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</si>
  <si>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</si>
  <si>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</si>
  <si>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</si>
  <si>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</si>
  <si>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</si>
  <si>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</si>
  <si>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</si>
  <si>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</si>
  <si>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</si>
  <si>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</si>
  <si>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</si>
  <si>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</si>
  <si>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</si>
  <si>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</si>
  <si>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</si>
  <si>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</si>
  <si>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</si>
  <si>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</si>
  <si>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</si>
  <si>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</si>
  <si>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</si>
  <si>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</si>
  <si>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</si>
  <si>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</si>
  <si>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</si>
  <si>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</si>
  <si>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</si>
  <si>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</si>
  <si>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</si>
  <si>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</si>
  <si>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</si>
  <si>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</si>
  <si>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</si>
  <si>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</si>
  <si>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</si>
  <si>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</si>
  <si>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</si>
  <si>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</si>
  <si>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</si>
  <si>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</si>
  <si>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</si>
  <si>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</si>
  <si>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</si>
  <si>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</si>
  <si>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</si>
  <si>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</si>
  <si>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</si>
  <si>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</si>
  <si>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</si>
  <si>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</si>
  <si>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</si>
  <si>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</si>
  <si>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</si>
  <si>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</si>
  <si>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</si>
  <si>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</si>
  <si>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</si>
  <si>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</si>
  <si>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</si>
  <si>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</si>
  <si>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</si>
  <si>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</si>
  <si>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</si>
  <si>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</si>
  <si>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</si>
  <si>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</si>
  <si>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</si>
  <si>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</si>
  <si>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</si>
  <si>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</si>
  <si>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</si>
  <si>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</si>
  <si>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</si>
  <si>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</si>
  <si>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</si>
  <si>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</si>
  <si>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</si>
  <si>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</si>
  <si>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</si>
  <si>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</si>
  <si>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</si>
  <si>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</si>
  <si>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</si>
  <si>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</si>
  <si>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</si>
  <si>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</si>
  <si>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</si>
  <si>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</si>
  <si>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</si>
  <si>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</si>
  <si>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</si>
  <si>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</si>
  <si>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</si>
  <si>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</si>
  <si>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</si>
  <si>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</si>
  <si>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</si>
  <si>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</si>
  <si>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</si>
  <si>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</si>
  <si>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</si>
  <si>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</si>
  <si>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</si>
  <si>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</si>
  <si>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</si>
  <si>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</si>
  <si>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</si>
  <si>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</si>
  <si>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</si>
  <si>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</si>
  <si>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</si>
  <si>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</si>
  <si>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</si>
  <si>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</si>
  <si>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</si>
  <si>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</si>
  <si>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</si>
  <si>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</si>
  <si>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</si>
  <si>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</si>
  <si>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</si>
  <si>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</si>
  <si>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</si>
  <si>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</si>
  <si>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</si>
  <si>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</si>
  <si>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</si>
  <si>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</si>
  <si>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</si>
  <si>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</si>
  <si>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</si>
  <si>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</si>
  <si>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</si>
  <si>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</si>
  <si>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</si>
  <si>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</si>
  <si>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</si>
  <si>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</si>
  <si>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</si>
  <si>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</si>
  <si>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</si>
  <si>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</si>
  <si>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</si>
  <si>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</si>
  <si>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</si>
  <si>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</si>
  <si>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</si>
  <si>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</si>
  <si>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</si>
  <si>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</si>
  <si>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</si>
  <si>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</si>
  <si>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</si>
  <si>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</si>
  <si>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</si>
  <si>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</si>
  <si>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</si>
  <si>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</si>
  <si>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</si>
  <si>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</si>
  <si>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</si>
  <si>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01470_令和7年度</t>
  </si>
  <si>
    <t>01470_令和8年度</t>
  </si>
  <si>
    <t>01470_令和9年度</t>
  </si>
  <si>
    <t>01470_令和10年度</t>
  </si>
  <si>
    <t>01470_令和11年度</t>
  </si>
  <si>
    <t>01470_令和12年度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</si>
</sst>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2.3588146941396999E-2</c:v>
                </c:pt>
                <c:pt idx="5">
                  <c:v>1.2694695277218631E-2</c:v>
                </c:pt>
                <c:pt idx="6">
                  <c:v>1.7416965950178911E-2</c:v>
                </c:pt>
                <c:pt idx="7">
                  <c:v>4.5793437902053209E-2</c:v>
                </c:pt>
                <c:pt idx="8">
                  <c:v>2.5936660486955181E-2</c:v>
                </c:pt>
                <c:pt idx="9">
                  <c:v>2.7463860752266551E-2</c:v>
                </c:pt>
                <c:pt idx="10">
                  <c:v>1.526000895516395E-2</c:v>
                </c:pt>
                <c:pt idx="11">
                  <c:v>3.7755564353095752E-2</c:v>
                </c:pt>
                <c:pt idx="12">
                  <c:v>3.8578822062668043E-2</c:v>
                </c:pt>
                <c:pt idx="13">
                  <c:v>4.588499647495646E-2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2.0408810982257251</c:v>
                </c:pt>
                <c:pt idx="1">
                  <c:v>2.0603258888890541</c:v>
                </c:pt>
                <c:pt idx="2">
                  <c:v>1.9822648692327316</c:v>
                </c:pt>
                <c:pt idx="3">
                  <c:v>1.9760827299618859</c:v>
                </c:pt>
                <c:pt idx="4">
                  <c:v>2.0095524320980163</c:v>
                </c:pt>
                <c:pt idx="5">
                  <c:v>1.9186164779250015</c:v>
                </c:pt>
                <c:pt idx="6">
                  <c:v>1.9022387642447036</c:v>
                </c:pt>
                <c:pt idx="7">
                  <c:v>2.0353532393033671</c:v>
                </c:pt>
                <c:pt idx="8">
                  <c:v>2.0052933527250847</c:v>
                </c:pt>
                <c:pt idx="9">
                  <c:v>1.9294818842061641</c:v>
                </c:pt>
                <c:pt idx="10">
                  <c:v>1.7107082177815971</c:v>
                </c:pt>
                <c:pt idx="11">
                  <c:v>1.5625613116231625</c:v>
                </c:pt>
                <c:pt idx="12">
                  <c:v>1.5367844802828206</c:v>
                </c:pt>
                <c:pt idx="13">
                  <c:v>1.5457851999980303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1.988695798922534</c:v>
                </c:pt>
                <c:pt idx="1">
                  <c:v>1.938643654947187</c:v>
                </c:pt>
                <c:pt idx="2">
                  <c:v>2.2780645888683702</c:v>
                </c:pt>
                <c:pt idx="3">
                  <c:v>2.535694832898336</c:v>
                </c:pt>
                <c:pt idx="4">
                  <c:v>2.6666823272546551</c:v>
                </c:pt>
                <c:pt idx="5">
                  <c:v>2.7895837536758439</c:v>
                </c:pt>
                <c:pt idx="6">
                  <c:v>2.5152389768793082</c:v>
                </c:pt>
                <c:pt idx="7">
                  <c:v>2.6322801907764375</c:v>
                </c:pt>
                <c:pt idx="8">
                  <c:v>2.5342084139452004</c:v>
                </c:pt>
                <c:pt idx="9">
                  <c:v>2.3523667641199957</c:v>
                </c:pt>
                <c:pt idx="10">
                  <c:v>2.3135167815913977</c:v>
                </c:pt>
                <c:pt idx="11">
                  <c:v>2.0404510565734881</c:v>
                </c:pt>
                <c:pt idx="12">
                  <c:v>2.0334476348973536</c:v>
                </c:pt>
                <c:pt idx="13">
                  <c:v>1.9636865519019162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1.434788832930991</c:v>
                </c:pt>
                <c:pt idx="1">
                  <c:v>1.284336112374667</c:v>
                </c:pt>
                <c:pt idx="2">
                  <c:v>1.622477593918225</c:v>
                </c:pt>
                <c:pt idx="3">
                  <c:v>2.0151120164884628</c:v>
                </c:pt>
                <c:pt idx="4">
                  <c:v>1.874102353037703</c:v>
                </c:pt>
                <c:pt idx="5">
                  <c:v>1.6896720225865509</c:v>
                </c:pt>
                <c:pt idx="6">
                  <c:v>1.634880760248195</c:v>
                </c:pt>
                <c:pt idx="7">
                  <c:v>1.4017206487334233</c:v>
                </c:pt>
                <c:pt idx="8">
                  <c:v>1.4054912359083467</c:v>
                </c:pt>
                <c:pt idx="9">
                  <c:v>1.4124232260354119</c:v>
                </c:pt>
                <c:pt idx="10">
                  <c:v>1.2670718859483461</c:v>
                </c:pt>
                <c:pt idx="11">
                  <c:v>1.1469175887202971</c:v>
                </c:pt>
                <c:pt idx="12">
                  <c:v>1.1648284201134693</c:v>
                </c:pt>
                <c:pt idx="13">
                  <c:v>1.1876036482096999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0.68362807994398878</c:v>
                </c:pt>
                <c:pt idx="1">
                  <c:v>0.63921417060132935</c:v>
                </c:pt>
                <c:pt idx="2">
                  <c:v>0.88530552362914627</c:v>
                </c:pt>
                <c:pt idx="3">
                  <c:v>0.68620816330675805</c:v>
                </c:pt>
                <c:pt idx="4">
                  <c:v>0.78890207281112512</c:v>
                </c:pt>
                <c:pt idx="5">
                  <c:v>1.4115372279810359</c:v>
                </c:pt>
                <c:pt idx="6">
                  <c:v>0.6901209591909514</c:v>
                </c:pt>
                <c:pt idx="7">
                  <c:v>0.70197101003194251</c:v>
                </c:pt>
                <c:pt idx="8">
                  <c:v>0.66784051405966127</c:v>
                </c:pt>
                <c:pt idx="9">
                  <c:v>0.61657182649801368</c:v>
                </c:pt>
                <c:pt idx="10">
                  <c:v>0.59845615242056738</c:v>
                </c:pt>
                <c:pt idx="11">
                  <c:v>0.39919347685361761</c:v>
                </c:pt>
                <c:pt idx="12">
                  <c:v>1.0559844897181603</c:v>
                </c:pt>
                <c:pt idx="13">
                  <c:v>0.93671925707914183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522</c:v>
                </c:pt>
                <c:pt idx="1">
                  <c:v>511</c:v>
                </c:pt>
                <c:pt idx="2">
                  <c:v>501</c:v>
                </c:pt>
                <c:pt idx="3">
                  <c:v>502</c:v>
                </c:pt>
                <c:pt idx="4">
                  <c:v>498</c:v>
                </c:pt>
                <c:pt idx="5">
                  <c:v>492</c:v>
                </c:pt>
                <c:pt idx="6">
                  <c:v>494</c:v>
                </c:pt>
                <c:pt idx="7">
                  <c:v>507</c:v>
                </c:pt>
                <c:pt idx="8">
                  <c:v>492</c:v>
                </c:pt>
                <c:pt idx="9">
                  <c:v>488</c:v>
                </c:pt>
                <c:pt idx="10">
                  <c:v>473</c:v>
                </c:pt>
                <c:pt idx="11">
                  <c:v>459</c:v>
                </c:pt>
                <c:pt idx="12">
                  <c:v>445</c:v>
                </c:pt>
                <c:pt idx="13">
                  <c:v>442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193</c:v>
                </c:pt>
                <c:pt idx="1">
                  <c:v>197</c:v>
                </c:pt>
                <c:pt idx="2">
                  <c:v>194</c:v>
                </c:pt>
                <c:pt idx="3">
                  <c:v>192</c:v>
                </c:pt>
                <c:pt idx="4">
                  <c:v>207</c:v>
                </c:pt>
                <c:pt idx="5">
                  <c:v>200</c:v>
                </c:pt>
                <c:pt idx="6">
                  <c:v>198</c:v>
                </c:pt>
                <c:pt idx="7">
                  <c:v>230</c:v>
                </c:pt>
                <c:pt idx="8">
                  <c:v>234</c:v>
                </c:pt>
                <c:pt idx="9">
                  <c:v>226</c:v>
                </c:pt>
                <c:pt idx="10">
                  <c:v>189</c:v>
                </c:pt>
                <c:pt idx="11">
                  <c:v>194</c:v>
                </c:pt>
                <c:pt idx="12">
                  <c:v>192</c:v>
                </c:pt>
                <c:pt idx="13">
                  <c:v>191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467</c:v>
                </c:pt>
                <c:pt idx="1">
                  <c:v>463</c:v>
                </c:pt>
                <c:pt idx="2">
                  <c:v>452</c:v>
                </c:pt>
                <c:pt idx="3">
                  <c:v>458</c:v>
                </c:pt>
                <c:pt idx="4">
                  <c:v>497</c:v>
                </c:pt>
                <c:pt idx="5">
                  <c:v>491</c:v>
                </c:pt>
                <c:pt idx="6">
                  <c:v>481</c:v>
                </c:pt>
                <c:pt idx="7">
                  <c:v>495</c:v>
                </c:pt>
                <c:pt idx="8">
                  <c:v>487</c:v>
                </c:pt>
                <c:pt idx="9">
                  <c:v>491</c:v>
                </c:pt>
                <c:pt idx="10">
                  <c:v>477</c:v>
                </c:pt>
                <c:pt idx="11">
                  <c:v>459</c:v>
                </c:pt>
                <c:pt idx="12">
                  <c:v>463</c:v>
                </c:pt>
                <c:pt idx="13">
                  <c:v>454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c:v>
                </c:pt>
                <c:pt idx="1">
                  <c:v>9</c:v>
                </c:pt>
                <c:pt idx="2">
                  <c:v>9</c:v>
                </c:pt>
                <c:pt idx="3">
                  <c:v>9</c:v>
                </c:pt>
                <c:pt idx="4">
                  <c:v>9</c:v>
                </c:pt>
                <c:pt idx="5">
                  <c:v>8</c:v>
                </c:pt>
                <c:pt idx="6">
                  <c:v>8</c:v>
                </c:pt>
                <c:pt idx="7">
                  <c:v>8</c:v>
                </c:pt>
                <c:pt idx="8">
                  <c:v>8</c:v>
                </c:pt>
                <c:pt idx="9">
                  <c:v>8</c:v>
                </c:pt>
                <c:pt idx="10">
                  <c:v>8</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59</c:v>
                </c:pt>
                <c:pt idx="1">
                  <c:v>59</c:v>
                </c:pt>
                <c:pt idx="2">
                  <c:v>59</c:v>
                </c:pt>
                <c:pt idx="3">
                  <c:v>59</c:v>
                </c:pt>
                <c:pt idx="4">
                  <c:v>59</c:v>
                </c:pt>
                <c:pt idx="5">
                  <c:v>94</c:v>
                </c:pt>
                <c:pt idx="6">
                  <c:v>94</c:v>
                </c:pt>
                <c:pt idx="7">
                  <c:v>94</c:v>
                </c:pt>
                <c:pt idx="8">
                  <c:v>94</c:v>
                </c:pt>
                <c:pt idx="9">
                  <c:v>94</c:v>
                </c:pt>
                <c:pt idx="10">
                  <c:v>94</c:v>
                </c:pt>
                <c:pt idx="11">
                  <c:v>37</c:v>
                </c:pt>
                <c:pt idx="12">
                  <c:v>37</c:v>
                </c:pt>
                <c:pt idx="13">
                  <c:v>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0.83330000000000004</c:v>
                </c:pt>
                <c:pt idx="3">
                  <c:v>0</c:v>
                </c:pt>
                <c:pt idx="4">
                  <c:v>0.69799999999999995</c:v>
                </c:pt>
                <c:pt idx="5">
                  <c:v>2.8963999999999999</c:v>
                </c:pt>
                <c:pt idx="6">
                  <c:v>0</c:v>
                </c:pt>
                <c:pt idx="7">
                  <c:v>0</c:v>
                </c:pt>
                <c:pt idx="8">
                  <c:v>0</c:v>
                </c:pt>
                <c:pt idx="9">
                  <c:v>0</c:v>
                </c:pt>
                <c:pt idx="10">
                  <c:v>0</c:v>
                </c:pt>
                <c:pt idx="11">
                  <c:v>0</c:v>
                </c:pt>
                <c:pt idx="12">
                  <c:v>3.282</c:v>
                </c:pt>
                <c:pt idx="13">
                  <c:v>3.5232999999999999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1.622477593918225</c:v>
                </c:pt>
                <c:pt idx="1">
                  <c:v>2.0151120164884628</c:v>
                </c:pt>
                <c:pt idx="2">
                  <c:v>1.874102353037703</c:v>
                </c:pt>
                <c:pt idx="3">
                  <c:v>1.6896720225865509</c:v>
                </c:pt>
                <c:pt idx="4">
                  <c:v>1.634880760248195</c:v>
                </c:pt>
                <c:pt idx="5">
                  <c:v>1.4017206487334233</c:v>
                </c:pt>
                <c:pt idx="6">
                  <c:v>1.4054912359083467</c:v>
                </c:pt>
                <c:pt idx="7">
                  <c:v>1.4124232260354119</c:v>
                </c:pt>
                <c:pt idx="8">
                  <c:v>1.2670718859483461</c:v>
                </c:pt>
                <c:pt idx="9">
                  <c:v>1.1469175887202971</c:v>
                </c:pt>
                <c:pt idx="10">
                  <c:v>1.1648284201134693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0.88530552362914627</c:v>
                </c:pt>
                <c:pt idx="1">
                  <c:v>0.68620816330675805</c:v>
                </c:pt>
                <c:pt idx="2">
                  <c:v>0.78890207281112512</c:v>
                </c:pt>
                <c:pt idx="3">
                  <c:v>1.4115372279810359</c:v>
                </c:pt>
                <c:pt idx="4">
                  <c:v>0.6901209591909514</c:v>
                </c:pt>
                <c:pt idx="5">
                  <c:v>0.70197101003194251</c:v>
                </c:pt>
                <c:pt idx="6">
                  <c:v>0.66784051405966127</c:v>
                </c:pt>
                <c:pt idx="7">
                  <c:v>0.61657182649801368</c:v>
                </c:pt>
                <c:pt idx="8">
                  <c:v>0.59845615242056738</c:v>
                </c:pt>
                <c:pt idx="9">
                  <c:v>0.39919347685361761</c:v>
                </c:pt>
                <c:pt idx="10">
                  <c:v>1.0559844897181603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0.29399026879541318</c:v>
                </c:pt>
                <c:pt idx="2">
                  <c:v>0.22948048632941101</c:v>
                </c:pt>
                <c:pt idx="3">
                  <c:v>0</c:v>
                </c:pt>
                <c:pt idx="4">
                  <c:v>1.0776053364659119</c:v>
                </c:pt>
                <c:pt idx="5">
                  <c:v>2.378869422283902</c:v>
                </c:pt>
                <c:pt idx="7">
                  <c:v>2.3667629425300829</c:v>
                </c:pt>
                <c:pt idx="8">
                  <c:v>5.8678659672715003E-2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0.52347075512482422</c:v>
                </c:pt>
                <c:pt idx="4" formatCode="#,##0">
                  <c:v>1.0776053364659119</c:v>
                </c:pt>
                <c:pt idx="5" formatCode="#,##0">
                  <c:v>2.378869422283902</c:v>
                </c:pt>
                <c:pt idx="6" formatCode="#,##0">
                  <c:v>2.425441602202798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音威子府村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音威子府村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音威子府村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音威子府村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c:v>
                </c:pt>
                <c:pt idx="1">
                  <c:v>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3.6003599999999993</c:v>
                </c:pt>
                <c:pt idx="1">
                  <c:v>0</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音威子府村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14.774298227999999</c:v>
                </c:pt>
                <c:pt idx="1">
                  <c:v>135.76744292400002</c:v>
                </c:pt>
                <c:pt idx="2">
                  <c:v>0.44564961600000003</c:v>
                </c:pt>
                <c:pt idx="3">
                  <c:v>0</c:v>
                </c:pt>
                <c:pt idx="4">
                  <c:v>3.3325309999999997E-2</c:v>
                </c:pt>
                <c:pt idx="5">
                  <c:v>0.47348551999999999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1,702,420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音威子府村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388390</c:v>
                </c:pt>
                <c:pt idx="1">
                  <c:v>1311700</c:v>
                </c:pt>
                <c:pt idx="2">
                  <c:v>2330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c:v>
                </c:pt>
                <c:pt idx="1">
                  <c:v>3</c:v>
                </c:pt>
                <c:pt idx="2">
                  <c:v>3</c:v>
                </c:pt>
                <c:pt idx="3">
                  <c:v>3</c:v>
                </c:pt>
                <c:pt idx="4">
                  <c:v>3</c:v>
                </c:pt>
                <c:pt idx="5">
                  <c:v>3</c:v>
                </c:pt>
                <c:pt idx="6">
                  <c:v>3</c:v>
                </c:pt>
                <c:pt idx="7">
                  <c:v>3</c:v>
                </c:pt>
                <c:pt idx="8">
                  <c:v>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8.5570161615007166E-4</c:v>
                </c:pt>
                <c:pt idx="1">
                  <c:v>8.5004031024932107E-4</c:v>
                </c:pt>
                <c:pt idx="2">
                  <c:v>9.078674602955555E-4</c:v>
                </c:pt>
                <c:pt idx="3">
                  <c:v>9.3338301276548363E-4</c:v>
                </c:pt>
                <c:pt idx="4">
                  <c:v>9.312497803577078E-4</c:v>
                </c:pt>
                <c:pt idx="5">
                  <c:v>1.0103575601545934E-3</c:v>
                </c:pt>
                <c:pt idx="6">
                  <c:v>9.1829748149300171E-4</c:v>
                </c:pt>
                <c:pt idx="7">
                  <c:v>9.2391309119430206E-4</c:v>
                </c:pt>
                <c:pt idx="8">
                  <c:v>9.2391309119430206E-4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0.1947611236133393</c:v>
                </c:pt>
                <c:pt idx="2">
                  <c:v>0.1728955355977983</c:v>
                </c:pt>
                <c:pt idx="3">
                  <c:v>0.42124541359998757</c:v>
                </c:pt>
                <c:pt idx="4">
                  <c:v>1.874102353037703</c:v>
                </c:pt>
                <c:pt idx="5">
                  <c:v>2.6666823272546551</c:v>
                </c:pt>
                <c:pt idx="7">
                  <c:v>1.9455025800332713</c:v>
                </c:pt>
                <c:pt idx="8">
                  <c:v>6.40498520647452E-2</c:v>
                </c:pt>
                <c:pt idx="9">
                  <c:v>0</c:v>
                </c:pt>
                <c:pt idx="10">
                  <c:v>2.3588146941396999E-2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0.78890207281112512</c:v>
                </c:pt>
                <c:pt idx="4" formatCode="#,##0">
                  <c:v>1.874102353037703</c:v>
                </c:pt>
                <c:pt idx="5" formatCode="#,##0">
                  <c:v>2.6666823272546551</c:v>
                </c:pt>
                <c:pt idx="6" formatCode="#,##0">
                  <c:v>2.0095524320980163</c:v>
                </c:pt>
                <c:pt idx="10" formatCode="#,##0">
                  <c:v>2.3588146941396999E-2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3896.8600340384519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3.6003599999999993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4194094.1880000001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410397.17300000001</c:v>
                </c:pt>
                <c:pt idx="1">
                  <c:v>3771317.8590000002</c:v>
                </c:pt>
                <c:pt idx="2">
                  <c:v>12379.156000000001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3.6003599999999993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0.59896857752682775</c:v>
                </c:pt>
                <c:pt idx="2">
                  <c:v>9.9206931130564169E-2</c:v>
                </c:pt>
                <c:pt idx="3">
                  <c:v>0.23854374842174991</c:v>
                </c:pt>
                <c:pt idx="4">
                  <c:v>1.1876036482096999</c:v>
                </c:pt>
                <c:pt idx="5">
                  <c:v>1.9636865519019162</c:v>
                </c:pt>
                <c:pt idx="7">
                  <c:v>1.506460145203298</c:v>
                </c:pt>
                <c:pt idx="8">
                  <c:v>3.9325054794732292E-2</c:v>
                </c:pt>
                <c:pt idx="9">
                  <c:v>0</c:v>
                </c:pt>
                <c:pt idx="10">
                  <c:v>4.588499647495646E-2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0.93671925707914183</c:v>
                </c:pt>
                <c:pt idx="4">
                  <c:v>1.1876036482096999</c:v>
                </c:pt>
                <c:pt idx="5">
                  <c:v>1.9636865519019162</c:v>
                </c:pt>
                <c:pt idx="6">
                  <c:v>1.5457851999980303</c:v>
                </c:pt>
                <c:pt idx="10">
                  <c:v>4.588499647495646E-2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再エネ比較シート!$BM$72:$BM$161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再エネ比較シート!$BK$72:$BK$161</c:f>
              <c:numCache>
                <c:formatCode>#,##0_);[Red]\(#,##0\)</c:formatCode>
                <c:ptCount val="90"/>
                <c:pt idx="0">
                  <c:v>1855579.3776712655</c:v>
                </c:pt>
                <c:pt idx="1">
                  <c:v>8475676.0485841241</c:v>
                </c:pt>
                <c:pt idx="2">
                  <c:v>25925031.895646907</c:v>
                </c:pt>
                <c:pt idx="3">
                  <c:v>10181240.275987061</c:v>
                </c:pt>
                <c:pt idx="4">
                  <c:v>4190197.3279659618</c:v>
                </c:pt>
                <c:pt idx="5">
                  <c:v>5637763.1858605044</c:v>
                </c:pt>
                <c:pt idx="6">
                  <c:v>9434289.8873449434</c:v>
                </c:pt>
                <c:pt idx="7">
                  <c:v>2811932.9705601935</c:v>
                </c:pt>
                <c:pt idx="8">
                  <c:v>3082945.0009598196</c:v>
                </c:pt>
                <c:pt idx="9">
                  <c:v>17363272.544408917</c:v>
                </c:pt>
                <c:pt idx="10">
                  <c:v>14574409.742452595</c:v>
                </c:pt>
                <c:pt idx="11">
                  <c:v>3790098.8567487723</c:v>
                </c:pt>
                <c:pt idx="12">
                  <c:v>8838899.4183135796</c:v>
                </c:pt>
                <c:pt idx="13">
                  <c:v>3344239.4530374403</c:v>
                </c:pt>
                <c:pt idx="14">
                  <c:v>1617295.1642284128</c:v>
                </c:pt>
                <c:pt idx="15">
                  <c:v>8438283.4238009192</c:v>
                </c:pt>
                <c:pt idx="16">
                  <c:v>2396047.2947665751</c:v>
                </c:pt>
                <c:pt idx="17">
                  <c:v>5233052.3263460854</c:v>
                </c:pt>
                <c:pt idx="18">
                  <c:v>13294661.261693234</c:v>
                </c:pt>
                <c:pt idx="19">
                  <c:v>8988603.2603139058</c:v>
                </c:pt>
                <c:pt idx="20">
                  <c:v>7049314.4174067751</c:v>
                </c:pt>
                <c:pt idx="21">
                  <c:v>1914164.2285265392</c:v>
                </c:pt>
                <c:pt idx="22">
                  <c:v>6298267.3542281166</c:v>
                </c:pt>
                <c:pt idx="23">
                  <c:v>4831486.9876947487</c:v>
                </c:pt>
                <c:pt idx="24">
                  <c:v>9863355.7266975529</c:v>
                </c:pt>
                <c:pt idx="25">
                  <c:v>6341272.3236287609</c:v>
                </c:pt>
                <c:pt idx="26">
                  <c:v>1143768.9609655545</c:v>
                </c:pt>
                <c:pt idx="27">
                  <c:v>1380177.3626159814</c:v>
                </c:pt>
                <c:pt idx="28">
                  <c:v>844433.07077039196</c:v>
                </c:pt>
                <c:pt idx="29">
                  <c:v>9074187.4930550102</c:v>
                </c:pt>
                <c:pt idx="30">
                  <c:v>6049116.625967239</c:v>
                </c:pt>
                <c:pt idx="31">
                  <c:v>11686496.906355174</c:v>
                </c:pt>
                <c:pt idx="32">
                  <c:v>10481839.824374918</c:v>
                </c:pt>
                <c:pt idx="33">
                  <c:v>5040741.6589279007</c:v>
                </c:pt>
                <c:pt idx="34">
                  <c:v>8846881.4234321453</c:v>
                </c:pt>
                <c:pt idx="35">
                  <c:v>325250.37423725927</c:v>
                </c:pt>
                <c:pt idx="36">
                  <c:v>1149579.0198005643</c:v>
                </c:pt>
                <c:pt idx="37">
                  <c:v>2556750.1837356151</c:v>
                </c:pt>
                <c:pt idx="38">
                  <c:v>1053379.0469805889</c:v>
                </c:pt>
                <c:pt idx="39">
                  <c:v>21344773.878533568</c:v>
                </c:pt>
                <c:pt idx="40">
                  <c:v>3383404.5752371466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再エネ比較シート!$BJ$72:$BJ$161</c:f>
              <c:numCache>
                <c:formatCode>#,##0_);[Red]\(#,##0\)</c:formatCode>
                <c:ptCount val="90"/>
                <c:pt idx="0">
                  <c:v>13680.263328734729</c:v>
                </c:pt>
                <c:pt idx="1">
                  <c:v>1765537.6434158781</c:v>
                </c:pt>
                <c:pt idx="2">
                  <c:v>52324.45435309039</c:v>
                </c:pt>
                <c:pt idx="3">
                  <c:v>12996.180012938539</c:v>
                </c:pt>
                <c:pt idx="4">
                  <c:v>3896.8600340384519</c:v>
                </c:pt>
                <c:pt idx="5">
                  <c:v>14360.495139496397</c:v>
                </c:pt>
                <c:pt idx="6">
                  <c:v>19011.858655055501</c:v>
                </c:pt>
                <c:pt idx="7">
                  <c:v>55582.735439806347</c:v>
                </c:pt>
                <c:pt idx="8">
                  <c:v>12373.832040180856</c:v>
                </c:pt>
                <c:pt idx="9">
                  <c:v>21908.564591084312</c:v>
                </c:pt>
                <c:pt idx="10">
                  <c:v>93800.601547401326</c:v>
                </c:pt>
                <c:pt idx="11">
                  <c:v>9861.1682512277512</c:v>
                </c:pt>
                <c:pt idx="12">
                  <c:v>17386.207686417783</c:v>
                </c:pt>
                <c:pt idx="13">
                  <c:v>5015.2369625592873</c:v>
                </c:pt>
                <c:pt idx="14">
                  <c:v>32560.438771587444</c:v>
                </c:pt>
                <c:pt idx="15">
                  <c:v>14424.368199080325</c:v>
                </c:pt>
                <c:pt idx="16">
                  <c:v>28935.383233424967</c:v>
                </c:pt>
                <c:pt idx="17">
                  <c:v>14909.057653914197</c:v>
                </c:pt>
                <c:pt idx="18">
                  <c:v>24435.150306762313</c:v>
                </c:pt>
                <c:pt idx="19">
                  <c:v>7137.3246860955705</c:v>
                </c:pt>
                <c:pt idx="20">
                  <c:v>8983.8375932243725</c:v>
                </c:pt>
                <c:pt idx="21">
                  <c:v>19557.015473461128</c:v>
                </c:pt>
                <c:pt idx="22">
                  <c:v>146262.32177188201</c:v>
                </c:pt>
                <c:pt idx="23">
                  <c:v>35546.114305252631</c:v>
                </c:pt>
                <c:pt idx="24">
                  <c:v>25753.649302443151</c:v>
                </c:pt>
                <c:pt idx="25">
                  <c:v>50605.926371238464</c:v>
                </c:pt>
                <c:pt idx="26">
                  <c:v>41316.218034445643</c:v>
                </c:pt>
                <c:pt idx="27">
                  <c:v>44530.468384018226</c:v>
                </c:pt>
                <c:pt idx="28">
                  <c:v>15997.176229607969</c:v>
                </c:pt>
                <c:pt idx="29">
                  <c:v>21015.248944989289</c:v>
                </c:pt>
                <c:pt idx="30">
                  <c:v>108460.43703276142</c:v>
                </c:pt>
                <c:pt idx="31">
                  <c:v>7353.5116448260669</c:v>
                </c:pt>
                <c:pt idx="32">
                  <c:v>22556.359625084744</c:v>
                </c:pt>
                <c:pt idx="33">
                  <c:v>24418.458072098481</c:v>
                </c:pt>
                <c:pt idx="34">
                  <c:v>13123.677567855377</c:v>
                </c:pt>
                <c:pt idx="35">
                  <c:v>10474.864762740677</c:v>
                </c:pt>
                <c:pt idx="36">
                  <c:v>11899.859199435379</c:v>
                </c:pt>
                <c:pt idx="37">
                  <c:v>109570.17026438474</c:v>
                </c:pt>
                <c:pt idx="38">
                  <c:v>13404.183019410904</c:v>
                </c:pt>
                <c:pt idx="39">
                  <c:v>206228.78046643129</c:v>
                </c:pt>
                <c:pt idx="40">
                  <c:v>14451.944762853003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再エネ比較シート!$BE$72:$BE$161</c:f>
              <c:numCache>
                <c:formatCode>#,##0_);[Red]\(#,##0\)</c:formatCode>
                <c:ptCount val="90"/>
                <c:pt idx="0">
                  <c:v>412389.22100000002</c:v>
                </c:pt>
                <c:pt idx="1">
                  <c:v>5592255.2870000005</c:v>
                </c:pt>
                <c:pt idx="2">
                  <c:v>3792070.412</c:v>
                </c:pt>
                <c:pt idx="3">
                  <c:v>1290248.1130000001</c:v>
                </c:pt>
                <c:pt idx="4">
                  <c:v>410397.17300000001</c:v>
                </c:pt>
                <c:pt idx="5">
                  <c:v>707470.83100000001</c:v>
                </c:pt>
                <c:pt idx="6">
                  <c:v>730133.36100000003</c:v>
                </c:pt>
                <c:pt idx="7">
                  <c:v>2566604.162</c:v>
                </c:pt>
                <c:pt idx="8">
                  <c:v>2359472.1330000004</c:v>
                </c:pt>
                <c:pt idx="9">
                  <c:v>2182303.6399999997</c:v>
                </c:pt>
                <c:pt idx="10">
                  <c:v>5339314.2410000004</c:v>
                </c:pt>
                <c:pt idx="11">
                  <c:v>233625.01300000001</c:v>
                </c:pt>
                <c:pt idx="12">
                  <c:v>1215599.3090000001</c:v>
                </c:pt>
                <c:pt idx="13">
                  <c:v>585699.48900000006</c:v>
                </c:pt>
                <c:pt idx="14">
                  <c:v>1317420.267</c:v>
                </c:pt>
                <c:pt idx="15">
                  <c:v>3136154.4739999999</c:v>
                </c:pt>
                <c:pt idx="16">
                  <c:v>1353412.122</c:v>
                </c:pt>
                <c:pt idx="17">
                  <c:v>836620.99199999997</c:v>
                </c:pt>
                <c:pt idx="18">
                  <c:v>5340719.8649999984</c:v>
                </c:pt>
                <c:pt idx="19">
                  <c:v>528656.21799999999</c:v>
                </c:pt>
                <c:pt idx="20">
                  <c:v>1185117.135</c:v>
                </c:pt>
                <c:pt idx="21">
                  <c:v>1738597.5200000003</c:v>
                </c:pt>
                <c:pt idx="22">
                  <c:v>2731729.6289999993</c:v>
                </c:pt>
                <c:pt idx="23">
                  <c:v>983262.45700000005</c:v>
                </c:pt>
                <c:pt idx="24">
                  <c:v>2175476.8939999994</c:v>
                </c:pt>
                <c:pt idx="25">
                  <c:v>4971061.8259999994</c:v>
                </c:pt>
                <c:pt idx="26">
                  <c:v>1171811.8099999998</c:v>
                </c:pt>
                <c:pt idx="27">
                  <c:v>1201581.0759999997</c:v>
                </c:pt>
                <c:pt idx="28">
                  <c:v>713444.24199999997</c:v>
                </c:pt>
                <c:pt idx="29">
                  <c:v>1310721.5149999999</c:v>
                </c:pt>
                <c:pt idx="30">
                  <c:v>3823005.9609999997</c:v>
                </c:pt>
                <c:pt idx="31">
                  <c:v>1500799.7140000002</c:v>
                </c:pt>
                <c:pt idx="32">
                  <c:v>1944532.8460000001</c:v>
                </c:pt>
                <c:pt idx="33">
                  <c:v>231983.11899999995</c:v>
                </c:pt>
                <c:pt idx="34">
                  <c:v>1165056.5020000001</c:v>
                </c:pt>
                <c:pt idx="35">
                  <c:v>21915.473999999998</c:v>
                </c:pt>
                <c:pt idx="36">
                  <c:v>29979.877</c:v>
                </c:pt>
                <c:pt idx="37">
                  <c:v>249227.39700000006</c:v>
                </c:pt>
                <c:pt idx="38">
                  <c:v>22916.503000000001</c:v>
                </c:pt>
                <c:pt idx="39">
                  <c:v>5946798.6179999998</c:v>
                </c:pt>
                <c:pt idx="40">
                  <c:v>1647745.7209999999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再エネ比較シート!$BF$72:$BF$161</c:f>
              <c:numCache>
                <c:formatCode>#,##0_);[Red]\(#,##0\)</c:formatCode>
                <c:ptCount val="90"/>
                <c:pt idx="0">
                  <c:v>1433754.4790000001</c:v>
                </c:pt>
                <c:pt idx="1">
                  <c:v>4621669.1550000012</c:v>
                </c:pt>
                <c:pt idx="2">
                  <c:v>22179261.022</c:v>
                </c:pt>
                <c:pt idx="3">
                  <c:v>8898521.193</c:v>
                </c:pt>
                <c:pt idx="4">
                  <c:v>3771317.8590000002</c:v>
                </c:pt>
                <c:pt idx="5">
                  <c:v>4942290.1380000003</c:v>
                </c:pt>
                <c:pt idx="6">
                  <c:v>6879887.7149999999</c:v>
                </c:pt>
                <c:pt idx="7">
                  <c:v>185429.372</c:v>
                </c:pt>
                <c:pt idx="8">
                  <c:v>735846.7</c:v>
                </c:pt>
                <c:pt idx="9">
                  <c:v>15202703.074999999</c:v>
                </c:pt>
                <c:pt idx="10">
                  <c:v>9293738.0399999972</c:v>
                </c:pt>
                <c:pt idx="11">
                  <c:v>3522834.8820000002</c:v>
                </c:pt>
                <c:pt idx="12">
                  <c:v>7628921.5769999987</c:v>
                </c:pt>
                <c:pt idx="13">
                  <c:v>2763555.2009999994</c:v>
                </c:pt>
                <c:pt idx="14">
                  <c:v>332435.33600000001</c:v>
                </c:pt>
                <c:pt idx="15">
                  <c:v>5259600.8959999997</c:v>
                </c:pt>
                <c:pt idx="16">
                  <c:v>1064527.513</c:v>
                </c:pt>
                <c:pt idx="17">
                  <c:v>4400156.051</c:v>
                </c:pt>
                <c:pt idx="18">
                  <c:v>7886852.7680000002</c:v>
                </c:pt>
                <c:pt idx="19">
                  <c:v>8429027.3110000007</c:v>
                </c:pt>
                <c:pt idx="20">
                  <c:v>5873181.1200000001</c:v>
                </c:pt>
                <c:pt idx="21">
                  <c:v>194865.274</c:v>
                </c:pt>
                <c:pt idx="22">
                  <c:v>3693206.4670000002</c:v>
                </c:pt>
                <c:pt idx="23">
                  <c:v>3883470.0750000002</c:v>
                </c:pt>
                <c:pt idx="24">
                  <c:v>7713054.9409999987</c:v>
                </c:pt>
                <c:pt idx="25">
                  <c:v>1260876.936</c:v>
                </c:pt>
                <c:pt idx="26">
                  <c:v>4853.87</c:v>
                </c:pt>
                <c:pt idx="27">
                  <c:v>170792.87599999996</c:v>
                </c:pt>
                <c:pt idx="28">
                  <c:v>146986.005</c:v>
                </c:pt>
                <c:pt idx="29">
                  <c:v>7706014.6859999998</c:v>
                </c:pt>
                <c:pt idx="30">
                  <c:v>2270496.531</c:v>
                </c:pt>
                <c:pt idx="31">
                  <c:v>10181528.25</c:v>
                </c:pt>
                <c:pt idx="32">
                  <c:v>8520288.8680000026</c:v>
                </c:pt>
                <c:pt idx="33">
                  <c:v>4782810.3049999997</c:v>
                </c:pt>
                <c:pt idx="34">
                  <c:v>7648149.296000001</c:v>
                </c:pt>
                <c:pt idx="35">
                  <c:v>312689.60499999998</c:v>
                </c:pt>
                <c:pt idx="36">
                  <c:v>1129611.2879999997</c:v>
                </c:pt>
                <c:pt idx="37">
                  <c:v>2417092.9569999999</c:v>
                </c:pt>
                <c:pt idx="38">
                  <c:v>1043866.7269999998</c:v>
                </c:pt>
                <c:pt idx="39">
                  <c:v>15575364.018999998</c:v>
                </c:pt>
                <c:pt idx="40">
                  <c:v>1749886.612</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再エネ比較シート!$BG$72:$BG$161</c:f>
              <c:numCache>
                <c:formatCode>#,##0_);[Red]\(#,##0\)</c:formatCode>
                <c:ptCount val="90"/>
                <c:pt idx="0">
                  <c:v>23115.940999999999</c:v>
                </c:pt>
                <c:pt idx="1">
                  <c:v>27268.401000000002</c:v>
                </c:pt>
                <c:pt idx="2">
                  <c:v>5639.3360000000002</c:v>
                </c:pt>
                <c:pt idx="3">
                  <c:v>1094.0530000000003</c:v>
                </c:pt>
                <c:pt idx="4">
                  <c:v>12379.156000000001</c:v>
                </c:pt>
                <c:pt idx="5">
                  <c:v>555.98</c:v>
                </c:pt>
                <c:pt idx="6">
                  <c:v>202882.90700000004</c:v>
                </c:pt>
                <c:pt idx="7">
                  <c:v>40369.519</c:v>
                </c:pt>
                <c:pt idx="8">
                  <c:v>0</c:v>
                </c:pt>
                <c:pt idx="9">
                  <c:v>0</c:v>
                </c:pt>
                <c:pt idx="10">
                  <c:v>35158.063000000002</c:v>
                </c:pt>
                <c:pt idx="11">
                  <c:v>43500.13</c:v>
                </c:pt>
                <c:pt idx="12">
                  <c:v>11764.74</c:v>
                </c:pt>
                <c:pt idx="13">
                  <c:v>0</c:v>
                </c:pt>
                <c:pt idx="14">
                  <c:v>0</c:v>
                </c:pt>
                <c:pt idx="15">
                  <c:v>1060.7139999999999</c:v>
                </c:pt>
                <c:pt idx="16">
                  <c:v>7043.0429999999997</c:v>
                </c:pt>
                <c:pt idx="17">
                  <c:v>771.96000000000015</c:v>
                </c:pt>
                <c:pt idx="18">
                  <c:v>0</c:v>
                </c:pt>
                <c:pt idx="19">
                  <c:v>38057.05599999999</c:v>
                </c:pt>
                <c:pt idx="20">
                  <c:v>0</c:v>
                </c:pt>
                <c:pt idx="21">
                  <c:v>258.45</c:v>
                </c:pt>
                <c:pt idx="22">
                  <c:v>19593.580000000005</c:v>
                </c:pt>
                <c:pt idx="23">
                  <c:v>300.57</c:v>
                </c:pt>
                <c:pt idx="24">
                  <c:v>577.54100000000017</c:v>
                </c:pt>
                <c:pt idx="25">
                  <c:v>98621.998000000007</c:v>
                </c:pt>
                <c:pt idx="26">
                  <c:v>8419.4989999999998</c:v>
                </c:pt>
                <c:pt idx="27">
                  <c:v>46489.372000000003</c:v>
                </c:pt>
                <c:pt idx="28">
                  <c:v>0</c:v>
                </c:pt>
                <c:pt idx="29">
                  <c:v>78466.540999999983</c:v>
                </c:pt>
                <c:pt idx="30">
                  <c:v>64074.571000000011</c:v>
                </c:pt>
                <c:pt idx="31">
                  <c:v>11522.454</c:v>
                </c:pt>
                <c:pt idx="32">
                  <c:v>3368.1990000000001</c:v>
                </c:pt>
                <c:pt idx="33">
                  <c:v>50366.692999999999</c:v>
                </c:pt>
                <c:pt idx="34">
                  <c:v>46799.303</c:v>
                </c:pt>
                <c:pt idx="35">
                  <c:v>1120.1600000000001</c:v>
                </c:pt>
                <c:pt idx="36">
                  <c:v>1468.2850000000001</c:v>
                </c:pt>
                <c:pt idx="37">
                  <c:v>0</c:v>
                </c:pt>
                <c:pt idx="38">
                  <c:v>0</c:v>
                </c:pt>
                <c:pt idx="39">
                  <c:v>0</c:v>
                </c:pt>
                <c:pt idx="40">
                  <c:v>224.18700000000004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再エネ比較シート!$BH$72:$BH$161</c:f>
              <c:numCache>
                <c:formatCode>#,##0_);[Red]\(#,##0\)</c:formatCode>
                <c:ptCount val="90"/>
                <c:pt idx="0">
                  <c:v>0</c:v>
                </c:pt>
                <c:pt idx="1">
                  <c:v>20.849</c:v>
                </c:pt>
                <c:pt idx="2">
                  <c:v>385.58</c:v>
                </c:pt>
                <c:pt idx="3">
                  <c:v>4373.0969999999998</c:v>
                </c:pt>
                <c:pt idx="4">
                  <c:v>0</c:v>
                </c:pt>
                <c:pt idx="5">
                  <c:v>1806.732</c:v>
                </c:pt>
                <c:pt idx="6">
                  <c:v>1640397.763</c:v>
                </c:pt>
                <c:pt idx="7">
                  <c:v>75112.653000000006</c:v>
                </c:pt>
                <c:pt idx="8">
                  <c:v>0</c:v>
                </c:pt>
                <c:pt idx="9">
                  <c:v>174.39400000000001</c:v>
                </c:pt>
                <c:pt idx="10">
                  <c:v>0</c:v>
                </c:pt>
                <c:pt idx="11">
                  <c:v>0</c:v>
                </c:pt>
                <c:pt idx="12">
                  <c:v>0</c:v>
                </c:pt>
                <c:pt idx="13">
                  <c:v>0</c:v>
                </c:pt>
                <c:pt idx="14">
                  <c:v>0</c:v>
                </c:pt>
                <c:pt idx="15">
                  <c:v>55891.707999999999</c:v>
                </c:pt>
                <c:pt idx="16">
                  <c:v>0</c:v>
                </c:pt>
                <c:pt idx="17">
                  <c:v>10412.380999999999</c:v>
                </c:pt>
                <c:pt idx="18">
                  <c:v>91523.77899999998</c:v>
                </c:pt>
                <c:pt idx="19">
                  <c:v>0</c:v>
                </c:pt>
                <c:pt idx="20">
                  <c:v>0</c:v>
                </c:pt>
                <c:pt idx="21">
                  <c:v>0</c:v>
                </c:pt>
                <c:pt idx="22">
                  <c:v>0</c:v>
                </c:pt>
                <c:pt idx="23">
                  <c:v>0</c:v>
                </c:pt>
                <c:pt idx="24">
                  <c:v>0</c:v>
                </c:pt>
                <c:pt idx="25">
                  <c:v>61317.49</c:v>
                </c:pt>
                <c:pt idx="26">
                  <c:v>0</c:v>
                </c:pt>
                <c:pt idx="27">
                  <c:v>5844.5070000000005</c:v>
                </c:pt>
                <c:pt idx="28">
                  <c:v>0</c:v>
                </c:pt>
                <c:pt idx="29">
                  <c:v>0</c:v>
                </c:pt>
                <c:pt idx="30">
                  <c:v>0</c:v>
                </c:pt>
                <c:pt idx="31">
                  <c:v>0</c:v>
                </c:pt>
                <c:pt idx="32">
                  <c:v>36206.271000000001</c:v>
                </c:pt>
                <c:pt idx="33">
                  <c:v>0</c:v>
                </c:pt>
                <c:pt idx="34">
                  <c:v>0</c:v>
                </c:pt>
                <c:pt idx="35">
                  <c:v>0</c:v>
                </c:pt>
                <c:pt idx="36">
                  <c:v>419.42899999999997</c:v>
                </c:pt>
                <c:pt idx="37">
                  <c:v>0</c:v>
                </c:pt>
                <c:pt idx="38">
                  <c:v>0</c:v>
                </c:pt>
                <c:pt idx="39">
                  <c:v>28840.022000000001</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愛別町</c:v>
                </c:pt>
                <c:pt idx="1">
                  <c:v>旭川市</c:v>
                </c:pt>
                <c:pt idx="2">
                  <c:v>枝幸町</c:v>
                </c:pt>
                <c:pt idx="3">
                  <c:v>遠別町</c:v>
                </c:pt>
                <c:pt idx="4">
                  <c:v>音威子府村</c:v>
                </c:pt>
                <c:pt idx="5">
                  <c:v>小平町</c:v>
                </c:pt>
                <c:pt idx="6">
                  <c:v>上川町</c:v>
                </c:pt>
                <c:pt idx="7">
                  <c:v>上富良野町</c:v>
                </c:pt>
                <c:pt idx="8">
                  <c:v>剣淵町</c:v>
                </c:pt>
                <c:pt idx="9">
                  <c:v>猿払村</c:v>
                </c:pt>
                <c:pt idx="10">
                  <c:v>士別市</c:v>
                </c:pt>
                <c:pt idx="11">
                  <c:v>占冠村</c:v>
                </c:pt>
                <c:pt idx="12">
                  <c:v>下川町</c:v>
                </c:pt>
                <c:pt idx="13">
                  <c:v>初山別村</c:v>
                </c:pt>
                <c:pt idx="14">
                  <c:v>鷹栖町</c:v>
                </c:pt>
                <c:pt idx="15">
                  <c:v>天塩町</c:v>
                </c:pt>
                <c:pt idx="16">
                  <c:v>当麻町</c:v>
                </c:pt>
                <c:pt idx="17">
                  <c:v>苫前町</c:v>
                </c:pt>
                <c:pt idx="18">
                  <c:v>豊富町</c:v>
                </c:pt>
                <c:pt idx="19">
                  <c:v>中川町</c:v>
                </c:pt>
                <c:pt idx="20">
                  <c:v>中頓別町</c:v>
                </c:pt>
                <c:pt idx="21">
                  <c:v>中富良野町</c:v>
                </c:pt>
                <c:pt idx="22">
                  <c:v>名寄市</c:v>
                </c:pt>
                <c:pt idx="23">
                  <c:v>羽幌町</c:v>
                </c:pt>
                <c:pt idx="24">
                  <c:v>浜頓別町</c:v>
                </c:pt>
                <c:pt idx="25">
                  <c:v>美瑛町</c:v>
                </c:pt>
                <c:pt idx="26">
                  <c:v>東神楽町</c:v>
                </c:pt>
                <c:pt idx="27">
                  <c:v>東川町</c:v>
                </c:pt>
                <c:pt idx="28">
                  <c:v>比布町</c:v>
                </c:pt>
                <c:pt idx="29">
                  <c:v>美深町</c:v>
                </c:pt>
                <c:pt idx="30">
                  <c:v>富良野市</c:v>
                </c:pt>
                <c:pt idx="31">
                  <c:v>幌加内町</c:v>
                </c:pt>
                <c:pt idx="32">
                  <c:v>幌延町</c:v>
                </c:pt>
                <c:pt idx="33">
                  <c:v>増毛町</c:v>
                </c:pt>
                <c:pt idx="34">
                  <c:v>南富良野町</c:v>
                </c:pt>
                <c:pt idx="35">
                  <c:v>利尻町</c:v>
                </c:pt>
                <c:pt idx="36">
                  <c:v>利尻富士町</c:v>
                </c:pt>
                <c:pt idx="37">
                  <c:v>留萌市</c:v>
                </c:pt>
                <c:pt idx="38">
                  <c:v>礼文町</c:v>
                </c:pt>
                <c:pt idx="39">
                  <c:v>稚内市</c:v>
                </c:pt>
                <c:pt idx="40">
                  <c:v>和寒町</c:v>
                </c:pt>
              </c:strCache>
            </c:strRef>
          </c:cat>
          <c:val>
            <c:numRef>
              <c:f>再エネ比較シート!$BI$72:$BI$161</c:f>
              <c:numCache>
                <c:formatCode>#,##0_);[Red]\(#,##0\)</c:formatCode>
                <c:ptCount val="90"/>
                <c:pt idx="0">
                  <c:v>1869259.6410000003</c:v>
                </c:pt>
                <c:pt idx="1">
                  <c:v>10241213.692000002</c:v>
                </c:pt>
                <c:pt idx="2">
                  <c:v>25977356.349999998</c:v>
                </c:pt>
                <c:pt idx="3">
                  <c:v>10194236.455999998</c:v>
                </c:pt>
                <c:pt idx="4">
                  <c:v>4194094.1880000001</c:v>
                </c:pt>
                <c:pt idx="5">
                  <c:v>5652123.6810000008</c:v>
                </c:pt>
                <c:pt idx="6">
                  <c:v>9453301.7459999993</c:v>
                </c:pt>
                <c:pt idx="7">
                  <c:v>2867515.7059999998</c:v>
                </c:pt>
                <c:pt idx="8">
                  <c:v>3095318.8330000006</c:v>
                </c:pt>
                <c:pt idx="9">
                  <c:v>17385181.109000001</c:v>
                </c:pt>
                <c:pt idx="10">
                  <c:v>14668210.343999997</c:v>
                </c:pt>
                <c:pt idx="11">
                  <c:v>3799960.0249999999</c:v>
                </c:pt>
                <c:pt idx="12">
                  <c:v>8856285.6259999983</c:v>
                </c:pt>
                <c:pt idx="13">
                  <c:v>3349254.6899999995</c:v>
                </c:pt>
                <c:pt idx="14">
                  <c:v>1649855.6030000001</c:v>
                </c:pt>
                <c:pt idx="15">
                  <c:v>8452707.7919999994</c:v>
                </c:pt>
                <c:pt idx="16">
                  <c:v>2424982.6779999998</c:v>
                </c:pt>
                <c:pt idx="17">
                  <c:v>5247961.3839999996</c:v>
                </c:pt>
                <c:pt idx="18">
                  <c:v>13319096.411999997</c:v>
                </c:pt>
                <c:pt idx="19">
                  <c:v>8995740.5850000009</c:v>
                </c:pt>
                <c:pt idx="20">
                  <c:v>7058298.2549999999</c:v>
                </c:pt>
                <c:pt idx="21">
                  <c:v>1933721.2440000002</c:v>
                </c:pt>
                <c:pt idx="22">
                  <c:v>6444529.675999999</c:v>
                </c:pt>
                <c:pt idx="23">
                  <c:v>4867033.1020000009</c:v>
                </c:pt>
                <c:pt idx="24">
                  <c:v>9889109.3759999964</c:v>
                </c:pt>
                <c:pt idx="25">
                  <c:v>6391878.2499999991</c:v>
                </c:pt>
                <c:pt idx="26">
                  <c:v>1185085.179</c:v>
                </c:pt>
                <c:pt idx="27">
                  <c:v>1424707.8309999995</c:v>
                </c:pt>
                <c:pt idx="28">
                  <c:v>860430.24699999997</c:v>
                </c:pt>
                <c:pt idx="29">
                  <c:v>9095202.7419999987</c:v>
                </c:pt>
                <c:pt idx="30">
                  <c:v>6157577.0630000001</c:v>
                </c:pt>
                <c:pt idx="31">
                  <c:v>11693850.418</c:v>
                </c:pt>
                <c:pt idx="32">
                  <c:v>10504396.184000002</c:v>
                </c:pt>
                <c:pt idx="33">
                  <c:v>5065160.1169999996</c:v>
                </c:pt>
                <c:pt idx="34">
                  <c:v>8860005.1009999998</c:v>
                </c:pt>
                <c:pt idx="35">
                  <c:v>335725.23899999994</c:v>
                </c:pt>
                <c:pt idx="36">
                  <c:v>1161478.8789999997</c:v>
                </c:pt>
                <c:pt idx="37">
                  <c:v>2666320.3539999998</c:v>
                </c:pt>
                <c:pt idx="38">
                  <c:v>1066783.2299999997</c:v>
                </c:pt>
                <c:pt idx="39">
                  <c:v>21551002.658999998</c:v>
                </c:pt>
                <c:pt idx="40">
                  <c:v>3397856.5199999996</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音威子府村</c:v>
                </c:pt>
              </c:strCache>
            </c:strRef>
          </c:cat>
          <c:val>
            <c:numRef>
              <c:f>①CO2排出量の現状把握!$AX$43:$AX$45</c:f>
              <c:numCache>
                <c:formatCode>0%</c:formatCode>
                <c:ptCount val="3"/>
                <c:pt idx="0">
                  <c:v>0.42072759503743129</c:v>
                </c:pt>
                <c:pt idx="1">
                  <c:v>0.30921412593340852</c:v>
                </c:pt>
                <c:pt idx="2">
                  <c:v>0.16492466374840348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音威子府村</c:v>
                </c:pt>
              </c:strCache>
            </c:strRef>
          </c:cat>
          <c:val>
            <c:numRef>
              <c:f>①CO2排出量の現状把握!$AY$43:$AY$45</c:f>
              <c:numCache>
                <c:formatCode>0%</c:formatCode>
                <c:ptCount val="3"/>
                <c:pt idx="0">
                  <c:v>0.19118662390594171</c:v>
                </c:pt>
                <c:pt idx="1">
                  <c:v>0.20712729952583622</c:v>
                </c:pt>
                <c:pt idx="2">
                  <c:v>0.20909694219173472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音威子府村</c:v>
                </c:pt>
              </c:strCache>
            </c:strRef>
          </c:cat>
          <c:val>
            <c:numRef>
              <c:f>①CO2排出量の現状把握!$AZ$43:$AZ$45</c:f>
              <c:numCache>
                <c:formatCode>0%</c:formatCode>
                <c:ptCount val="3"/>
                <c:pt idx="0">
                  <c:v>0.18034974026133399</c:v>
                </c:pt>
                <c:pt idx="1">
                  <c:v>0.27350962896363906</c:v>
                </c:pt>
                <c:pt idx="2">
                  <c:v>0.34573896269575993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音威子府村</c:v>
                </c:pt>
              </c:strCache>
            </c:strRef>
          </c:cat>
          <c:val>
            <c:numRef>
              <c:f>①CO2排出量の現状把握!$BA$43:$BA$45</c:f>
              <c:numCache>
                <c:formatCode>0%</c:formatCode>
                <c:ptCount val="3"/>
                <c:pt idx="0">
                  <c:v>0.19226168778726088</c:v>
                </c:pt>
                <c:pt idx="1">
                  <c:v>0.19984883551217655</c:v>
                </c:pt>
                <c:pt idx="2">
                  <c:v>0.27216063127801643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音威子府村</c:v>
                </c:pt>
              </c:strCache>
            </c:strRef>
          </c:cat>
          <c:val>
            <c:numRef>
              <c:f>①CO2排出量の現状把握!$BB$43:$BB$45</c:f>
              <c:numCache>
                <c:formatCode>0%</c:formatCode>
                <c:ptCount val="3"/>
                <c:pt idx="0">
                  <c:v>1.5474353008032191E-2</c:v>
                </c:pt>
                <c:pt idx="1">
                  <c:v>1.0300110064939555E-2</c:v>
                </c:pt>
                <c:pt idx="2">
                  <c:v>8.0788000860854536E-3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315</c:v>
                </c:pt>
                <c:pt idx="1">
                  <c:v>315</c:v>
                </c:pt>
                <c:pt idx="2">
                  <c:v>315</c:v>
                </c:pt>
                <c:pt idx="3">
                  <c:v>315</c:v>
                </c:pt>
                <c:pt idx="4">
                  <c:v>315</c:v>
                </c:pt>
                <c:pt idx="5">
                  <c:v>270</c:v>
                </c:pt>
                <c:pt idx="6">
                  <c:v>270</c:v>
                </c:pt>
                <c:pt idx="7">
                  <c:v>270</c:v>
                </c:pt>
                <c:pt idx="8">
                  <c:v>270</c:v>
                </c:pt>
                <c:pt idx="9">
                  <c:v>270</c:v>
                </c:pt>
                <c:pt idx="10">
                  <c:v>270</c:v>
                </c:pt>
                <c:pt idx="11">
                  <c:v>257</c:v>
                </c:pt>
                <c:pt idx="12">
                  <c:v>257</c:v>
                </c:pt>
                <c:pt idx="13">
                  <c:v>257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2.3588146941396999E-2</c:v>
                </c:pt>
                <c:pt idx="5">
                  <c:v>1.2694695277218631E-2</c:v>
                </c:pt>
                <c:pt idx="6">
                  <c:v>1.7416965950178911E-2</c:v>
                </c:pt>
                <c:pt idx="7">
                  <c:v>4.5793437902053209E-2</c:v>
                </c:pt>
                <c:pt idx="8">
                  <c:v>2.5936660486955181E-2</c:v>
                </c:pt>
                <c:pt idx="9">
                  <c:v>2.7463860752266551E-2</c:v>
                </c:pt>
                <c:pt idx="10">
                  <c:v>1.526000895516395E-2</c:v>
                </c:pt>
                <c:pt idx="11">
                  <c:v>3.7755564353095752E-2</c:v>
                </c:pt>
                <c:pt idx="12">
                  <c:v>3.8578822062668043E-2</c:v>
                </c:pt>
                <c:pt idx="13">
                  <c:v>4.588499647495646E-2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847</c:v>
                </c:pt>
                <c:pt idx="1">
                  <c:v>827</c:v>
                </c:pt>
                <c:pt idx="2">
                  <c:v>809</c:v>
                </c:pt>
                <c:pt idx="3">
                  <c:v>797</c:v>
                </c:pt>
                <c:pt idx="4">
                  <c:v>828</c:v>
                </c:pt>
                <c:pt idx="5">
                  <c:v>800</c:v>
                </c:pt>
                <c:pt idx="6">
                  <c:v>784</c:v>
                </c:pt>
                <c:pt idx="7">
                  <c:v>790</c:v>
                </c:pt>
                <c:pt idx="8">
                  <c:v>771</c:v>
                </c:pt>
                <c:pt idx="9">
                  <c:v>763</c:v>
                </c:pt>
                <c:pt idx="10">
                  <c:v>729</c:v>
                </c:pt>
                <c:pt idx="11">
                  <c:v>699</c:v>
                </c:pt>
                <c:pt idx="12">
                  <c:v>682</c:v>
                </c:pt>
                <c:pt idx="13">
                  <c:v>668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音威子府村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1819</v>
      </c>
      <c r="B9" s="70">
        <v>1</v>
      </c>
      <c r="C9" s="70">
        <v>1</v>
      </c>
      <c r="D9" s="70">
        <v>1</v>
      </c>
      <c r="E9" s="70">
        <v>1990</v>
      </c>
      <c r="F9" s="70" t="s">
        <v>787</v>
      </c>
      <c r="G9" s="70" t="s">
        <v>1820</v>
      </c>
      <c r="H9" s="70" t="s">
        <v>1821</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1822</v>
      </c>
      <c r="B10" s="70">
        <v>2</v>
      </c>
      <c r="C10" s="70">
        <v>2</v>
      </c>
      <c r="D10" s="70">
        <v>1</v>
      </c>
      <c r="E10" s="70">
        <v>2005</v>
      </c>
      <c r="F10" s="70" t="s">
        <v>789</v>
      </c>
      <c r="G10" s="70" t="s">
        <v>1820</v>
      </c>
      <c r="H10" s="70" t="s">
        <v>1821</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1823</v>
      </c>
      <c r="B11" s="70">
        <v>3</v>
      </c>
      <c r="C11" s="70">
        <v>3</v>
      </c>
      <c r="D11" s="70">
        <v>1</v>
      </c>
      <c r="E11" s="70">
        <v>2006</v>
      </c>
      <c r="F11" s="70" t="s">
        <v>790</v>
      </c>
      <c r="G11" s="70" t="s">
        <v>1820</v>
      </c>
      <c r="H11" s="70" t="s">
        <v>1821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1824</v>
      </c>
      <c r="B12" s="70">
        <v>4</v>
      </c>
      <c r="C12" s="70">
        <v>4</v>
      </c>
      <c r="D12" s="70">
        <v>1</v>
      </c>
      <c r="E12" s="70">
        <v>2007</v>
      </c>
      <c r="F12" s="70" t="s">
        <v>791</v>
      </c>
      <c r="G12" s="70" t="s">
        <v>1820</v>
      </c>
      <c r="H12" s="70" t="s">
        <v>1821</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1825</v>
      </c>
      <c r="B13" s="70">
        <v>5</v>
      </c>
      <c r="C13" s="70">
        <v>5</v>
      </c>
      <c r="D13" s="70">
        <v>1</v>
      </c>
      <c r="E13" s="70">
        <v>2008</v>
      </c>
      <c r="F13" s="70" t="s">
        <v>792</v>
      </c>
      <c r="G13" s="70" t="s">
        <v>1820</v>
      </c>
      <c r="H13" s="70" t="s">
        <v>1821</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1826</v>
      </c>
      <c r="B14" s="70">
        <v>6</v>
      </c>
      <c r="C14" s="70">
        <v>6</v>
      </c>
      <c r="D14" s="70">
        <v>1</v>
      </c>
      <c r="E14" s="70">
        <v>2009</v>
      </c>
      <c r="F14" s="70" t="s">
        <v>176</v>
      </c>
      <c r="G14" s="70" t="s">
        <v>1820</v>
      </c>
      <c r="H14" s="70" t="s">
        <v>1821</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1827</v>
      </c>
      <c r="B15" s="70">
        <v>7</v>
      </c>
      <c r="C15" s="70">
        <v>7</v>
      </c>
      <c r="D15" s="70">
        <v>1</v>
      </c>
      <c r="E15" s="70">
        <v>2010</v>
      </c>
      <c r="F15" s="70" t="s">
        <v>177</v>
      </c>
      <c r="G15" s="70" t="s">
        <v>1820</v>
      </c>
      <c r="H15" s="70" t="s">
        <v>1821</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1828</v>
      </c>
      <c r="B16" s="70">
        <v>8</v>
      </c>
      <c r="C16" s="70">
        <v>8</v>
      </c>
      <c r="D16" s="70">
        <v>1</v>
      </c>
      <c r="E16" s="70">
        <v>2011</v>
      </c>
      <c r="F16" s="70" t="s">
        <v>178</v>
      </c>
      <c r="G16" s="70" t="s">
        <v>1820</v>
      </c>
      <c r="H16" s="70" t="s">
        <v>1821</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1829</v>
      </c>
      <c r="B17" s="70">
        <v>9</v>
      </c>
      <c r="C17" s="70">
        <v>9</v>
      </c>
      <c r="D17" s="70">
        <v>1</v>
      </c>
      <c r="E17" s="70">
        <v>2012</v>
      </c>
      <c r="F17" s="70" t="s">
        <v>179</v>
      </c>
      <c r="G17" s="70" t="s">
        <v>1820</v>
      </c>
      <c r="H17" s="70" t="s">
        <v>1821</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1830</v>
      </c>
      <c r="B18" s="70">
        <v>10</v>
      </c>
      <c r="C18" s="70">
        <v>10</v>
      </c>
      <c r="D18" s="70">
        <v>1</v>
      </c>
      <c r="E18" s="70">
        <v>2013</v>
      </c>
      <c r="F18" s="70" t="s">
        <v>180</v>
      </c>
      <c r="G18" s="70" t="s">
        <v>1820</v>
      </c>
      <c r="H18" s="70" t="s">
        <v>1821</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1831</v>
      </c>
      <c r="B19" s="70">
        <v>11</v>
      </c>
      <c r="C19" s="70">
        <v>11</v>
      </c>
      <c r="D19" s="70">
        <v>1</v>
      </c>
      <c r="E19" s="70">
        <v>2014</v>
      </c>
      <c r="F19" s="70" t="s">
        <v>181</v>
      </c>
      <c r="G19" s="70" t="s">
        <v>1820</v>
      </c>
      <c r="H19" s="70" t="s">
        <v>1821</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1832</v>
      </c>
      <c r="B20" s="70">
        <v>12</v>
      </c>
      <c r="C20" s="70">
        <v>12</v>
      </c>
      <c r="D20" s="70">
        <v>1</v>
      </c>
      <c r="E20" s="70">
        <v>2015</v>
      </c>
      <c r="F20" s="70" t="s">
        <v>182</v>
      </c>
      <c r="G20" s="70" t="s">
        <v>1820</v>
      </c>
      <c r="H20" s="70" t="s">
        <v>1821</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1833</v>
      </c>
      <c r="B21" s="70">
        <v>13</v>
      </c>
      <c r="C21" s="70">
        <v>13</v>
      </c>
      <c r="D21" s="70">
        <v>1</v>
      </c>
      <c r="E21" s="70">
        <v>2016</v>
      </c>
      <c r="F21" s="70" t="s">
        <v>155</v>
      </c>
      <c r="G21" s="70" t="s">
        <v>1820</v>
      </c>
      <c r="H21" s="70" t="s">
        <v>1821</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1834</v>
      </c>
      <c r="B22" s="70">
        <v>14</v>
      </c>
      <c r="C22" s="70">
        <v>14</v>
      </c>
      <c r="D22" s="70">
        <v>1</v>
      </c>
      <c r="E22" s="70">
        <v>2017</v>
      </c>
      <c r="F22" s="70" t="s">
        <v>156</v>
      </c>
      <c r="G22" s="70" t="s">
        <v>1820</v>
      </c>
      <c r="H22" s="70" t="s">
        <v>1821</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1835</v>
      </c>
      <c r="B23" s="70">
        <v>15</v>
      </c>
      <c r="C23" s="70">
        <v>15</v>
      </c>
      <c r="D23" s="70">
        <v>1</v>
      </c>
      <c r="E23" s="70">
        <v>2018</v>
      </c>
      <c r="F23" s="70" t="s">
        <v>183</v>
      </c>
      <c r="G23" s="70" t="s">
        <v>1820</v>
      </c>
      <c r="H23" s="70" t="s">
        <v>1821</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1836</v>
      </c>
      <c r="B24" s="70">
        <v>16</v>
      </c>
      <c r="C24" s="70">
        <v>16</v>
      </c>
      <c r="D24" s="70">
        <v>1</v>
      </c>
      <c r="E24" s="70">
        <v>2019</v>
      </c>
      <c r="F24" s="70" t="s">
        <v>158</v>
      </c>
      <c r="G24" s="70" t="s">
        <v>1820</v>
      </c>
      <c r="H24" s="70" t="s">
        <v>1821</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1837</v>
      </c>
      <c r="B25" s="70">
        <v>17</v>
      </c>
      <c r="C25" s="70">
        <v>17</v>
      </c>
      <c r="D25" s="70">
        <v>1</v>
      </c>
      <c r="E25" s="70">
        <v>2020</v>
      </c>
      <c r="F25" s="70" t="s">
        <v>159</v>
      </c>
      <c r="G25" s="70" t="s">
        <v>1820</v>
      </c>
      <c r="H25" s="70" t="s">
        <v>1821</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1838</v>
      </c>
      <c r="B26" s="70">
        <v>17</v>
      </c>
      <c r="C26" s="70">
        <v>18</v>
      </c>
      <c r="D26" s="70">
        <v>1</v>
      </c>
      <c r="E26" s="70">
        <v>2021</v>
      </c>
      <c r="F26" s="70" t="s">
        <v>160</v>
      </c>
      <c r="G26" s="1064" t="s">
        <v>1820</v>
      </c>
      <c r="H26" s="70" t="s">
        <v>1821</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1839</v>
      </c>
      <c r="B27" s="70">
        <v>17</v>
      </c>
      <c r="C27" s="70">
        <v>19</v>
      </c>
      <c r="D27" s="70">
        <v>1</v>
      </c>
      <c r="E27" s="70">
        <v>2022</v>
      </c>
      <c r="F27" s="70" t="s">
        <v>161</v>
      </c>
      <c r="G27" s="1064" t="s">
        <v>1820</v>
      </c>
      <c r="H27" s="70" t="s">
        <v>1821</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1840</v>
      </c>
      <c r="B28" s="70">
        <v>17</v>
      </c>
      <c r="C28" s="70">
        <v>20</v>
      </c>
      <c r="D28" s="70">
        <v>1</v>
      </c>
      <c r="E28" s="70">
        <v>2023</v>
      </c>
      <c r="F28" s="70" t="s">
        <v>1539</v>
      </c>
      <c r="G28" s="70" t="s">
        <v>1820</v>
      </c>
      <c r="H28" s="70" t="s">
        <v>1821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1841</v>
      </c>
      <c r="B29" s="70">
        <v>17</v>
      </c>
      <c r="C29" s="70">
        <v>21</v>
      </c>
      <c r="D29" s="70">
        <v>1</v>
      </c>
      <c r="E29" s="70">
        <v>2024</v>
      </c>
      <c r="F29" s="70" t="s">
        <v>1554</v>
      </c>
      <c r="G29" s="70" t="s">
        <v>1820</v>
      </c>
      <c r="H29" s="70" t="s">
        <v>1821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1842</v>
      </c>
      <c r="B30" s="70">
        <v>18</v>
      </c>
      <c r="C30" s="70">
        <v>1</v>
      </c>
      <c r="D30" s="70">
        <v>2</v>
      </c>
      <c r="E30" s="70">
        <v>1990</v>
      </c>
      <c r="F30" s="70" t="s">
        <v>787</v>
      </c>
      <c r="G30" s="70" t="s">
        <v>1843</v>
      </c>
      <c r="H30" s="70" t="s">
        <v>1844</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1845</v>
      </c>
      <c r="B31" s="70">
        <v>19</v>
      </c>
      <c r="C31" s="70">
        <v>2</v>
      </c>
      <c r="D31" s="70">
        <v>2</v>
      </c>
      <c r="E31" s="70">
        <v>2005</v>
      </c>
      <c r="F31" s="70" t="s">
        <v>789</v>
      </c>
      <c r="G31" s="70" t="s">
        <v>1843</v>
      </c>
      <c r="H31" s="70" t="s">
        <v>1844</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1846</v>
      </c>
      <c r="B32" s="70">
        <v>20</v>
      </c>
      <c r="C32" s="70">
        <v>3</v>
      </c>
      <c r="D32" s="70">
        <v>2</v>
      </c>
      <c r="E32" s="70">
        <v>2006</v>
      </c>
      <c r="F32" s="70" t="s">
        <v>790</v>
      </c>
      <c r="G32" s="70" t="s">
        <v>1843</v>
      </c>
      <c r="H32" s="70" t="s">
        <v>1844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1847</v>
      </c>
      <c r="B33" s="70">
        <v>21</v>
      </c>
      <c r="C33" s="70">
        <v>4</v>
      </c>
      <c r="D33" s="70">
        <v>2</v>
      </c>
      <c r="E33" s="70">
        <v>2007</v>
      </c>
      <c r="F33" s="70" t="s">
        <v>791</v>
      </c>
      <c r="G33" s="70" t="s">
        <v>1843</v>
      </c>
      <c r="H33" s="70" t="s">
        <v>1844</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1848</v>
      </c>
      <c r="B34" s="70">
        <v>22</v>
      </c>
      <c r="C34" s="70">
        <v>5</v>
      </c>
      <c r="D34" s="70">
        <v>2</v>
      </c>
      <c r="E34" s="70">
        <v>2008</v>
      </c>
      <c r="F34" s="70" t="s">
        <v>792</v>
      </c>
      <c r="G34" s="70" t="s">
        <v>1843</v>
      </c>
      <c r="H34" s="70" t="s">
        <v>1844</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1849</v>
      </c>
      <c r="B35" s="70">
        <v>23</v>
      </c>
      <c r="C35" s="70">
        <v>6</v>
      </c>
      <c r="D35" s="70">
        <v>2</v>
      </c>
      <c r="E35" s="70">
        <v>2009</v>
      </c>
      <c r="F35" s="70" t="s">
        <v>176</v>
      </c>
      <c r="G35" s="70" t="s">
        <v>1843</v>
      </c>
      <c r="H35" s="70" t="s">
        <v>1844</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1850</v>
      </c>
      <c r="B36" s="70">
        <v>24</v>
      </c>
      <c r="C36" s="70">
        <v>7</v>
      </c>
      <c r="D36" s="70">
        <v>2</v>
      </c>
      <c r="E36" s="70">
        <v>2010</v>
      </c>
      <c r="F36" s="70" t="s">
        <v>177</v>
      </c>
      <c r="G36" s="70" t="s">
        <v>1843</v>
      </c>
      <c r="H36" s="70" t="s">
        <v>1844</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1851</v>
      </c>
      <c r="B37" s="70">
        <v>25</v>
      </c>
      <c r="C37" s="70">
        <v>8</v>
      </c>
      <c r="D37" s="70">
        <v>2</v>
      </c>
      <c r="E37" s="70">
        <v>2011</v>
      </c>
      <c r="F37" s="70" t="s">
        <v>178</v>
      </c>
      <c r="G37" s="70" t="s">
        <v>1843</v>
      </c>
      <c r="H37" s="70" t="s">
        <v>1844</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1852</v>
      </c>
      <c r="B38" s="70">
        <v>26</v>
      </c>
      <c r="C38" s="70">
        <v>9</v>
      </c>
      <c r="D38" s="70">
        <v>2</v>
      </c>
      <c r="E38" s="70">
        <v>2012</v>
      </c>
      <c r="F38" s="70" t="s">
        <v>179</v>
      </c>
      <c r="G38" s="70" t="s">
        <v>1843</v>
      </c>
      <c r="H38" s="70" t="s">
        <v>1844</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1853</v>
      </c>
      <c r="B39" s="70">
        <v>27</v>
      </c>
      <c r="C39" s="70">
        <v>10</v>
      </c>
      <c r="D39" s="70">
        <v>2</v>
      </c>
      <c r="E39" s="70">
        <v>2013</v>
      </c>
      <c r="F39" s="70" t="s">
        <v>180</v>
      </c>
      <c r="G39" s="70" t="s">
        <v>1843</v>
      </c>
      <c r="H39" s="70" t="s">
        <v>1844</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1854</v>
      </c>
      <c r="B40" s="70">
        <v>28</v>
      </c>
      <c r="C40" s="70">
        <v>11</v>
      </c>
      <c r="D40" s="70">
        <v>2</v>
      </c>
      <c r="E40" s="70">
        <v>2014</v>
      </c>
      <c r="F40" s="70" t="s">
        <v>181</v>
      </c>
      <c r="G40" s="70" t="s">
        <v>1843</v>
      </c>
      <c r="H40" s="70" t="s">
        <v>1844</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1855</v>
      </c>
      <c r="B41" s="70">
        <v>29</v>
      </c>
      <c r="C41" s="70">
        <v>12</v>
      </c>
      <c r="D41" s="70">
        <v>2</v>
      </c>
      <c r="E41" s="70">
        <v>2015</v>
      </c>
      <c r="F41" s="70" t="s">
        <v>182</v>
      </c>
      <c r="G41" s="70" t="s">
        <v>1843</v>
      </c>
      <c r="H41" s="70" t="s">
        <v>1844</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1856</v>
      </c>
      <c r="B42" s="70">
        <v>30</v>
      </c>
      <c r="C42" s="70">
        <v>13</v>
      </c>
      <c r="D42" s="70">
        <v>2</v>
      </c>
      <c r="E42" s="70">
        <v>2016</v>
      </c>
      <c r="F42" s="70" t="s">
        <v>155</v>
      </c>
      <c r="G42" s="70" t="s">
        <v>1843</v>
      </c>
      <c r="H42" s="70" t="s">
        <v>1844</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1857</v>
      </c>
      <c r="B43" s="70">
        <v>31</v>
      </c>
      <c r="C43" s="70">
        <v>14</v>
      </c>
      <c r="D43" s="70">
        <v>2</v>
      </c>
      <c r="E43" s="70">
        <v>2017</v>
      </c>
      <c r="F43" s="70" t="s">
        <v>156</v>
      </c>
      <c r="G43" s="70" t="s">
        <v>1843</v>
      </c>
      <c r="H43" s="70" t="s">
        <v>1844</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1858</v>
      </c>
      <c r="B44" s="70">
        <v>32</v>
      </c>
      <c r="C44" s="70">
        <v>15</v>
      </c>
      <c r="D44" s="70">
        <v>2</v>
      </c>
      <c r="E44" s="70">
        <v>2018</v>
      </c>
      <c r="F44" s="70" t="s">
        <v>183</v>
      </c>
      <c r="G44" s="70" t="s">
        <v>1843</v>
      </c>
      <c r="H44" s="70" t="s">
        <v>1844</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1859</v>
      </c>
      <c r="B45" s="70">
        <v>33</v>
      </c>
      <c r="C45" s="70">
        <v>16</v>
      </c>
      <c r="D45" s="70">
        <v>2</v>
      </c>
      <c r="E45" s="70">
        <v>2019</v>
      </c>
      <c r="F45" s="70" t="s">
        <v>158</v>
      </c>
      <c r="G45" s="1064" t="s">
        <v>1843</v>
      </c>
      <c r="H45" s="70" t="s">
        <v>1844</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1860</v>
      </c>
      <c r="B46" s="70">
        <v>34</v>
      </c>
      <c r="C46" s="70">
        <v>17</v>
      </c>
      <c r="D46" s="70">
        <v>2</v>
      </c>
      <c r="E46" s="70">
        <v>2020</v>
      </c>
      <c r="F46" s="70" t="s">
        <v>159</v>
      </c>
      <c r="G46" s="1064" t="s">
        <v>1843</v>
      </c>
      <c r="H46" s="70" t="s">
        <v>1844</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1861</v>
      </c>
      <c r="B47" s="70">
        <v>34</v>
      </c>
      <c r="C47" s="70">
        <v>18</v>
      </c>
      <c r="D47" s="70">
        <v>2</v>
      </c>
      <c r="E47" s="70">
        <v>2021</v>
      </c>
      <c r="F47" s="70" t="s">
        <v>160</v>
      </c>
      <c r="G47" s="70" t="s">
        <v>1843</v>
      </c>
      <c r="H47" s="70" t="s">
        <v>1844</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1862</v>
      </c>
      <c r="B48" s="70">
        <v>34</v>
      </c>
      <c r="C48" s="70">
        <v>19</v>
      </c>
      <c r="D48" s="70">
        <v>2</v>
      </c>
      <c r="E48" s="70">
        <v>2022</v>
      </c>
      <c r="F48" s="70" t="s">
        <v>161</v>
      </c>
      <c r="G48" s="70" t="s">
        <v>1843</v>
      </c>
      <c r="H48" s="70" t="s">
        <v>1844</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1863</v>
      </c>
      <c r="B49" s="70">
        <v>34</v>
      </c>
      <c r="C49" s="70">
        <v>20</v>
      </c>
      <c r="D49" s="70">
        <v>2</v>
      </c>
      <c r="E49" s="70">
        <v>2023</v>
      </c>
      <c r="F49" s="70" t="s">
        <v>1539</v>
      </c>
      <c r="G49" s="70" t="s">
        <v>1843</v>
      </c>
      <c r="H49" s="70" t="s">
        <v>1844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1864</v>
      </c>
      <c r="B50" s="70">
        <v>34</v>
      </c>
      <c r="C50" s="70">
        <v>21</v>
      </c>
      <c r="D50" s="70">
        <v>2</v>
      </c>
      <c r="E50" s="70">
        <v>2024</v>
      </c>
      <c r="F50" s="70" t="s">
        <v>1554</v>
      </c>
      <c r="G50" s="70" t="s">
        <v>1843</v>
      </c>
      <c r="H50" s="70" t="s">
        <v>1844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1865</v>
      </c>
      <c r="B51" s="70">
        <v>35</v>
      </c>
      <c r="C51" s="70">
        <v>1</v>
      </c>
      <c r="D51" s="70">
        <v>3</v>
      </c>
      <c r="E51" s="70">
        <v>1990</v>
      </c>
      <c r="F51" s="70" t="s">
        <v>787</v>
      </c>
      <c r="G51" s="70" t="s">
        <v>1866</v>
      </c>
      <c r="H51" s="70" t="s">
        <v>1867</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1868</v>
      </c>
      <c r="B52" s="70">
        <v>36</v>
      </c>
      <c r="C52" s="70">
        <v>2</v>
      </c>
      <c r="D52" s="70">
        <v>3</v>
      </c>
      <c r="E52" s="70">
        <v>2005</v>
      </c>
      <c r="F52" s="70" t="s">
        <v>789</v>
      </c>
      <c r="G52" s="70" t="s">
        <v>1866</v>
      </c>
      <c r="H52" s="70" t="s">
        <v>1867</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1869</v>
      </c>
      <c r="B53" s="70">
        <v>37</v>
      </c>
      <c r="C53" s="70">
        <v>3</v>
      </c>
      <c r="D53" s="70">
        <v>3</v>
      </c>
      <c r="E53" s="70">
        <v>2006</v>
      </c>
      <c r="F53" s="70" t="s">
        <v>790</v>
      </c>
      <c r="G53" s="70" t="s">
        <v>1866</v>
      </c>
      <c r="H53" s="70" t="s">
        <v>1867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1870</v>
      </c>
      <c r="B54" s="70">
        <v>38</v>
      </c>
      <c r="C54" s="70">
        <v>4</v>
      </c>
      <c r="D54" s="70">
        <v>3</v>
      </c>
      <c r="E54" s="70">
        <v>2007</v>
      </c>
      <c r="F54" s="70" t="s">
        <v>791</v>
      </c>
      <c r="G54" s="70" t="s">
        <v>1866</v>
      </c>
      <c r="H54" s="70" t="s">
        <v>1867</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1871</v>
      </c>
      <c r="B55" s="70">
        <v>39</v>
      </c>
      <c r="C55" s="70">
        <v>5</v>
      </c>
      <c r="D55" s="70">
        <v>3</v>
      </c>
      <c r="E55" s="70">
        <v>2008</v>
      </c>
      <c r="F55" s="70" t="s">
        <v>792</v>
      </c>
      <c r="G55" s="70" t="s">
        <v>1866</v>
      </c>
      <c r="H55" s="70" t="s">
        <v>1867</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1872</v>
      </c>
      <c r="B56" s="70">
        <v>40</v>
      </c>
      <c r="C56" s="70">
        <v>6</v>
      </c>
      <c r="D56" s="70">
        <v>3</v>
      </c>
      <c r="E56" s="70">
        <v>2009</v>
      </c>
      <c r="F56" s="70" t="s">
        <v>176</v>
      </c>
      <c r="G56" s="70" t="s">
        <v>1866</v>
      </c>
      <c r="H56" s="70" t="s">
        <v>1867</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1873</v>
      </c>
      <c r="B57" s="70">
        <v>41</v>
      </c>
      <c r="C57" s="70">
        <v>7</v>
      </c>
      <c r="D57" s="70">
        <v>3</v>
      </c>
      <c r="E57" s="70">
        <v>2010</v>
      </c>
      <c r="F57" s="70" t="s">
        <v>177</v>
      </c>
      <c r="G57" s="70" t="s">
        <v>1866</v>
      </c>
      <c r="H57" s="70" t="s">
        <v>1867</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1874</v>
      </c>
      <c r="B58" s="70">
        <v>42</v>
      </c>
      <c r="C58" s="70">
        <v>8</v>
      </c>
      <c r="D58" s="70">
        <v>3</v>
      </c>
      <c r="E58" s="70">
        <v>2011</v>
      </c>
      <c r="F58" s="70" t="s">
        <v>178</v>
      </c>
      <c r="G58" s="70" t="s">
        <v>1866</v>
      </c>
      <c r="H58" s="70" t="s">
        <v>1867</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1875</v>
      </c>
      <c r="B59" s="70">
        <v>43</v>
      </c>
      <c r="C59" s="70">
        <v>9</v>
      </c>
      <c r="D59" s="70">
        <v>3</v>
      </c>
      <c r="E59" s="70">
        <v>2012</v>
      </c>
      <c r="F59" s="70" t="s">
        <v>179</v>
      </c>
      <c r="G59" s="70" t="s">
        <v>1866</v>
      </c>
      <c r="H59" s="70" t="s">
        <v>1867</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1876</v>
      </c>
      <c r="B60" s="70">
        <v>44</v>
      </c>
      <c r="C60" s="70">
        <v>10</v>
      </c>
      <c r="D60" s="70">
        <v>3</v>
      </c>
      <c r="E60" s="70">
        <v>2013</v>
      </c>
      <c r="F60" s="70" t="s">
        <v>180</v>
      </c>
      <c r="G60" s="70" t="s">
        <v>1866</v>
      </c>
      <c r="H60" s="70" t="s">
        <v>1867</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1877</v>
      </c>
      <c r="B61" s="70">
        <v>45</v>
      </c>
      <c r="C61" s="70">
        <v>11</v>
      </c>
      <c r="D61" s="70">
        <v>3</v>
      </c>
      <c r="E61" s="70">
        <v>2014</v>
      </c>
      <c r="F61" s="70" t="s">
        <v>181</v>
      </c>
      <c r="G61" s="70" t="s">
        <v>1866</v>
      </c>
      <c r="H61" s="70" t="s">
        <v>1867</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1878</v>
      </c>
      <c r="B62" s="70">
        <v>46</v>
      </c>
      <c r="C62" s="70">
        <v>12</v>
      </c>
      <c r="D62" s="70">
        <v>3</v>
      </c>
      <c r="E62" s="70">
        <v>2015</v>
      </c>
      <c r="F62" s="70" t="s">
        <v>182</v>
      </c>
      <c r="G62" s="70" t="s">
        <v>1866</v>
      </c>
      <c r="H62" s="70" t="s">
        <v>1867</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1879</v>
      </c>
      <c r="B63" s="70">
        <v>47</v>
      </c>
      <c r="C63" s="70">
        <v>13</v>
      </c>
      <c r="D63" s="70">
        <v>3</v>
      </c>
      <c r="E63" s="70">
        <v>2016</v>
      </c>
      <c r="F63" s="70" t="s">
        <v>155</v>
      </c>
      <c r="G63" s="70" t="s">
        <v>1866</v>
      </c>
      <c r="H63" s="70" t="s">
        <v>1867</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1880</v>
      </c>
      <c r="B64" s="70">
        <v>48</v>
      </c>
      <c r="C64" s="70">
        <v>14</v>
      </c>
      <c r="D64" s="70">
        <v>3</v>
      </c>
      <c r="E64" s="70">
        <v>2017</v>
      </c>
      <c r="F64" s="70" t="s">
        <v>156</v>
      </c>
      <c r="G64" s="1064" t="s">
        <v>1866</v>
      </c>
      <c r="H64" s="70" t="s">
        <v>1867</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1881</v>
      </c>
      <c r="B65" s="70">
        <v>49</v>
      </c>
      <c r="C65" s="70">
        <v>15</v>
      </c>
      <c r="D65" s="70">
        <v>3</v>
      </c>
      <c r="E65" s="70">
        <v>2018</v>
      </c>
      <c r="F65" s="70" t="s">
        <v>183</v>
      </c>
      <c r="G65" s="1064" t="s">
        <v>1866</v>
      </c>
      <c r="H65" s="70" t="s">
        <v>1867</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1882</v>
      </c>
      <c r="B66" s="70">
        <v>50</v>
      </c>
      <c r="C66" s="70">
        <v>16</v>
      </c>
      <c r="D66" s="70">
        <v>3</v>
      </c>
      <c r="E66" s="70">
        <v>2019</v>
      </c>
      <c r="F66" s="70" t="s">
        <v>158</v>
      </c>
      <c r="G66" s="70" t="s">
        <v>1866</v>
      </c>
      <c r="H66" s="70" t="s">
        <v>1867</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1883</v>
      </c>
      <c r="B67" s="70">
        <v>51</v>
      </c>
      <c r="C67" s="70">
        <v>17</v>
      </c>
      <c r="D67" s="70">
        <v>3</v>
      </c>
      <c r="E67" s="70">
        <v>2020</v>
      </c>
      <c r="F67" s="70" t="s">
        <v>159</v>
      </c>
      <c r="G67" s="70" t="s">
        <v>1866</v>
      </c>
      <c r="H67" s="70" t="s">
        <v>1867</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1884</v>
      </c>
      <c r="B68" s="70">
        <v>51</v>
      </c>
      <c r="C68" s="70">
        <v>18</v>
      </c>
      <c r="D68" s="70">
        <v>3</v>
      </c>
      <c r="E68" s="70">
        <v>2021</v>
      </c>
      <c r="F68" s="70" t="s">
        <v>160</v>
      </c>
      <c r="G68" s="70" t="s">
        <v>1866</v>
      </c>
      <c r="H68" s="70" t="s">
        <v>1867</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1885</v>
      </c>
      <c r="B69" s="70">
        <v>51</v>
      </c>
      <c r="C69" s="70">
        <v>19</v>
      </c>
      <c r="D69" s="70">
        <v>3</v>
      </c>
      <c r="E69" s="70">
        <v>2022</v>
      </c>
      <c r="F69" s="70" t="s">
        <v>161</v>
      </c>
      <c r="G69" s="70" t="s">
        <v>1866</v>
      </c>
      <c r="H69" s="70" t="s">
        <v>1867</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1886</v>
      </c>
      <c r="B70" s="70">
        <v>51</v>
      </c>
      <c r="C70" s="70">
        <v>20</v>
      </c>
      <c r="D70" s="70">
        <v>3</v>
      </c>
      <c r="E70" s="70">
        <v>2023</v>
      </c>
      <c r="F70" s="70" t="s">
        <v>1539</v>
      </c>
      <c r="G70" s="70" t="s">
        <v>1866</v>
      </c>
      <c r="H70" s="70" t="s">
        <v>1867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1887</v>
      </c>
      <c r="B71" s="70">
        <v>51</v>
      </c>
      <c r="C71" s="70">
        <v>21</v>
      </c>
      <c r="D71" s="70">
        <v>3</v>
      </c>
      <c r="E71" s="70">
        <v>2024</v>
      </c>
      <c r="F71" s="70" t="s">
        <v>1554</v>
      </c>
      <c r="G71" s="70" t="s">
        <v>1866</v>
      </c>
      <c r="H71" s="70" t="s">
        <v>1867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1888</v>
      </c>
      <c r="B72" s="70">
        <v>52</v>
      </c>
      <c r="C72" s="70">
        <v>1</v>
      </c>
      <c r="D72" s="70">
        <v>4</v>
      </c>
      <c r="E72" s="70">
        <v>1990</v>
      </c>
      <c r="F72" s="70" t="s">
        <v>787</v>
      </c>
      <c r="G72" s="70" t="s">
        <v>1889</v>
      </c>
      <c r="H72" s="70" t="s">
        <v>1890</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1891</v>
      </c>
      <c r="B73" s="70">
        <v>53</v>
      </c>
      <c r="C73" s="70">
        <v>2</v>
      </c>
      <c r="D73" s="70">
        <v>4</v>
      </c>
      <c r="E73" s="70">
        <v>2005</v>
      </c>
      <c r="F73" s="70" t="s">
        <v>789</v>
      </c>
      <c r="G73" s="70" t="s">
        <v>1889</v>
      </c>
      <c r="H73" s="70" t="s">
        <v>1890</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1892</v>
      </c>
      <c r="B74" s="70">
        <v>54</v>
      </c>
      <c r="C74" s="70">
        <v>3</v>
      </c>
      <c r="D74" s="70">
        <v>4</v>
      </c>
      <c r="E74" s="70">
        <v>2006</v>
      </c>
      <c r="F74" s="70" t="s">
        <v>790</v>
      </c>
      <c r="G74" s="70" t="s">
        <v>1889</v>
      </c>
      <c r="H74" s="70" t="s">
        <v>1890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1893</v>
      </c>
      <c r="B75" s="70">
        <v>55</v>
      </c>
      <c r="C75" s="70">
        <v>4</v>
      </c>
      <c r="D75" s="70">
        <v>4</v>
      </c>
      <c r="E75" s="70">
        <v>2007</v>
      </c>
      <c r="F75" s="70" t="s">
        <v>791</v>
      </c>
      <c r="G75" s="70" t="s">
        <v>1889</v>
      </c>
      <c r="H75" s="70" t="s">
        <v>1890</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1894</v>
      </c>
      <c r="B76" s="70">
        <v>56</v>
      </c>
      <c r="C76" s="70">
        <v>5</v>
      </c>
      <c r="D76" s="70">
        <v>4</v>
      </c>
      <c r="E76" s="70">
        <v>2008</v>
      </c>
      <c r="F76" s="70" t="s">
        <v>792</v>
      </c>
      <c r="G76" s="70" t="s">
        <v>1889</v>
      </c>
      <c r="H76" s="70" t="s">
        <v>1890</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1895</v>
      </c>
      <c r="B77" s="70">
        <v>57</v>
      </c>
      <c r="C77" s="70">
        <v>6</v>
      </c>
      <c r="D77" s="70">
        <v>4</v>
      </c>
      <c r="E77" s="70">
        <v>2009</v>
      </c>
      <c r="F77" s="70" t="s">
        <v>176</v>
      </c>
      <c r="G77" s="70" t="s">
        <v>1889</v>
      </c>
      <c r="H77" s="70" t="s">
        <v>1890</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1896</v>
      </c>
      <c r="B78" s="70">
        <v>58</v>
      </c>
      <c r="C78" s="70">
        <v>7</v>
      </c>
      <c r="D78" s="70">
        <v>4</v>
      </c>
      <c r="E78" s="70">
        <v>2010</v>
      </c>
      <c r="F78" s="70" t="s">
        <v>177</v>
      </c>
      <c r="G78" s="70" t="s">
        <v>1889</v>
      </c>
      <c r="H78" s="70" t="s">
        <v>1890</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1897</v>
      </c>
      <c r="B79" s="70">
        <v>59</v>
      </c>
      <c r="C79" s="70">
        <v>8</v>
      </c>
      <c r="D79" s="70">
        <v>4</v>
      </c>
      <c r="E79" s="70">
        <v>2011</v>
      </c>
      <c r="F79" s="70" t="s">
        <v>178</v>
      </c>
      <c r="G79" s="70" t="s">
        <v>1889</v>
      </c>
      <c r="H79" s="70" t="s">
        <v>1890</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1898</v>
      </c>
      <c r="B80" s="70">
        <v>60</v>
      </c>
      <c r="C80" s="70">
        <v>9</v>
      </c>
      <c r="D80" s="70">
        <v>4</v>
      </c>
      <c r="E80" s="70">
        <v>2012</v>
      </c>
      <c r="F80" s="70" t="s">
        <v>179</v>
      </c>
      <c r="G80" s="70" t="s">
        <v>1889</v>
      </c>
      <c r="H80" s="70" t="s">
        <v>1890</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1899</v>
      </c>
      <c r="B81" s="70">
        <v>61</v>
      </c>
      <c r="C81" s="70">
        <v>10</v>
      </c>
      <c r="D81" s="70">
        <v>4</v>
      </c>
      <c r="E81" s="70">
        <v>2013</v>
      </c>
      <c r="F81" s="70" t="s">
        <v>180</v>
      </c>
      <c r="G81" s="70" t="s">
        <v>1889</v>
      </c>
      <c r="H81" s="70" t="s">
        <v>1890</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1900</v>
      </c>
      <c r="B82" s="70">
        <v>62</v>
      </c>
      <c r="C82" s="70">
        <v>11</v>
      </c>
      <c r="D82" s="70">
        <v>4</v>
      </c>
      <c r="E82" s="70">
        <v>2014</v>
      </c>
      <c r="F82" s="70" t="s">
        <v>181</v>
      </c>
      <c r="G82" s="70" t="s">
        <v>1889</v>
      </c>
      <c r="H82" s="70" t="s">
        <v>1890</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1901</v>
      </c>
      <c r="B83" s="70">
        <v>63</v>
      </c>
      <c r="C83" s="70">
        <v>12</v>
      </c>
      <c r="D83" s="70">
        <v>4</v>
      </c>
      <c r="E83" s="70">
        <v>2015</v>
      </c>
      <c r="F83" s="70" t="s">
        <v>182</v>
      </c>
      <c r="G83" s="1064" t="s">
        <v>1889</v>
      </c>
      <c r="H83" s="70" t="s">
        <v>1890</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1902</v>
      </c>
      <c r="B84" s="70">
        <v>64</v>
      </c>
      <c r="C84" s="70">
        <v>13</v>
      </c>
      <c r="D84" s="70">
        <v>4</v>
      </c>
      <c r="E84" s="70">
        <v>2016</v>
      </c>
      <c r="F84" s="70" t="s">
        <v>155</v>
      </c>
      <c r="G84" s="1064" t="s">
        <v>1889</v>
      </c>
      <c r="H84" s="70" t="s">
        <v>1890</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1903</v>
      </c>
      <c r="B85" s="70">
        <v>65</v>
      </c>
      <c r="C85" s="70">
        <v>14</v>
      </c>
      <c r="D85" s="70">
        <v>4</v>
      </c>
      <c r="E85" s="70">
        <v>2017</v>
      </c>
      <c r="F85" s="70" t="s">
        <v>156</v>
      </c>
      <c r="G85" s="70" t="s">
        <v>1889</v>
      </c>
      <c r="H85" s="70" t="s">
        <v>1890</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1904</v>
      </c>
      <c r="B86" s="70">
        <v>66</v>
      </c>
      <c r="C86" s="70">
        <v>15</v>
      </c>
      <c r="D86" s="70">
        <v>4</v>
      </c>
      <c r="E86" s="70">
        <v>2018</v>
      </c>
      <c r="F86" s="70" t="s">
        <v>183</v>
      </c>
      <c r="G86" s="70" t="s">
        <v>1889</v>
      </c>
      <c r="H86" s="70" t="s">
        <v>1890</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1905</v>
      </c>
      <c r="B87" s="70">
        <v>67</v>
      </c>
      <c r="C87" s="70">
        <v>16</v>
      </c>
      <c r="D87" s="70">
        <v>4</v>
      </c>
      <c r="E87" s="70">
        <v>2019</v>
      </c>
      <c r="F87" s="70" t="s">
        <v>158</v>
      </c>
      <c r="G87" s="70" t="s">
        <v>1889</v>
      </c>
      <c r="H87" s="70" t="s">
        <v>1890</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1906</v>
      </c>
      <c r="B88" s="70">
        <v>68</v>
      </c>
      <c r="C88" s="70">
        <v>17</v>
      </c>
      <c r="D88" s="70">
        <v>4</v>
      </c>
      <c r="E88" s="70">
        <v>2020</v>
      </c>
      <c r="F88" s="70" t="s">
        <v>159</v>
      </c>
      <c r="G88" s="70" t="s">
        <v>1889</v>
      </c>
      <c r="H88" s="70" t="s">
        <v>1890</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1907</v>
      </c>
      <c r="B89" s="70">
        <v>68</v>
      </c>
      <c r="C89" s="70">
        <v>18</v>
      </c>
      <c r="D89" s="70">
        <v>4</v>
      </c>
      <c r="E89" s="70">
        <v>2021</v>
      </c>
      <c r="F89" s="70" t="s">
        <v>160</v>
      </c>
      <c r="G89" s="70" t="s">
        <v>1889</v>
      </c>
      <c r="H89" s="70" t="s">
        <v>1890</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1908</v>
      </c>
      <c r="B90" s="70">
        <v>68</v>
      </c>
      <c r="C90" s="70">
        <v>19</v>
      </c>
      <c r="D90" s="70">
        <v>4</v>
      </c>
      <c r="E90" s="70">
        <v>2022</v>
      </c>
      <c r="F90" s="70" t="s">
        <v>161</v>
      </c>
      <c r="G90" s="70" t="s">
        <v>1889</v>
      </c>
      <c r="H90" s="70" t="s">
        <v>1890</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1909</v>
      </c>
      <c r="B91" s="70">
        <v>68</v>
      </c>
      <c r="C91" s="70">
        <v>20</v>
      </c>
      <c r="D91" s="70">
        <v>4</v>
      </c>
      <c r="E91" s="70">
        <v>2023</v>
      </c>
      <c r="F91" s="70" t="s">
        <v>1539</v>
      </c>
      <c r="G91" s="70" t="s">
        <v>1889</v>
      </c>
      <c r="H91" s="70" t="s">
        <v>1890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1910</v>
      </c>
      <c r="B92" s="70">
        <v>68</v>
      </c>
      <c r="C92" s="70">
        <v>21</v>
      </c>
      <c r="D92" s="70">
        <v>4</v>
      </c>
      <c r="E92" s="70">
        <v>2024</v>
      </c>
      <c r="F92" s="70" t="s">
        <v>1554</v>
      </c>
      <c r="G92" s="70" t="s">
        <v>1889</v>
      </c>
      <c r="H92" s="70" t="s">
        <v>1890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1911</v>
      </c>
      <c r="B93" s="70">
        <v>69</v>
      </c>
      <c r="C93" s="70">
        <v>1</v>
      </c>
      <c r="D93" s="70">
        <v>5</v>
      </c>
      <c r="E93" s="70">
        <v>1990</v>
      </c>
      <c r="F93" s="70" t="s">
        <v>787</v>
      </c>
      <c r="G93" s="70" t="s">
        <v>1912</v>
      </c>
      <c r="H93" s="70" t="s">
        <v>1913</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1914</v>
      </c>
      <c r="B94" s="70">
        <v>70</v>
      </c>
      <c r="C94" s="70">
        <v>2</v>
      </c>
      <c r="D94" s="70">
        <v>5</v>
      </c>
      <c r="E94" s="70">
        <v>2005</v>
      </c>
      <c r="F94" s="70" t="s">
        <v>789</v>
      </c>
      <c r="G94" s="70" t="s">
        <v>1912</v>
      </c>
      <c r="H94" s="70" t="s">
        <v>1913</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1915</v>
      </c>
      <c r="B95" s="70">
        <v>71</v>
      </c>
      <c r="C95" s="70">
        <v>3</v>
      </c>
      <c r="D95" s="70">
        <v>5</v>
      </c>
      <c r="E95" s="70">
        <v>2006</v>
      </c>
      <c r="F95" s="70" t="s">
        <v>790</v>
      </c>
      <c r="G95" s="70" t="s">
        <v>1912</v>
      </c>
      <c r="H95" s="70" t="s">
        <v>1913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1916</v>
      </c>
      <c r="B96" s="70">
        <v>72</v>
      </c>
      <c r="C96" s="70">
        <v>4</v>
      </c>
      <c r="D96" s="70">
        <v>5</v>
      </c>
      <c r="E96" s="70">
        <v>2007</v>
      </c>
      <c r="F96" s="70" t="s">
        <v>791</v>
      </c>
      <c r="G96" s="70" t="s">
        <v>1912</v>
      </c>
      <c r="H96" s="70" t="s">
        <v>1913</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1917</v>
      </c>
      <c r="B97" s="70">
        <v>73</v>
      </c>
      <c r="C97" s="70">
        <v>5</v>
      </c>
      <c r="D97" s="70">
        <v>5</v>
      </c>
      <c r="E97" s="70">
        <v>2008</v>
      </c>
      <c r="F97" s="70" t="s">
        <v>792</v>
      </c>
      <c r="G97" s="70" t="s">
        <v>1912</v>
      </c>
      <c r="H97" s="70" t="s">
        <v>1913</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1918</v>
      </c>
      <c r="B98" s="70">
        <v>74</v>
      </c>
      <c r="C98" s="70">
        <v>6</v>
      </c>
      <c r="D98" s="70">
        <v>5</v>
      </c>
      <c r="E98" s="70">
        <v>2009</v>
      </c>
      <c r="F98" s="70" t="s">
        <v>176</v>
      </c>
      <c r="G98" s="70" t="s">
        <v>1912</v>
      </c>
      <c r="H98" s="70" t="s">
        <v>1913</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1919</v>
      </c>
      <c r="B99" s="70">
        <v>75</v>
      </c>
      <c r="C99" s="70">
        <v>7</v>
      </c>
      <c r="D99" s="70">
        <v>5</v>
      </c>
      <c r="E99" s="70">
        <v>2010</v>
      </c>
      <c r="F99" s="70" t="s">
        <v>177</v>
      </c>
      <c r="G99" s="70" t="s">
        <v>1912</v>
      </c>
      <c r="H99" s="70" t="s">
        <v>1913</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1920</v>
      </c>
      <c r="B100" s="70">
        <v>76</v>
      </c>
      <c r="C100" s="70">
        <v>8</v>
      </c>
      <c r="D100" s="70">
        <v>5</v>
      </c>
      <c r="E100" s="70">
        <v>2011</v>
      </c>
      <c r="F100" s="70" t="s">
        <v>178</v>
      </c>
      <c r="G100" s="70" t="s">
        <v>1912</v>
      </c>
      <c r="H100" s="70" t="s">
        <v>1913</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1921</v>
      </c>
      <c r="B101" s="70">
        <v>77</v>
      </c>
      <c r="C101" s="70">
        <v>9</v>
      </c>
      <c r="D101" s="70">
        <v>5</v>
      </c>
      <c r="E101" s="70">
        <v>2012</v>
      </c>
      <c r="F101" s="70" t="s">
        <v>179</v>
      </c>
      <c r="G101" s="70" t="s">
        <v>1912</v>
      </c>
      <c r="H101" s="70" t="s">
        <v>1913</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1922</v>
      </c>
      <c r="B102" s="70">
        <v>78</v>
      </c>
      <c r="C102" s="70">
        <v>10</v>
      </c>
      <c r="D102" s="70">
        <v>5</v>
      </c>
      <c r="E102" s="70">
        <v>2013</v>
      </c>
      <c r="F102" s="70" t="s">
        <v>180</v>
      </c>
      <c r="G102" s="1064" t="s">
        <v>1912</v>
      </c>
      <c r="H102" s="70" t="s">
        <v>1913</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1923</v>
      </c>
      <c r="B103" s="70">
        <v>79</v>
      </c>
      <c r="C103" s="70">
        <v>11</v>
      </c>
      <c r="D103" s="70">
        <v>5</v>
      </c>
      <c r="E103" s="70">
        <v>2014</v>
      </c>
      <c r="F103" s="70" t="s">
        <v>181</v>
      </c>
      <c r="G103" s="1064" t="s">
        <v>1912</v>
      </c>
      <c r="H103" s="70" t="s">
        <v>1913</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1924</v>
      </c>
      <c r="B104" s="70">
        <v>80</v>
      </c>
      <c r="C104" s="70">
        <v>12</v>
      </c>
      <c r="D104" s="70">
        <v>5</v>
      </c>
      <c r="E104" s="70">
        <v>2015</v>
      </c>
      <c r="F104" s="70" t="s">
        <v>182</v>
      </c>
      <c r="G104" s="70" t="s">
        <v>1912</v>
      </c>
      <c r="H104" s="70" t="s">
        <v>1913</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1925</v>
      </c>
      <c r="B105" s="70">
        <v>81</v>
      </c>
      <c r="C105" s="70">
        <v>13</v>
      </c>
      <c r="D105" s="70">
        <v>5</v>
      </c>
      <c r="E105" s="70">
        <v>2016</v>
      </c>
      <c r="F105" s="70" t="s">
        <v>155</v>
      </c>
      <c r="G105" s="70" t="s">
        <v>1912</v>
      </c>
      <c r="H105" s="70" t="s">
        <v>1913</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1926</v>
      </c>
      <c r="B106" s="70">
        <v>82</v>
      </c>
      <c r="C106" s="70">
        <v>14</v>
      </c>
      <c r="D106" s="70">
        <v>5</v>
      </c>
      <c r="E106" s="70">
        <v>2017</v>
      </c>
      <c r="F106" s="70" t="s">
        <v>156</v>
      </c>
      <c r="G106" s="70" t="s">
        <v>1912</v>
      </c>
      <c r="H106" s="70" t="s">
        <v>1913</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1927</v>
      </c>
      <c r="B107" s="70">
        <v>83</v>
      </c>
      <c r="C107" s="70">
        <v>15</v>
      </c>
      <c r="D107" s="70">
        <v>5</v>
      </c>
      <c r="E107" s="70">
        <v>2018</v>
      </c>
      <c r="F107" s="70" t="s">
        <v>183</v>
      </c>
      <c r="G107" s="70" t="s">
        <v>1912</v>
      </c>
      <c r="H107" s="70" t="s">
        <v>1913</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1928</v>
      </c>
      <c r="B108" s="70">
        <v>84</v>
      </c>
      <c r="C108" s="70">
        <v>16</v>
      </c>
      <c r="D108" s="70">
        <v>5</v>
      </c>
      <c r="E108" s="70">
        <v>2019</v>
      </c>
      <c r="F108" s="70" t="s">
        <v>158</v>
      </c>
      <c r="G108" s="70" t="s">
        <v>1912</v>
      </c>
      <c r="H108" s="70" t="s">
        <v>1913</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1929</v>
      </c>
      <c r="B109" s="70">
        <v>85</v>
      </c>
      <c r="C109" s="70">
        <v>17</v>
      </c>
      <c r="D109" s="70">
        <v>5</v>
      </c>
      <c r="E109" s="70">
        <v>2020</v>
      </c>
      <c r="F109" s="70" t="s">
        <v>159</v>
      </c>
      <c r="G109" s="70" t="s">
        <v>1912</v>
      </c>
      <c r="H109" s="70" t="s">
        <v>1913</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1930</v>
      </c>
      <c r="B110" s="70">
        <v>85</v>
      </c>
      <c r="C110" s="70">
        <v>18</v>
      </c>
      <c r="D110" s="70">
        <v>5</v>
      </c>
      <c r="E110" s="70">
        <v>2021</v>
      </c>
      <c r="F110" s="70" t="s">
        <v>160</v>
      </c>
      <c r="G110" s="70" t="s">
        <v>1912</v>
      </c>
      <c r="H110" s="70" t="s">
        <v>1913</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1931</v>
      </c>
      <c r="B111" s="70">
        <v>85</v>
      </c>
      <c r="C111" s="70">
        <v>19</v>
      </c>
      <c r="D111" s="70">
        <v>5</v>
      </c>
      <c r="E111" s="70">
        <v>2022</v>
      </c>
      <c r="F111" s="70" t="s">
        <v>161</v>
      </c>
      <c r="G111" s="70" t="s">
        <v>1912</v>
      </c>
      <c r="H111" s="70" t="s">
        <v>1913</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1932</v>
      </c>
      <c r="B112" s="70">
        <v>85</v>
      </c>
      <c r="C112" s="70">
        <v>20</v>
      </c>
      <c r="D112" s="70">
        <v>5</v>
      </c>
      <c r="E112" s="70">
        <v>2023</v>
      </c>
      <c r="F112" s="70" t="s">
        <v>1539</v>
      </c>
      <c r="G112" s="70" t="s">
        <v>1912</v>
      </c>
      <c r="H112" s="70" t="s">
        <v>1913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1933</v>
      </c>
      <c r="B113" s="70">
        <v>85</v>
      </c>
      <c r="C113" s="70">
        <v>21</v>
      </c>
      <c r="D113" s="70">
        <v>5</v>
      </c>
      <c r="E113" s="70">
        <v>2024</v>
      </c>
      <c r="F113" s="70" t="s">
        <v>1554</v>
      </c>
      <c r="G113" s="70" t="s">
        <v>1912</v>
      </c>
      <c r="H113" s="70" t="s">
        <v>1913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1934</v>
      </c>
      <c r="B114" s="70">
        <v>86</v>
      </c>
      <c r="C114" s="70">
        <v>1</v>
      </c>
      <c r="D114" s="70">
        <v>6</v>
      </c>
      <c r="E114" s="70">
        <v>1990</v>
      </c>
      <c r="F114" s="70" t="s">
        <v>787</v>
      </c>
      <c r="G114" s="70" t="s">
        <v>1593</v>
      </c>
      <c r="H114" s="70" t="s">
        <v>1594</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1935</v>
      </c>
      <c r="B115" s="70">
        <v>87</v>
      </c>
      <c r="C115" s="70">
        <v>2</v>
      </c>
      <c r="D115" s="70">
        <v>6</v>
      </c>
      <c r="E115" s="70">
        <v>2005</v>
      </c>
      <c r="F115" s="70" t="s">
        <v>789</v>
      </c>
      <c r="G115" s="70" t="s">
        <v>1593</v>
      </c>
      <c r="H115" s="70" t="s">
        <v>1594</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1936</v>
      </c>
      <c r="B116" s="70">
        <v>88</v>
      </c>
      <c r="C116" s="70">
        <v>3</v>
      </c>
      <c r="D116" s="70">
        <v>6</v>
      </c>
      <c r="E116" s="70">
        <v>2006</v>
      </c>
      <c r="F116" s="70" t="s">
        <v>790</v>
      </c>
      <c r="G116" s="70" t="s">
        <v>1593</v>
      </c>
      <c r="H116" s="70" t="s">
        <v>1594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1937</v>
      </c>
      <c r="B117" s="70">
        <v>89</v>
      </c>
      <c r="C117" s="70">
        <v>4</v>
      </c>
      <c r="D117" s="70">
        <v>6</v>
      </c>
      <c r="E117" s="70">
        <v>2007</v>
      </c>
      <c r="F117" s="70" t="s">
        <v>791</v>
      </c>
      <c r="G117" s="70" t="s">
        <v>1593</v>
      </c>
      <c r="H117" s="70" t="s">
        <v>1594</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1938</v>
      </c>
      <c r="B118" s="70">
        <v>90</v>
      </c>
      <c r="C118" s="70">
        <v>5</v>
      </c>
      <c r="D118" s="70">
        <v>6</v>
      </c>
      <c r="E118" s="70">
        <v>2008</v>
      </c>
      <c r="F118" s="70" t="s">
        <v>792</v>
      </c>
      <c r="G118" s="70" t="s">
        <v>1593</v>
      </c>
      <c r="H118" s="70" t="s">
        <v>1594</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1939</v>
      </c>
      <c r="B119" s="70">
        <v>91</v>
      </c>
      <c r="C119" s="70">
        <v>6</v>
      </c>
      <c r="D119" s="70">
        <v>6</v>
      </c>
      <c r="E119" s="70">
        <v>2009</v>
      </c>
      <c r="F119" s="70" t="s">
        <v>176</v>
      </c>
      <c r="G119" s="70" t="s">
        <v>1593</v>
      </c>
      <c r="H119" s="70" t="s">
        <v>1594</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1940</v>
      </c>
      <c r="B120" s="70">
        <v>92</v>
      </c>
      <c r="C120" s="70">
        <v>7</v>
      </c>
      <c r="D120" s="70">
        <v>6</v>
      </c>
      <c r="E120" s="70">
        <v>2010</v>
      </c>
      <c r="F120" s="70" t="s">
        <v>177</v>
      </c>
      <c r="G120" s="70" t="s">
        <v>1593</v>
      </c>
      <c r="H120" s="70" t="s">
        <v>1594</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1941</v>
      </c>
      <c r="B121" s="70">
        <v>93</v>
      </c>
      <c r="C121" s="70">
        <v>8</v>
      </c>
      <c r="D121" s="70">
        <v>6</v>
      </c>
      <c r="E121" s="70">
        <v>2011</v>
      </c>
      <c r="F121" s="70" t="s">
        <v>178</v>
      </c>
      <c r="G121" s="1064" t="s">
        <v>1593</v>
      </c>
      <c r="H121" s="70" t="s">
        <v>1594</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1942</v>
      </c>
      <c r="B122" s="70">
        <v>94</v>
      </c>
      <c r="C122" s="70">
        <v>9</v>
      </c>
      <c r="D122" s="70">
        <v>6</v>
      </c>
      <c r="E122" s="70">
        <v>2012</v>
      </c>
      <c r="F122" s="70" t="s">
        <v>179</v>
      </c>
      <c r="G122" s="1064" t="s">
        <v>1593</v>
      </c>
      <c r="H122" s="70" t="s">
        <v>1594</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1943</v>
      </c>
      <c r="B123" s="70">
        <v>95</v>
      </c>
      <c r="C123" s="70">
        <v>10</v>
      </c>
      <c r="D123" s="70">
        <v>6</v>
      </c>
      <c r="E123" s="70">
        <v>2013</v>
      </c>
      <c r="F123" s="70" t="s">
        <v>180</v>
      </c>
      <c r="G123" s="70" t="s">
        <v>1593</v>
      </c>
      <c r="H123" s="70" t="s">
        <v>1594</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1944</v>
      </c>
      <c r="B124" s="70">
        <v>96</v>
      </c>
      <c r="C124" s="70">
        <v>11</v>
      </c>
      <c r="D124" s="70">
        <v>6</v>
      </c>
      <c r="E124" s="70">
        <v>2014</v>
      </c>
      <c r="F124" s="70" t="s">
        <v>181</v>
      </c>
      <c r="G124" s="70" t="s">
        <v>1593</v>
      </c>
      <c r="H124" s="70" t="s">
        <v>1594</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1945</v>
      </c>
      <c r="B125" s="70">
        <v>97</v>
      </c>
      <c r="C125" s="70">
        <v>12</v>
      </c>
      <c r="D125" s="70">
        <v>6</v>
      </c>
      <c r="E125" s="70">
        <v>2015</v>
      </c>
      <c r="F125" s="70" t="s">
        <v>182</v>
      </c>
      <c r="G125" s="70" t="s">
        <v>1593</v>
      </c>
      <c r="H125" s="70" t="s">
        <v>1594</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1946</v>
      </c>
      <c r="B126" s="70">
        <v>98</v>
      </c>
      <c r="C126" s="70">
        <v>13</v>
      </c>
      <c r="D126" s="70">
        <v>6</v>
      </c>
      <c r="E126" s="70">
        <v>2016</v>
      </c>
      <c r="F126" s="70" t="s">
        <v>155</v>
      </c>
      <c r="G126" s="70" t="s">
        <v>1593</v>
      </c>
      <c r="H126" s="70" t="s">
        <v>1594</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1947</v>
      </c>
      <c r="B127" s="70">
        <v>99</v>
      </c>
      <c r="C127" s="70">
        <v>14</v>
      </c>
      <c r="D127" s="70">
        <v>6</v>
      </c>
      <c r="E127" s="70">
        <v>2017</v>
      </c>
      <c r="F127" s="70" t="s">
        <v>156</v>
      </c>
      <c r="G127" s="70" t="s">
        <v>1593</v>
      </c>
      <c r="H127" s="70" t="s">
        <v>1594</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1948</v>
      </c>
      <c r="B128" s="70">
        <v>100</v>
      </c>
      <c r="C128" s="70">
        <v>15</v>
      </c>
      <c r="D128" s="70">
        <v>6</v>
      </c>
      <c r="E128" s="70">
        <v>2018</v>
      </c>
      <c r="F128" s="70" t="s">
        <v>183</v>
      </c>
      <c r="G128" s="70" t="s">
        <v>1593</v>
      </c>
      <c r="H128" s="70" t="s">
        <v>1594</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1949</v>
      </c>
      <c r="B129" s="70">
        <v>101</v>
      </c>
      <c r="C129" s="70">
        <v>16</v>
      </c>
      <c r="D129" s="70">
        <v>6</v>
      </c>
      <c r="E129" s="70">
        <v>2019</v>
      </c>
      <c r="F129" s="70" t="s">
        <v>158</v>
      </c>
      <c r="G129" s="70" t="s">
        <v>1593</v>
      </c>
      <c r="H129" s="70" t="s">
        <v>1594</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1950</v>
      </c>
      <c r="B130" s="70">
        <v>102</v>
      </c>
      <c r="C130" s="70">
        <v>17</v>
      </c>
      <c r="D130" s="70">
        <v>6</v>
      </c>
      <c r="E130" s="70">
        <v>2020</v>
      </c>
      <c r="F130" s="70" t="s">
        <v>159</v>
      </c>
      <c r="G130" s="70" t="s">
        <v>1593</v>
      </c>
      <c r="H130" s="70" t="s">
        <v>1594</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1951</v>
      </c>
      <c r="B131" s="70">
        <v>102</v>
      </c>
      <c r="C131" s="70">
        <v>18</v>
      </c>
      <c r="D131" s="70">
        <v>6</v>
      </c>
      <c r="E131" s="70">
        <v>2021</v>
      </c>
      <c r="F131" s="70" t="s">
        <v>160</v>
      </c>
      <c r="G131" s="70" t="s">
        <v>1593</v>
      </c>
      <c r="H131" s="70" t="s">
        <v>1594</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1597</v>
      </c>
      <c r="B132" s="70">
        <v>102</v>
      </c>
      <c r="C132" s="70">
        <v>19</v>
      </c>
      <c r="D132" s="70">
        <v>6</v>
      </c>
      <c r="E132" s="70">
        <v>2022</v>
      </c>
      <c r="F132" s="70" t="s">
        <v>161</v>
      </c>
      <c r="G132" s="70" t="s">
        <v>1593</v>
      </c>
      <c r="H132" s="70" t="s">
        <v>1594</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1952</v>
      </c>
      <c r="B133" s="70">
        <v>102</v>
      </c>
      <c r="C133" s="70">
        <v>20</v>
      </c>
      <c r="D133" s="70">
        <v>6</v>
      </c>
      <c r="E133" s="70">
        <v>2023</v>
      </c>
      <c r="F133" s="70" t="s">
        <v>1539</v>
      </c>
      <c r="G133" s="70" t="s">
        <v>1593</v>
      </c>
      <c r="H133" s="70" t="s">
        <v>1594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1592</v>
      </c>
      <c r="B134" s="70">
        <v>102</v>
      </c>
      <c r="C134" s="70">
        <v>21</v>
      </c>
      <c r="D134" s="70">
        <v>6</v>
      </c>
      <c r="E134" s="70">
        <v>2024</v>
      </c>
      <c r="F134" s="70" t="s">
        <v>1554</v>
      </c>
      <c r="G134" s="70" t="s">
        <v>1593</v>
      </c>
      <c r="H134" s="70" t="s">
        <v>1594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1953</v>
      </c>
      <c r="B135" s="70">
        <v>154</v>
      </c>
      <c r="C135" s="70">
        <v>1</v>
      </c>
      <c r="D135" s="70">
        <v>10</v>
      </c>
      <c r="E135" s="70">
        <v>1990</v>
      </c>
      <c r="F135" s="70" t="s">
        <v>787</v>
      </c>
      <c r="G135" s="70" t="s">
        <v>1954</v>
      </c>
      <c r="H135" s="70" t="s">
        <v>1955</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1956</v>
      </c>
      <c r="B136" s="70">
        <v>155</v>
      </c>
      <c r="C136" s="70">
        <v>2</v>
      </c>
      <c r="D136" s="70">
        <v>10</v>
      </c>
      <c r="E136" s="70">
        <v>2005</v>
      </c>
      <c r="F136" s="70" t="s">
        <v>789</v>
      </c>
      <c r="G136" s="70" t="s">
        <v>1954</v>
      </c>
      <c r="H136" s="70" t="s">
        <v>1955</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1957</v>
      </c>
      <c r="B137" s="70">
        <v>156</v>
      </c>
      <c r="C137" s="70">
        <v>3</v>
      </c>
      <c r="D137" s="70">
        <v>10</v>
      </c>
      <c r="E137" s="70">
        <v>2006</v>
      </c>
      <c r="F137" s="70" t="s">
        <v>790</v>
      </c>
      <c r="G137" s="70" t="s">
        <v>1954</v>
      </c>
      <c r="H137" s="70" t="s">
        <v>1955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1958</v>
      </c>
      <c r="B138" s="70">
        <v>157</v>
      </c>
      <c r="C138" s="70">
        <v>4</v>
      </c>
      <c r="D138" s="70">
        <v>10</v>
      </c>
      <c r="E138" s="70">
        <v>2007</v>
      </c>
      <c r="F138" s="70" t="s">
        <v>791</v>
      </c>
      <c r="G138" s="70" t="s">
        <v>1954</v>
      </c>
      <c r="H138" s="70" t="s">
        <v>1955</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1959</v>
      </c>
      <c r="B139" s="70">
        <v>158</v>
      </c>
      <c r="C139" s="70">
        <v>5</v>
      </c>
      <c r="D139" s="70">
        <v>10</v>
      </c>
      <c r="E139" s="70">
        <v>2008</v>
      </c>
      <c r="F139" s="70" t="s">
        <v>792</v>
      </c>
      <c r="G139" s="70" t="s">
        <v>1954</v>
      </c>
      <c r="H139" s="70" t="s">
        <v>1955</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1960</v>
      </c>
      <c r="B140" s="70">
        <v>159</v>
      </c>
      <c r="C140" s="70">
        <v>6</v>
      </c>
      <c r="D140" s="70">
        <v>10</v>
      </c>
      <c r="E140" s="70">
        <v>2009</v>
      </c>
      <c r="F140" s="70" t="s">
        <v>176</v>
      </c>
      <c r="G140" s="1064" t="s">
        <v>1954</v>
      </c>
      <c r="H140" s="70" t="s">
        <v>1955</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1961</v>
      </c>
      <c r="B141" s="70">
        <v>160</v>
      </c>
      <c r="C141" s="70">
        <v>7</v>
      </c>
      <c r="D141" s="70">
        <v>10</v>
      </c>
      <c r="E141" s="70">
        <v>2010</v>
      </c>
      <c r="F141" s="70" t="s">
        <v>177</v>
      </c>
      <c r="G141" s="1064" t="s">
        <v>1954</v>
      </c>
      <c r="H141" s="70" t="s">
        <v>1955</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1962</v>
      </c>
      <c r="B142" s="70">
        <v>161</v>
      </c>
      <c r="C142" s="70">
        <v>8</v>
      </c>
      <c r="D142" s="70">
        <v>10</v>
      </c>
      <c r="E142" s="70">
        <v>2011</v>
      </c>
      <c r="F142" s="70" t="s">
        <v>178</v>
      </c>
      <c r="G142" s="70" t="s">
        <v>1954</v>
      </c>
      <c r="H142" s="70" t="s">
        <v>1955</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1963</v>
      </c>
      <c r="B143" s="70">
        <v>162</v>
      </c>
      <c r="C143" s="70">
        <v>9</v>
      </c>
      <c r="D143" s="70">
        <v>10</v>
      </c>
      <c r="E143" s="70">
        <v>2012</v>
      </c>
      <c r="F143" s="70" t="s">
        <v>179</v>
      </c>
      <c r="G143" s="70" t="s">
        <v>1954</v>
      </c>
      <c r="H143" s="70" t="s">
        <v>1955</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1964</v>
      </c>
      <c r="B144" s="70">
        <v>163</v>
      </c>
      <c r="C144" s="70">
        <v>10</v>
      </c>
      <c r="D144" s="70">
        <v>10</v>
      </c>
      <c r="E144" s="70">
        <v>2013</v>
      </c>
      <c r="F144" s="70" t="s">
        <v>180</v>
      </c>
      <c r="G144" s="70" t="s">
        <v>1954</v>
      </c>
      <c r="H144" s="70" t="s">
        <v>1955</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1965</v>
      </c>
      <c r="B145" s="70">
        <v>164</v>
      </c>
      <c r="C145" s="70">
        <v>11</v>
      </c>
      <c r="D145" s="70">
        <v>10</v>
      </c>
      <c r="E145" s="70">
        <v>2014</v>
      </c>
      <c r="F145" s="70" t="s">
        <v>181</v>
      </c>
      <c r="G145" s="70" t="s">
        <v>1954</v>
      </c>
      <c r="H145" s="70" t="s">
        <v>1955</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1966</v>
      </c>
      <c r="B146" s="70">
        <v>165</v>
      </c>
      <c r="C146" s="70">
        <v>12</v>
      </c>
      <c r="D146" s="70">
        <v>10</v>
      </c>
      <c r="E146" s="70">
        <v>2015</v>
      </c>
      <c r="F146" s="70" t="s">
        <v>182</v>
      </c>
      <c r="G146" s="70" t="s">
        <v>1954</v>
      </c>
      <c r="H146" s="70" t="s">
        <v>1955</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1967</v>
      </c>
      <c r="B147" s="70">
        <v>166</v>
      </c>
      <c r="C147" s="70">
        <v>13</v>
      </c>
      <c r="D147" s="70">
        <v>10</v>
      </c>
      <c r="E147" s="70">
        <v>2016</v>
      </c>
      <c r="F147" s="70" t="s">
        <v>155</v>
      </c>
      <c r="G147" s="70" t="s">
        <v>1954</v>
      </c>
      <c r="H147" s="70" t="s">
        <v>1955</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1968</v>
      </c>
      <c r="B148" s="70">
        <v>167</v>
      </c>
      <c r="C148" s="70">
        <v>14</v>
      </c>
      <c r="D148" s="70">
        <v>10</v>
      </c>
      <c r="E148" s="70">
        <v>2017</v>
      </c>
      <c r="F148" s="70" t="s">
        <v>156</v>
      </c>
      <c r="G148" s="70" t="s">
        <v>1954</v>
      </c>
      <c r="H148" s="70" t="s">
        <v>1955</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1969</v>
      </c>
      <c r="B149" s="70">
        <v>168</v>
      </c>
      <c r="C149" s="70">
        <v>15</v>
      </c>
      <c r="D149" s="70">
        <v>10</v>
      </c>
      <c r="E149" s="70">
        <v>2018</v>
      </c>
      <c r="F149" s="70" t="s">
        <v>183</v>
      </c>
      <c r="G149" s="70" t="s">
        <v>1954</v>
      </c>
      <c r="H149" s="70" t="s">
        <v>1955</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1970</v>
      </c>
      <c r="B150" s="70">
        <v>169</v>
      </c>
      <c r="C150" s="70">
        <v>16</v>
      </c>
      <c r="D150" s="70">
        <v>10</v>
      </c>
      <c r="E150" s="70">
        <v>2019</v>
      </c>
      <c r="F150" s="70" t="s">
        <v>158</v>
      </c>
      <c r="G150" s="70" t="s">
        <v>1954</v>
      </c>
      <c r="H150" s="70" t="s">
        <v>1955</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1971</v>
      </c>
      <c r="B151" s="70">
        <v>170</v>
      </c>
      <c r="C151" s="70">
        <v>17</v>
      </c>
      <c r="D151" s="70">
        <v>10</v>
      </c>
      <c r="E151" s="70">
        <v>2020</v>
      </c>
      <c r="F151" s="70" t="s">
        <v>159</v>
      </c>
      <c r="G151" s="70" t="s">
        <v>1954</v>
      </c>
      <c r="H151" s="70" t="s">
        <v>1955</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1972</v>
      </c>
      <c r="B152" s="70">
        <v>170</v>
      </c>
      <c r="C152" s="70">
        <v>18</v>
      </c>
      <c r="D152" s="70">
        <v>10</v>
      </c>
      <c r="E152" s="70">
        <v>2021</v>
      </c>
      <c r="F152" s="70" t="s">
        <v>160</v>
      </c>
      <c r="G152" s="70" t="s">
        <v>1954</v>
      </c>
      <c r="H152" s="70" t="s">
        <v>1955</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1973</v>
      </c>
      <c r="B153" s="70">
        <v>170</v>
      </c>
      <c r="C153" s="70">
        <v>19</v>
      </c>
      <c r="D153" s="70">
        <v>10</v>
      </c>
      <c r="E153" s="70">
        <v>2022</v>
      </c>
      <c r="F153" s="70" t="s">
        <v>161</v>
      </c>
      <c r="G153" s="70" t="s">
        <v>1954</v>
      </c>
      <c r="H153" s="70" t="s">
        <v>1955</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1974</v>
      </c>
      <c r="B154" s="70">
        <v>170</v>
      </c>
      <c r="C154" s="70">
        <v>20</v>
      </c>
      <c r="D154" s="70">
        <v>10</v>
      </c>
      <c r="E154" s="70">
        <v>2023</v>
      </c>
      <c r="F154" s="70" t="s">
        <v>1539</v>
      </c>
      <c r="G154" s="70" t="s">
        <v>1954</v>
      </c>
      <c r="H154" s="70" t="s">
        <v>1955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1975</v>
      </c>
      <c r="B155" s="70">
        <v>170</v>
      </c>
      <c r="C155" s="70">
        <v>21</v>
      </c>
      <c r="D155" s="70">
        <v>10</v>
      </c>
      <c r="E155" s="70">
        <v>2024</v>
      </c>
      <c r="F155" s="70" t="s">
        <v>1554</v>
      </c>
      <c r="G155" s="70" t="s">
        <v>1954</v>
      </c>
      <c r="H155" s="70" t="s">
        <v>1955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1976</v>
      </c>
      <c r="B156" s="70">
        <v>222</v>
      </c>
      <c r="C156" s="70">
        <v>1</v>
      </c>
      <c r="D156" s="70">
        <v>14</v>
      </c>
      <c r="E156" s="70">
        <v>1990</v>
      </c>
      <c r="F156" s="70" t="s">
        <v>787</v>
      </c>
      <c r="G156" s="70" t="s">
        <v>1977</v>
      </c>
      <c r="H156" s="70" t="s">
        <v>1978</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1979</v>
      </c>
      <c r="B157" s="70">
        <v>223</v>
      </c>
      <c r="C157" s="70">
        <v>2</v>
      </c>
      <c r="D157" s="70">
        <v>14</v>
      </c>
      <c r="E157" s="70">
        <v>2005</v>
      </c>
      <c r="F157" s="70" t="s">
        <v>789</v>
      </c>
      <c r="G157" s="70" t="s">
        <v>1977</v>
      </c>
      <c r="H157" s="70" t="s">
        <v>1978</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1980</v>
      </c>
      <c r="B158" s="70">
        <v>224</v>
      </c>
      <c r="C158" s="70">
        <v>3</v>
      </c>
      <c r="D158" s="70">
        <v>14</v>
      </c>
      <c r="E158" s="70">
        <v>2006</v>
      </c>
      <c r="F158" s="70" t="s">
        <v>790</v>
      </c>
      <c r="G158" s="1064" t="s">
        <v>1977</v>
      </c>
      <c r="H158" s="70" t="s">
        <v>1978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1981</v>
      </c>
      <c r="B159" s="70">
        <v>225</v>
      </c>
      <c r="C159" s="70">
        <v>4</v>
      </c>
      <c r="D159" s="70">
        <v>14</v>
      </c>
      <c r="E159" s="70">
        <v>2007</v>
      </c>
      <c r="F159" s="70" t="s">
        <v>791</v>
      </c>
      <c r="G159" s="1064" t="s">
        <v>1977</v>
      </c>
      <c r="H159" s="70" t="s">
        <v>1978</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1982</v>
      </c>
      <c r="B160" s="70">
        <v>226</v>
      </c>
      <c r="C160" s="70">
        <v>5</v>
      </c>
      <c r="D160" s="70">
        <v>14</v>
      </c>
      <c r="E160" s="70">
        <v>2008</v>
      </c>
      <c r="F160" s="70" t="s">
        <v>792</v>
      </c>
      <c r="G160" s="70" t="s">
        <v>1977</v>
      </c>
      <c r="H160" s="70" t="s">
        <v>1978</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1983</v>
      </c>
      <c r="B161" s="70">
        <v>227</v>
      </c>
      <c r="C161" s="70">
        <v>6</v>
      </c>
      <c r="D161" s="70">
        <v>14</v>
      </c>
      <c r="E161" s="70">
        <v>2009</v>
      </c>
      <c r="F161" s="70" t="s">
        <v>176</v>
      </c>
      <c r="G161" s="70" t="s">
        <v>1977</v>
      </c>
      <c r="H161" s="70" t="s">
        <v>1978</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1984</v>
      </c>
      <c r="B162" s="70">
        <v>228</v>
      </c>
      <c r="C162" s="70">
        <v>7</v>
      </c>
      <c r="D162" s="70">
        <v>14</v>
      </c>
      <c r="E162" s="70">
        <v>2010</v>
      </c>
      <c r="F162" s="70" t="s">
        <v>177</v>
      </c>
      <c r="G162" s="70" t="s">
        <v>1977</v>
      </c>
      <c r="H162" s="70" t="s">
        <v>1978</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1985</v>
      </c>
      <c r="B163" s="70">
        <v>229</v>
      </c>
      <c r="C163" s="70">
        <v>8</v>
      </c>
      <c r="D163" s="70">
        <v>14</v>
      </c>
      <c r="E163" s="70">
        <v>2011</v>
      </c>
      <c r="F163" s="70" t="s">
        <v>178</v>
      </c>
      <c r="G163" s="70" t="s">
        <v>1977</v>
      </c>
      <c r="H163" s="70" t="s">
        <v>1978</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1986</v>
      </c>
      <c r="B164" s="70">
        <v>230</v>
      </c>
      <c r="C164" s="70">
        <v>9</v>
      </c>
      <c r="D164" s="70">
        <v>14</v>
      </c>
      <c r="E164" s="70">
        <v>2012</v>
      </c>
      <c r="F164" s="70" t="s">
        <v>179</v>
      </c>
      <c r="G164" s="70" t="s">
        <v>1977</v>
      </c>
      <c r="H164" s="70" t="s">
        <v>1978</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1987</v>
      </c>
      <c r="B165" s="70">
        <v>231</v>
      </c>
      <c r="C165" s="70">
        <v>10</v>
      </c>
      <c r="D165" s="70">
        <v>14</v>
      </c>
      <c r="E165" s="70">
        <v>2013</v>
      </c>
      <c r="F165" s="70" t="s">
        <v>180</v>
      </c>
      <c r="G165" s="70" t="s">
        <v>1977</v>
      </c>
      <c r="H165" s="70" t="s">
        <v>1978</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1988</v>
      </c>
      <c r="B166" s="70">
        <v>232</v>
      </c>
      <c r="C166" s="70">
        <v>11</v>
      </c>
      <c r="D166" s="70">
        <v>14</v>
      </c>
      <c r="E166" s="70">
        <v>2014</v>
      </c>
      <c r="F166" s="70" t="s">
        <v>181</v>
      </c>
      <c r="G166" s="70" t="s">
        <v>1977</v>
      </c>
      <c r="H166" s="70" t="s">
        <v>1978</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1989</v>
      </c>
      <c r="B167" s="70">
        <v>233</v>
      </c>
      <c r="C167" s="70">
        <v>12</v>
      </c>
      <c r="D167" s="70">
        <v>14</v>
      </c>
      <c r="E167" s="70">
        <v>2015</v>
      </c>
      <c r="F167" s="70" t="s">
        <v>182</v>
      </c>
      <c r="G167" s="70" t="s">
        <v>1977</v>
      </c>
      <c r="H167" s="70" t="s">
        <v>1978</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1990</v>
      </c>
      <c r="B168" s="70">
        <v>234</v>
      </c>
      <c r="C168" s="70">
        <v>13</v>
      </c>
      <c r="D168" s="70">
        <v>14</v>
      </c>
      <c r="E168" s="70">
        <v>2016</v>
      </c>
      <c r="F168" s="70" t="s">
        <v>155</v>
      </c>
      <c r="G168" s="70" t="s">
        <v>1977</v>
      </c>
      <c r="H168" s="70" t="s">
        <v>1978</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1991</v>
      </c>
      <c r="B169" s="70">
        <v>235</v>
      </c>
      <c r="C169" s="70">
        <v>14</v>
      </c>
      <c r="D169" s="70">
        <v>14</v>
      </c>
      <c r="E169" s="70">
        <v>2017</v>
      </c>
      <c r="F169" s="70" t="s">
        <v>156</v>
      </c>
      <c r="G169" s="70" t="s">
        <v>1977</v>
      </c>
      <c r="H169" s="70" t="s">
        <v>1978</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1992</v>
      </c>
      <c r="B170" s="70">
        <v>236</v>
      </c>
      <c r="C170" s="70">
        <v>15</v>
      </c>
      <c r="D170" s="70">
        <v>14</v>
      </c>
      <c r="E170" s="70">
        <v>2018</v>
      </c>
      <c r="F170" s="70" t="s">
        <v>183</v>
      </c>
      <c r="G170" s="70" t="s">
        <v>1977</v>
      </c>
      <c r="H170" s="70" t="s">
        <v>1978</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1993</v>
      </c>
      <c r="B171" s="70">
        <v>237</v>
      </c>
      <c r="C171" s="70">
        <v>16</v>
      </c>
      <c r="D171" s="70">
        <v>14</v>
      </c>
      <c r="E171" s="70">
        <v>2019</v>
      </c>
      <c r="F171" s="70" t="s">
        <v>158</v>
      </c>
      <c r="G171" s="70" t="s">
        <v>1977</v>
      </c>
      <c r="H171" s="70" t="s">
        <v>1978</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1994</v>
      </c>
      <c r="B172" s="70">
        <v>238</v>
      </c>
      <c r="C172" s="70">
        <v>17</v>
      </c>
      <c r="D172" s="70">
        <v>14</v>
      </c>
      <c r="E172" s="70">
        <v>2020</v>
      </c>
      <c r="F172" s="70" t="s">
        <v>159</v>
      </c>
      <c r="G172" s="70" t="s">
        <v>1977</v>
      </c>
      <c r="H172" s="70" t="s">
        <v>1978</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1995</v>
      </c>
      <c r="B173" s="70">
        <v>238</v>
      </c>
      <c r="C173" s="70">
        <v>18</v>
      </c>
      <c r="D173" s="70">
        <v>14</v>
      </c>
      <c r="E173" s="70">
        <v>2021</v>
      </c>
      <c r="F173" s="70" t="s">
        <v>160</v>
      </c>
      <c r="G173" s="70" t="s">
        <v>1977</v>
      </c>
      <c r="H173" s="70" t="s">
        <v>1978</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1996</v>
      </c>
      <c r="B174" s="70">
        <v>238</v>
      </c>
      <c r="C174" s="70">
        <v>19</v>
      </c>
      <c r="D174" s="70">
        <v>14</v>
      </c>
      <c r="E174" s="70">
        <v>2022</v>
      </c>
      <c r="F174" s="70" t="s">
        <v>161</v>
      </c>
      <c r="G174" s="70" t="s">
        <v>1977</v>
      </c>
      <c r="H174" s="70" t="s">
        <v>1978</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1997</v>
      </c>
      <c r="B175" s="70">
        <v>238</v>
      </c>
      <c r="C175" s="70">
        <v>20</v>
      </c>
      <c r="D175" s="70">
        <v>14</v>
      </c>
      <c r="E175" s="70">
        <v>2023</v>
      </c>
      <c r="F175" s="70" t="s">
        <v>1539</v>
      </c>
      <c r="G175" s="70" t="s">
        <v>1977</v>
      </c>
      <c r="H175" s="70" t="s">
        <v>1978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1998</v>
      </c>
      <c r="B176" s="70">
        <v>238</v>
      </c>
      <c r="C176" s="70">
        <v>21</v>
      </c>
      <c r="D176" s="70">
        <v>14</v>
      </c>
      <c r="E176" s="70">
        <v>2024</v>
      </c>
      <c r="F176" s="70" t="s">
        <v>1554</v>
      </c>
      <c r="G176" s="70" t="s">
        <v>1977</v>
      </c>
      <c r="H176" s="70" t="s">
        <v>1978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1999</v>
      </c>
      <c r="B177" s="70">
        <v>205</v>
      </c>
      <c r="C177" s="70">
        <v>1</v>
      </c>
      <c r="D177" s="70">
        <v>13</v>
      </c>
      <c r="E177" s="70">
        <v>1990</v>
      </c>
      <c r="F177" s="70" t="s">
        <v>787</v>
      </c>
      <c r="G177" s="70" t="s">
        <v>2000</v>
      </c>
      <c r="H177" s="70" t="s">
        <v>2001</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2002</v>
      </c>
      <c r="B178" s="70">
        <v>206</v>
      </c>
      <c r="C178" s="70">
        <v>2</v>
      </c>
      <c r="D178" s="70">
        <v>13</v>
      </c>
      <c r="E178" s="70">
        <v>2005</v>
      </c>
      <c r="F178" s="70" t="s">
        <v>789</v>
      </c>
      <c r="G178" s="1064" t="s">
        <v>2000</v>
      </c>
      <c r="H178" s="70" t="s">
        <v>2001</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2003</v>
      </c>
      <c r="B179" s="70">
        <v>207</v>
      </c>
      <c r="C179" s="70">
        <v>3</v>
      </c>
      <c r="D179" s="70">
        <v>13</v>
      </c>
      <c r="E179" s="70">
        <v>2006</v>
      </c>
      <c r="F179" s="70" t="s">
        <v>790</v>
      </c>
      <c r="G179" s="1064" t="s">
        <v>2000</v>
      </c>
      <c r="H179" s="70" t="s">
        <v>2001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2004</v>
      </c>
      <c r="B180" s="70">
        <v>208</v>
      </c>
      <c r="C180" s="70">
        <v>4</v>
      </c>
      <c r="D180" s="70">
        <v>13</v>
      </c>
      <c r="E180" s="70">
        <v>2007</v>
      </c>
      <c r="F180" s="70" t="s">
        <v>791</v>
      </c>
      <c r="G180" s="70" t="s">
        <v>2000</v>
      </c>
      <c r="H180" s="70" t="s">
        <v>2001</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2005</v>
      </c>
      <c r="B181" s="70">
        <v>209</v>
      </c>
      <c r="C181" s="70">
        <v>5</v>
      </c>
      <c r="D181" s="70">
        <v>13</v>
      </c>
      <c r="E181" s="70">
        <v>2008</v>
      </c>
      <c r="F181" s="70" t="s">
        <v>792</v>
      </c>
      <c r="G181" s="70" t="s">
        <v>2000</v>
      </c>
      <c r="H181" s="70" t="s">
        <v>2001</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2006</v>
      </c>
      <c r="B182" s="70">
        <v>210</v>
      </c>
      <c r="C182" s="70">
        <v>6</v>
      </c>
      <c r="D182" s="70">
        <v>13</v>
      </c>
      <c r="E182" s="70">
        <v>2009</v>
      </c>
      <c r="F182" s="70" t="s">
        <v>176</v>
      </c>
      <c r="G182" s="70" t="s">
        <v>2000</v>
      </c>
      <c r="H182" s="70" t="s">
        <v>2001</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2007</v>
      </c>
      <c r="B183" s="70">
        <v>211</v>
      </c>
      <c r="C183" s="70">
        <v>7</v>
      </c>
      <c r="D183" s="70">
        <v>13</v>
      </c>
      <c r="E183" s="70">
        <v>2010</v>
      </c>
      <c r="F183" s="70" t="s">
        <v>177</v>
      </c>
      <c r="G183" s="70" t="s">
        <v>2000</v>
      </c>
      <c r="H183" s="70" t="s">
        <v>2001</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2008</v>
      </c>
      <c r="B184" s="70">
        <v>212</v>
      </c>
      <c r="C184" s="70">
        <v>8</v>
      </c>
      <c r="D184" s="70">
        <v>13</v>
      </c>
      <c r="E184" s="70">
        <v>2011</v>
      </c>
      <c r="F184" s="70" t="s">
        <v>178</v>
      </c>
      <c r="G184" s="70" t="s">
        <v>2000</v>
      </c>
      <c r="H184" s="70" t="s">
        <v>2001</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2009</v>
      </c>
      <c r="B185" s="70">
        <v>213</v>
      </c>
      <c r="C185" s="70">
        <v>9</v>
      </c>
      <c r="D185" s="70">
        <v>13</v>
      </c>
      <c r="E185" s="70">
        <v>2012</v>
      </c>
      <c r="F185" s="70" t="s">
        <v>179</v>
      </c>
      <c r="G185" s="70" t="s">
        <v>2000</v>
      </c>
      <c r="H185" s="70" t="s">
        <v>2001</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2010</v>
      </c>
      <c r="B186" s="70">
        <v>214</v>
      </c>
      <c r="C186" s="70">
        <v>10</v>
      </c>
      <c r="D186" s="70">
        <v>13</v>
      </c>
      <c r="E186" s="70">
        <v>2013</v>
      </c>
      <c r="F186" s="70" t="s">
        <v>180</v>
      </c>
      <c r="G186" s="70" t="s">
        <v>2000</v>
      </c>
      <c r="H186" s="70" t="s">
        <v>2001</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2011</v>
      </c>
      <c r="B187" s="70">
        <v>215</v>
      </c>
      <c r="C187" s="70">
        <v>11</v>
      </c>
      <c r="D187" s="70">
        <v>13</v>
      </c>
      <c r="E187" s="70">
        <v>2014</v>
      </c>
      <c r="F187" s="70" t="s">
        <v>181</v>
      </c>
      <c r="G187" s="70" t="s">
        <v>2000</v>
      </c>
      <c r="H187" s="70" t="s">
        <v>2001</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2012</v>
      </c>
      <c r="B188" s="70">
        <v>216</v>
      </c>
      <c r="C188" s="70">
        <v>12</v>
      </c>
      <c r="D188" s="70">
        <v>13</v>
      </c>
      <c r="E188" s="70">
        <v>2015</v>
      </c>
      <c r="F188" s="70" t="s">
        <v>182</v>
      </c>
      <c r="G188" s="70" t="s">
        <v>2000</v>
      </c>
      <c r="H188" s="70" t="s">
        <v>2001</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2013</v>
      </c>
      <c r="B189" s="70">
        <v>217</v>
      </c>
      <c r="C189" s="70">
        <v>13</v>
      </c>
      <c r="D189" s="70">
        <v>13</v>
      </c>
      <c r="E189" s="70">
        <v>2016</v>
      </c>
      <c r="F189" s="70" t="s">
        <v>155</v>
      </c>
      <c r="G189" s="70" t="s">
        <v>2000</v>
      </c>
      <c r="H189" s="70" t="s">
        <v>2001</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2014</v>
      </c>
      <c r="B190" s="70">
        <v>218</v>
      </c>
      <c r="C190" s="70">
        <v>14</v>
      </c>
      <c r="D190" s="70">
        <v>13</v>
      </c>
      <c r="E190" s="70">
        <v>2017</v>
      </c>
      <c r="F190" s="70" t="s">
        <v>156</v>
      </c>
      <c r="G190" s="70" t="s">
        <v>2000</v>
      </c>
      <c r="H190" s="70" t="s">
        <v>2001</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2015</v>
      </c>
      <c r="B191" s="70">
        <v>219</v>
      </c>
      <c r="C191" s="70">
        <v>15</v>
      </c>
      <c r="D191" s="70">
        <v>13</v>
      </c>
      <c r="E191" s="70">
        <v>2018</v>
      </c>
      <c r="F191" s="70" t="s">
        <v>183</v>
      </c>
      <c r="G191" s="70" t="s">
        <v>2000</v>
      </c>
      <c r="H191" s="70" t="s">
        <v>2001</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2016</v>
      </c>
      <c r="B192" s="70">
        <v>220</v>
      </c>
      <c r="C192" s="70">
        <v>16</v>
      </c>
      <c r="D192" s="70">
        <v>13</v>
      </c>
      <c r="E192" s="70">
        <v>2019</v>
      </c>
      <c r="F192" s="70" t="s">
        <v>158</v>
      </c>
      <c r="G192" s="70" t="s">
        <v>2000</v>
      </c>
      <c r="H192" s="70" t="s">
        <v>2001</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2017</v>
      </c>
      <c r="B193" s="70">
        <v>221</v>
      </c>
      <c r="C193" s="70">
        <v>17</v>
      </c>
      <c r="D193" s="70">
        <v>13</v>
      </c>
      <c r="E193" s="70">
        <v>2020</v>
      </c>
      <c r="F193" s="70" t="s">
        <v>159</v>
      </c>
      <c r="G193" s="70" t="s">
        <v>2000</v>
      </c>
      <c r="H193" s="70" t="s">
        <v>2001</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2018</v>
      </c>
      <c r="B194" s="70">
        <v>221</v>
      </c>
      <c r="C194" s="70">
        <v>18</v>
      </c>
      <c r="D194" s="70">
        <v>13</v>
      </c>
      <c r="E194" s="70">
        <v>2021</v>
      </c>
      <c r="F194" s="70" t="s">
        <v>160</v>
      </c>
      <c r="G194" s="70" t="s">
        <v>2000</v>
      </c>
      <c r="H194" s="70" t="s">
        <v>2001</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2019</v>
      </c>
      <c r="B195" s="70">
        <v>221</v>
      </c>
      <c r="C195" s="70">
        <v>19</v>
      </c>
      <c r="D195" s="70">
        <v>13</v>
      </c>
      <c r="E195" s="70">
        <v>2022</v>
      </c>
      <c r="F195" s="70" t="s">
        <v>161</v>
      </c>
      <c r="G195" s="70" t="s">
        <v>2000</v>
      </c>
      <c r="H195" s="70" t="s">
        <v>2001</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2020</v>
      </c>
      <c r="B196" s="70">
        <v>221</v>
      </c>
      <c r="C196" s="70">
        <v>20</v>
      </c>
      <c r="D196" s="70">
        <v>13</v>
      </c>
      <c r="E196" s="70">
        <v>2023</v>
      </c>
      <c r="F196" s="70" t="s">
        <v>1539</v>
      </c>
      <c r="G196" s="70" t="s">
        <v>2000</v>
      </c>
      <c r="H196" s="70" t="s">
        <v>2001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2021</v>
      </c>
      <c r="B197" s="70">
        <v>221</v>
      </c>
      <c r="C197" s="70">
        <v>21</v>
      </c>
      <c r="D197" s="70">
        <v>13</v>
      </c>
      <c r="E197" s="70">
        <v>2024</v>
      </c>
      <c r="F197" s="70" t="s">
        <v>1554</v>
      </c>
      <c r="G197" s="1064" t="s">
        <v>2000</v>
      </c>
      <c r="H197" s="70" t="s">
        <v>2001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2022</v>
      </c>
      <c r="B198" s="70">
        <v>103</v>
      </c>
      <c r="C198" s="70">
        <v>1</v>
      </c>
      <c r="D198" s="70">
        <v>7</v>
      </c>
      <c r="E198" s="70">
        <v>1990</v>
      </c>
      <c r="F198" s="70" t="s">
        <v>787</v>
      </c>
      <c r="G198" s="1064" t="s">
        <v>2023</v>
      </c>
      <c r="H198" s="70" t="s">
        <v>2024</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2025</v>
      </c>
      <c r="B199" s="70">
        <v>104</v>
      </c>
      <c r="C199" s="70">
        <v>2</v>
      </c>
      <c r="D199" s="70">
        <v>7</v>
      </c>
      <c r="E199" s="70">
        <v>2005</v>
      </c>
      <c r="F199" s="70" t="s">
        <v>789</v>
      </c>
      <c r="G199" s="70" t="s">
        <v>2023</v>
      </c>
      <c r="H199" s="70" t="s">
        <v>2024</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2026</v>
      </c>
      <c r="B200" s="70">
        <v>105</v>
      </c>
      <c r="C200" s="70">
        <v>3</v>
      </c>
      <c r="D200" s="70">
        <v>7</v>
      </c>
      <c r="E200" s="70">
        <v>2006</v>
      </c>
      <c r="F200" s="70" t="s">
        <v>790</v>
      </c>
      <c r="G200" s="70" t="s">
        <v>2023</v>
      </c>
      <c r="H200" s="70" t="s">
        <v>2024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2027</v>
      </c>
      <c r="B201" s="70">
        <v>106</v>
      </c>
      <c r="C201" s="70">
        <v>4</v>
      </c>
      <c r="D201" s="70">
        <v>7</v>
      </c>
      <c r="E201" s="70">
        <v>2007</v>
      </c>
      <c r="F201" s="70" t="s">
        <v>791</v>
      </c>
      <c r="G201" s="70" t="s">
        <v>2023</v>
      </c>
      <c r="H201" s="70" t="s">
        <v>2024</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2028</v>
      </c>
      <c r="B202" s="70">
        <v>107</v>
      </c>
      <c r="C202" s="70">
        <v>5</v>
      </c>
      <c r="D202" s="70">
        <v>7</v>
      </c>
      <c r="E202" s="70">
        <v>2008</v>
      </c>
      <c r="F202" s="70" t="s">
        <v>792</v>
      </c>
      <c r="G202" s="70" t="s">
        <v>2023</v>
      </c>
      <c r="H202" s="70" t="s">
        <v>2024</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2029</v>
      </c>
      <c r="B203" s="70">
        <v>108</v>
      </c>
      <c r="C203" s="70">
        <v>6</v>
      </c>
      <c r="D203" s="70">
        <v>7</v>
      </c>
      <c r="E203" s="70">
        <v>2009</v>
      </c>
      <c r="F203" s="70" t="s">
        <v>176</v>
      </c>
      <c r="G203" s="70" t="s">
        <v>2023</v>
      </c>
      <c r="H203" s="70" t="s">
        <v>2024</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2030</v>
      </c>
      <c r="B204" s="70">
        <v>109</v>
      </c>
      <c r="C204" s="70">
        <v>7</v>
      </c>
      <c r="D204" s="70">
        <v>7</v>
      </c>
      <c r="E204" s="70">
        <v>2010</v>
      </c>
      <c r="F204" s="70" t="s">
        <v>177</v>
      </c>
      <c r="G204" s="70" t="s">
        <v>2023</v>
      </c>
      <c r="H204" s="70" t="s">
        <v>2024</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2031</v>
      </c>
      <c r="B205" s="70">
        <v>110</v>
      </c>
      <c r="C205" s="70">
        <v>8</v>
      </c>
      <c r="D205" s="70">
        <v>7</v>
      </c>
      <c r="E205" s="70">
        <v>2011</v>
      </c>
      <c r="F205" s="70" t="s">
        <v>178</v>
      </c>
      <c r="G205" s="70" t="s">
        <v>2023</v>
      </c>
      <c r="H205" s="70" t="s">
        <v>2024</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2032</v>
      </c>
      <c r="B206" s="70">
        <v>111</v>
      </c>
      <c r="C206" s="70">
        <v>9</v>
      </c>
      <c r="D206" s="70">
        <v>7</v>
      </c>
      <c r="E206" s="70">
        <v>2012</v>
      </c>
      <c r="F206" s="70" t="s">
        <v>179</v>
      </c>
      <c r="G206" s="70" t="s">
        <v>2023</v>
      </c>
      <c r="H206" s="70" t="s">
        <v>2024</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2033</v>
      </c>
      <c r="B207" s="70">
        <v>112</v>
      </c>
      <c r="C207" s="70">
        <v>10</v>
      </c>
      <c r="D207" s="70">
        <v>7</v>
      </c>
      <c r="E207" s="70">
        <v>2013</v>
      </c>
      <c r="F207" s="70" t="s">
        <v>180</v>
      </c>
      <c r="G207" s="70" t="s">
        <v>2023</v>
      </c>
      <c r="H207" s="70" t="s">
        <v>2024</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2034</v>
      </c>
      <c r="B208" s="70">
        <v>113</v>
      </c>
      <c r="C208" s="70">
        <v>11</v>
      </c>
      <c r="D208" s="70">
        <v>7</v>
      </c>
      <c r="E208" s="70">
        <v>2014</v>
      </c>
      <c r="F208" s="70" t="s">
        <v>181</v>
      </c>
      <c r="G208" s="70" t="s">
        <v>2023</v>
      </c>
      <c r="H208" s="70" t="s">
        <v>2024</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2035</v>
      </c>
      <c r="B209" s="70">
        <v>114</v>
      </c>
      <c r="C209" s="70">
        <v>12</v>
      </c>
      <c r="D209" s="70">
        <v>7</v>
      </c>
      <c r="E209" s="70">
        <v>2015</v>
      </c>
      <c r="F209" s="70" t="s">
        <v>182</v>
      </c>
      <c r="G209" s="70" t="s">
        <v>2023</v>
      </c>
      <c r="H209" s="70" t="s">
        <v>2024</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2036</v>
      </c>
      <c r="B210" s="70">
        <v>115</v>
      </c>
      <c r="C210" s="70">
        <v>13</v>
      </c>
      <c r="D210" s="70">
        <v>7</v>
      </c>
      <c r="E210" s="70">
        <v>2016</v>
      </c>
      <c r="F210" s="70" t="s">
        <v>155</v>
      </c>
      <c r="G210" s="70" t="s">
        <v>2023</v>
      </c>
      <c r="H210" s="70" t="s">
        <v>2024</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2037</v>
      </c>
      <c r="B211" s="70">
        <v>116</v>
      </c>
      <c r="C211" s="70">
        <v>14</v>
      </c>
      <c r="D211" s="70">
        <v>7</v>
      </c>
      <c r="E211" s="70">
        <v>2017</v>
      </c>
      <c r="F211" s="70" t="s">
        <v>156</v>
      </c>
      <c r="G211" s="70" t="s">
        <v>2023</v>
      </c>
      <c r="H211" s="70" t="s">
        <v>2024</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2038</v>
      </c>
      <c r="B212" s="70">
        <v>117</v>
      </c>
      <c r="C212" s="70">
        <v>15</v>
      </c>
      <c r="D212" s="70">
        <v>7</v>
      </c>
      <c r="E212" s="70">
        <v>2018</v>
      </c>
      <c r="F212" s="70" t="s">
        <v>183</v>
      </c>
      <c r="G212" s="70" t="s">
        <v>2023</v>
      </c>
      <c r="H212" s="70" t="s">
        <v>2024</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2039</v>
      </c>
      <c r="B213" s="70">
        <v>118</v>
      </c>
      <c r="C213" s="70">
        <v>16</v>
      </c>
      <c r="D213" s="70">
        <v>7</v>
      </c>
      <c r="E213" s="70">
        <v>2019</v>
      </c>
      <c r="F213" s="70" t="s">
        <v>158</v>
      </c>
      <c r="G213" s="70" t="s">
        <v>2023</v>
      </c>
      <c r="H213" s="70" t="s">
        <v>2024</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2040</v>
      </c>
      <c r="B214" s="70">
        <v>119</v>
      </c>
      <c r="C214" s="70">
        <v>17</v>
      </c>
      <c r="D214" s="70">
        <v>7</v>
      </c>
      <c r="E214" s="70">
        <v>2020</v>
      </c>
      <c r="F214" s="70" t="s">
        <v>159</v>
      </c>
      <c r="G214" s="70" t="s">
        <v>2023</v>
      </c>
      <c r="H214" s="70" t="s">
        <v>2024</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2041</v>
      </c>
      <c r="B215" s="70">
        <v>119</v>
      </c>
      <c r="C215" s="70">
        <v>18</v>
      </c>
      <c r="D215" s="70">
        <v>7</v>
      </c>
      <c r="E215" s="70">
        <v>2021</v>
      </c>
      <c r="F215" s="70" t="s">
        <v>160</v>
      </c>
      <c r="G215" s="70" t="s">
        <v>2023</v>
      </c>
      <c r="H215" s="70" t="s">
        <v>2024</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2042</v>
      </c>
      <c r="B216" s="70">
        <v>119</v>
      </c>
      <c r="C216" s="70">
        <v>19</v>
      </c>
      <c r="D216" s="70">
        <v>7</v>
      </c>
      <c r="E216" s="70">
        <v>2022</v>
      </c>
      <c r="F216" s="70" t="s">
        <v>161</v>
      </c>
      <c r="G216" s="1064" t="s">
        <v>2023</v>
      </c>
      <c r="H216" s="70" t="s">
        <v>2024</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2043</v>
      </c>
      <c r="B217" s="70">
        <v>119</v>
      </c>
      <c r="C217" s="70">
        <v>20</v>
      </c>
      <c r="D217" s="70">
        <v>7</v>
      </c>
      <c r="E217" s="70">
        <v>2023</v>
      </c>
      <c r="F217" s="70" t="s">
        <v>1539</v>
      </c>
      <c r="G217" s="1064" t="s">
        <v>2023</v>
      </c>
      <c r="H217" s="70" t="s">
        <v>2024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2044</v>
      </c>
      <c r="B218" s="70">
        <v>119</v>
      </c>
      <c r="C218" s="70">
        <v>21</v>
      </c>
      <c r="D218" s="70">
        <v>7</v>
      </c>
      <c r="E218" s="70">
        <v>2024</v>
      </c>
      <c r="F218" s="70" t="s">
        <v>1554</v>
      </c>
      <c r="G218" s="70" t="s">
        <v>2023</v>
      </c>
      <c r="H218" s="70" t="s">
        <v>2024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2045</v>
      </c>
      <c r="B219" s="70">
        <v>137</v>
      </c>
      <c r="C219" s="70">
        <v>1</v>
      </c>
      <c r="D219" s="70">
        <v>9</v>
      </c>
      <c r="E219" s="70">
        <v>1990</v>
      </c>
      <c r="F219" s="70" t="s">
        <v>787</v>
      </c>
      <c r="G219" s="70" t="s">
        <v>2046</v>
      </c>
      <c r="H219" s="70" t="s">
        <v>2047</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2048</v>
      </c>
      <c r="B220" s="70">
        <v>138</v>
      </c>
      <c r="C220" s="70">
        <v>2</v>
      </c>
      <c r="D220" s="70">
        <v>9</v>
      </c>
      <c r="E220" s="70">
        <v>2005</v>
      </c>
      <c r="F220" s="70" t="s">
        <v>789</v>
      </c>
      <c r="G220" s="70" t="s">
        <v>2046</v>
      </c>
      <c r="H220" s="70" t="s">
        <v>2047</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2049</v>
      </c>
      <c r="B221" s="70">
        <v>139</v>
      </c>
      <c r="C221" s="70">
        <v>3</v>
      </c>
      <c r="D221" s="70">
        <v>9</v>
      </c>
      <c r="E221" s="70">
        <v>2006</v>
      </c>
      <c r="F221" s="70" t="s">
        <v>790</v>
      </c>
      <c r="G221" s="70" t="s">
        <v>2046</v>
      </c>
      <c r="H221" s="70" t="s">
        <v>2047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2050</v>
      </c>
      <c r="B222" s="70">
        <v>140</v>
      </c>
      <c r="C222" s="70">
        <v>4</v>
      </c>
      <c r="D222" s="70">
        <v>9</v>
      </c>
      <c r="E222" s="70">
        <v>2007</v>
      </c>
      <c r="F222" s="70" t="s">
        <v>791</v>
      </c>
      <c r="G222" s="70" t="s">
        <v>2046</v>
      </c>
      <c r="H222" s="70" t="s">
        <v>2047</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2051</v>
      </c>
      <c r="B223" s="70">
        <v>141</v>
      </c>
      <c r="C223" s="70">
        <v>5</v>
      </c>
      <c r="D223" s="70">
        <v>9</v>
      </c>
      <c r="E223" s="70">
        <v>2008</v>
      </c>
      <c r="F223" s="70" t="s">
        <v>792</v>
      </c>
      <c r="G223" s="70" t="s">
        <v>2046</v>
      </c>
      <c r="H223" s="70" t="s">
        <v>2047</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2052</v>
      </c>
      <c r="B224" s="70">
        <v>142</v>
      </c>
      <c r="C224" s="70">
        <v>6</v>
      </c>
      <c r="D224" s="70">
        <v>9</v>
      </c>
      <c r="E224" s="70">
        <v>2009</v>
      </c>
      <c r="F224" s="70" t="s">
        <v>176</v>
      </c>
      <c r="G224" s="70" t="s">
        <v>2046</v>
      </c>
      <c r="H224" s="70" t="s">
        <v>2047</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2053</v>
      </c>
      <c r="B225" s="70">
        <v>143</v>
      </c>
      <c r="C225" s="70">
        <v>7</v>
      </c>
      <c r="D225" s="70">
        <v>9</v>
      </c>
      <c r="E225" s="70">
        <v>2010</v>
      </c>
      <c r="F225" s="70" t="s">
        <v>177</v>
      </c>
      <c r="G225" s="70" t="s">
        <v>2046</v>
      </c>
      <c r="H225" s="70" t="s">
        <v>2047</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2054</v>
      </c>
      <c r="B226" s="70">
        <v>144</v>
      </c>
      <c r="C226" s="70">
        <v>8</v>
      </c>
      <c r="D226" s="70">
        <v>9</v>
      </c>
      <c r="E226" s="70">
        <v>2011</v>
      </c>
      <c r="F226" s="70" t="s">
        <v>178</v>
      </c>
      <c r="G226" s="70" t="s">
        <v>2046</v>
      </c>
      <c r="H226" s="70" t="s">
        <v>2047</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2055</v>
      </c>
      <c r="B227" s="70">
        <v>145</v>
      </c>
      <c r="C227" s="70">
        <v>9</v>
      </c>
      <c r="D227" s="70">
        <v>9</v>
      </c>
      <c r="E227" s="70">
        <v>2012</v>
      </c>
      <c r="F227" s="70" t="s">
        <v>179</v>
      </c>
      <c r="G227" s="70" t="s">
        <v>2046</v>
      </c>
      <c r="H227" s="70" t="s">
        <v>2047</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2056</v>
      </c>
      <c r="B228" s="70">
        <v>146</v>
      </c>
      <c r="C228" s="70">
        <v>10</v>
      </c>
      <c r="D228" s="70">
        <v>9</v>
      </c>
      <c r="E228" s="70">
        <v>2013</v>
      </c>
      <c r="F228" s="70" t="s">
        <v>180</v>
      </c>
      <c r="G228" s="70" t="s">
        <v>2046</v>
      </c>
      <c r="H228" s="70" t="s">
        <v>2047</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2057</v>
      </c>
      <c r="B229" s="70">
        <v>147</v>
      </c>
      <c r="C229" s="70">
        <v>11</v>
      </c>
      <c r="D229" s="70">
        <v>9</v>
      </c>
      <c r="E229" s="70">
        <v>2014</v>
      </c>
      <c r="F229" s="70" t="s">
        <v>181</v>
      </c>
      <c r="G229" s="70" t="s">
        <v>2046</v>
      </c>
      <c r="H229" s="70" t="s">
        <v>2047</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2058</v>
      </c>
      <c r="B230" s="70">
        <v>148</v>
      </c>
      <c r="C230" s="70">
        <v>12</v>
      </c>
      <c r="D230" s="70">
        <v>9</v>
      </c>
      <c r="E230" s="70">
        <v>2015</v>
      </c>
      <c r="F230" s="70" t="s">
        <v>182</v>
      </c>
      <c r="G230" s="70" t="s">
        <v>2046</v>
      </c>
      <c r="H230" s="70" t="s">
        <v>2047</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2059</v>
      </c>
      <c r="B231" s="70">
        <v>149</v>
      </c>
      <c r="C231" s="70">
        <v>13</v>
      </c>
      <c r="D231" s="70">
        <v>9</v>
      </c>
      <c r="E231" s="70">
        <v>2016</v>
      </c>
      <c r="F231" s="70" t="s">
        <v>155</v>
      </c>
      <c r="G231" s="70" t="s">
        <v>2046</v>
      </c>
      <c r="H231" s="70" t="s">
        <v>2047</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2060</v>
      </c>
      <c r="B232" s="70">
        <v>150</v>
      </c>
      <c r="C232" s="70">
        <v>14</v>
      </c>
      <c r="D232" s="70">
        <v>9</v>
      </c>
      <c r="E232" s="70">
        <v>2017</v>
      </c>
      <c r="F232" s="70" t="s">
        <v>156</v>
      </c>
      <c r="G232" s="70" t="s">
        <v>2046</v>
      </c>
      <c r="H232" s="70" t="s">
        <v>2047</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2061</v>
      </c>
      <c r="B233" s="70">
        <v>151</v>
      </c>
      <c r="C233" s="70">
        <v>15</v>
      </c>
      <c r="D233" s="70">
        <v>9</v>
      </c>
      <c r="E233" s="70">
        <v>2018</v>
      </c>
      <c r="F233" s="70" t="s">
        <v>183</v>
      </c>
      <c r="G233" s="70" t="s">
        <v>2046</v>
      </c>
      <c r="H233" s="70" t="s">
        <v>2047</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2062</v>
      </c>
      <c r="B234" s="70">
        <v>152</v>
      </c>
      <c r="C234" s="70">
        <v>16</v>
      </c>
      <c r="D234" s="70">
        <v>9</v>
      </c>
      <c r="E234" s="70">
        <v>2019</v>
      </c>
      <c r="F234" s="70" t="s">
        <v>158</v>
      </c>
      <c r="G234" s="70" t="s">
        <v>2046</v>
      </c>
      <c r="H234" s="70" t="s">
        <v>2047</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2063</v>
      </c>
      <c r="B235" s="70">
        <v>153</v>
      </c>
      <c r="C235" s="70">
        <v>17</v>
      </c>
      <c r="D235" s="70">
        <v>9</v>
      </c>
      <c r="E235" s="70">
        <v>2020</v>
      </c>
      <c r="F235" s="70" t="s">
        <v>159</v>
      </c>
      <c r="G235" s="1064" t="s">
        <v>2046</v>
      </c>
      <c r="H235" s="70" t="s">
        <v>2047</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2064</v>
      </c>
      <c r="B236" s="70">
        <v>153</v>
      </c>
      <c r="C236" s="70">
        <v>18</v>
      </c>
      <c r="D236" s="70">
        <v>9</v>
      </c>
      <c r="E236" s="70">
        <v>2021</v>
      </c>
      <c r="F236" s="70" t="s">
        <v>160</v>
      </c>
      <c r="G236" s="1064" t="s">
        <v>2046</v>
      </c>
      <c r="H236" s="70" t="s">
        <v>2047</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2065</v>
      </c>
      <c r="B237" s="70">
        <v>153</v>
      </c>
      <c r="C237" s="70">
        <v>19</v>
      </c>
      <c r="D237" s="70">
        <v>9</v>
      </c>
      <c r="E237" s="70">
        <v>2022</v>
      </c>
      <c r="F237" s="70" t="s">
        <v>161</v>
      </c>
      <c r="G237" s="70" t="s">
        <v>2046</v>
      </c>
      <c r="H237" s="70" t="s">
        <v>2047</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2066</v>
      </c>
      <c r="B238" s="70">
        <v>153</v>
      </c>
      <c r="C238" s="70">
        <v>20</v>
      </c>
      <c r="D238" s="70">
        <v>9</v>
      </c>
      <c r="E238" s="70">
        <v>2023</v>
      </c>
      <c r="F238" s="70" t="s">
        <v>1539</v>
      </c>
      <c r="G238" s="70" t="s">
        <v>2046</v>
      </c>
      <c r="H238" s="70" t="s">
        <v>2047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2067</v>
      </c>
      <c r="B239" s="70">
        <v>153</v>
      </c>
      <c r="C239" s="70">
        <v>21</v>
      </c>
      <c r="D239" s="70">
        <v>9</v>
      </c>
      <c r="E239" s="70">
        <v>2024</v>
      </c>
      <c r="F239" s="70" t="s">
        <v>1554</v>
      </c>
      <c r="G239" s="70" t="s">
        <v>2046</v>
      </c>
      <c r="H239" s="70" t="s">
        <v>2047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2068</v>
      </c>
      <c r="B240" s="70">
        <v>171</v>
      </c>
      <c r="C240" s="70">
        <v>1</v>
      </c>
      <c r="D240" s="70">
        <v>11</v>
      </c>
      <c r="E240" s="70">
        <v>1990</v>
      </c>
      <c r="F240" s="70" t="s">
        <v>787</v>
      </c>
      <c r="G240" s="70" t="s">
        <v>2069</v>
      </c>
      <c r="H240" s="70" t="s">
        <v>2070</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2071</v>
      </c>
      <c r="B241" s="70">
        <v>172</v>
      </c>
      <c r="C241" s="70">
        <v>2</v>
      </c>
      <c r="D241" s="70">
        <v>11</v>
      </c>
      <c r="E241" s="70">
        <v>2005</v>
      </c>
      <c r="F241" s="70" t="s">
        <v>789</v>
      </c>
      <c r="G241" s="70" t="s">
        <v>2069</v>
      </c>
      <c r="H241" s="70" t="s">
        <v>2070</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2072</v>
      </c>
      <c r="B242" s="70">
        <v>173</v>
      </c>
      <c r="C242" s="70">
        <v>3</v>
      </c>
      <c r="D242" s="70">
        <v>11</v>
      </c>
      <c r="E242" s="70">
        <v>2006</v>
      </c>
      <c r="F242" s="70" t="s">
        <v>790</v>
      </c>
      <c r="G242" s="70" t="s">
        <v>2069</v>
      </c>
      <c r="H242" s="70" t="s">
        <v>2070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2073</v>
      </c>
      <c r="B243" s="70">
        <v>174</v>
      </c>
      <c r="C243" s="70">
        <v>4</v>
      </c>
      <c r="D243" s="70">
        <v>11</v>
      </c>
      <c r="E243" s="70">
        <v>2007</v>
      </c>
      <c r="F243" s="70" t="s">
        <v>791</v>
      </c>
      <c r="G243" s="70" t="s">
        <v>2069</v>
      </c>
      <c r="H243" s="70" t="s">
        <v>2070</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2074</v>
      </c>
      <c r="B244" s="70">
        <v>175</v>
      </c>
      <c r="C244" s="70">
        <v>5</v>
      </c>
      <c r="D244" s="70">
        <v>11</v>
      </c>
      <c r="E244" s="70">
        <v>2008</v>
      </c>
      <c r="F244" s="70" t="s">
        <v>792</v>
      </c>
      <c r="G244" s="70" t="s">
        <v>2069</v>
      </c>
      <c r="H244" s="70" t="s">
        <v>2070</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2075</v>
      </c>
      <c r="B245" s="70">
        <v>176</v>
      </c>
      <c r="C245" s="70">
        <v>6</v>
      </c>
      <c r="D245" s="70">
        <v>11</v>
      </c>
      <c r="E245" s="70">
        <v>2009</v>
      </c>
      <c r="F245" s="70" t="s">
        <v>176</v>
      </c>
      <c r="G245" s="70" t="s">
        <v>2069</v>
      </c>
      <c r="H245" s="70" t="s">
        <v>2070</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2076</v>
      </c>
      <c r="B246" s="70">
        <v>177</v>
      </c>
      <c r="C246" s="70">
        <v>7</v>
      </c>
      <c r="D246" s="70">
        <v>11</v>
      </c>
      <c r="E246" s="70">
        <v>2010</v>
      </c>
      <c r="F246" s="70" t="s">
        <v>177</v>
      </c>
      <c r="G246" s="70" t="s">
        <v>2069</v>
      </c>
      <c r="H246" s="70" t="s">
        <v>2070</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2077</v>
      </c>
      <c r="B247" s="70">
        <v>178</v>
      </c>
      <c r="C247" s="70">
        <v>8</v>
      </c>
      <c r="D247" s="70">
        <v>11</v>
      </c>
      <c r="E247" s="70">
        <v>2011</v>
      </c>
      <c r="F247" s="70" t="s">
        <v>178</v>
      </c>
      <c r="G247" s="70" t="s">
        <v>2069</v>
      </c>
      <c r="H247" s="70" t="s">
        <v>2070</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2078</v>
      </c>
      <c r="B248" s="70">
        <v>179</v>
      </c>
      <c r="C248" s="70">
        <v>9</v>
      </c>
      <c r="D248" s="70">
        <v>11</v>
      </c>
      <c r="E248" s="70">
        <v>2012</v>
      </c>
      <c r="F248" s="70" t="s">
        <v>179</v>
      </c>
      <c r="G248" s="70" t="s">
        <v>2069</v>
      </c>
      <c r="H248" s="70" t="s">
        <v>2070</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2079</v>
      </c>
      <c r="B249" s="70">
        <v>180</v>
      </c>
      <c r="C249" s="70">
        <v>10</v>
      </c>
      <c r="D249" s="70">
        <v>11</v>
      </c>
      <c r="E249" s="70">
        <v>2013</v>
      </c>
      <c r="F249" s="70" t="s">
        <v>180</v>
      </c>
      <c r="G249" s="70" t="s">
        <v>2069</v>
      </c>
      <c r="H249" s="70" t="s">
        <v>2070</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2080</v>
      </c>
      <c r="B250" s="70">
        <v>181</v>
      </c>
      <c r="C250" s="70">
        <v>11</v>
      </c>
      <c r="D250" s="70">
        <v>11</v>
      </c>
      <c r="E250" s="70">
        <v>2014</v>
      </c>
      <c r="F250" s="70" t="s">
        <v>181</v>
      </c>
      <c r="G250" s="70" t="s">
        <v>2069</v>
      </c>
      <c r="H250" s="70" t="s">
        <v>2070</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2081</v>
      </c>
      <c r="B251" s="70">
        <v>182</v>
      </c>
      <c r="C251" s="70">
        <v>12</v>
      </c>
      <c r="D251" s="70">
        <v>11</v>
      </c>
      <c r="E251" s="70">
        <v>2015</v>
      </c>
      <c r="F251" s="70" t="s">
        <v>182</v>
      </c>
      <c r="G251" s="70" t="s">
        <v>2069</v>
      </c>
      <c r="H251" s="70" t="s">
        <v>2070</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2082</v>
      </c>
      <c r="B252" s="70">
        <v>183</v>
      </c>
      <c r="C252" s="70">
        <v>13</v>
      </c>
      <c r="D252" s="70">
        <v>11</v>
      </c>
      <c r="E252" s="70">
        <v>2016</v>
      </c>
      <c r="F252" s="70" t="s">
        <v>155</v>
      </c>
      <c r="G252" s="70" t="s">
        <v>2069</v>
      </c>
      <c r="H252" s="70" t="s">
        <v>2070</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2083</v>
      </c>
      <c r="B253" s="70">
        <v>184</v>
      </c>
      <c r="C253" s="70">
        <v>14</v>
      </c>
      <c r="D253" s="70">
        <v>11</v>
      </c>
      <c r="E253" s="70">
        <v>2017</v>
      </c>
      <c r="F253" s="70" t="s">
        <v>156</v>
      </c>
      <c r="G253" s="70" t="s">
        <v>2069</v>
      </c>
      <c r="H253" s="70" t="s">
        <v>2070</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2084</v>
      </c>
      <c r="B254" s="70">
        <v>185</v>
      </c>
      <c r="C254" s="70">
        <v>15</v>
      </c>
      <c r="D254" s="70">
        <v>11</v>
      </c>
      <c r="E254" s="70">
        <v>2018</v>
      </c>
      <c r="F254" s="70" t="s">
        <v>183</v>
      </c>
      <c r="G254" s="1064" t="s">
        <v>2069</v>
      </c>
      <c r="H254" s="70" t="s">
        <v>2070</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2085</v>
      </c>
      <c r="B255" s="70">
        <v>186</v>
      </c>
      <c r="C255" s="70">
        <v>16</v>
      </c>
      <c r="D255" s="70">
        <v>11</v>
      </c>
      <c r="E255" s="70">
        <v>2019</v>
      </c>
      <c r="F255" s="70" t="s">
        <v>158</v>
      </c>
      <c r="G255" s="1064" t="s">
        <v>2069</v>
      </c>
      <c r="H255" s="70" t="s">
        <v>2070</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2086</v>
      </c>
      <c r="B256" s="70">
        <v>187</v>
      </c>
      <c r="C256" s="70">
        <v>17</v>
      </c>
      <c r="D256" s="70">
        <v>11</v>
      </c>
      <c r="E256" s="70">
        <v>2020</v>
      </c>
      <c r="F256" s="70" t="s">
        <v>159</v>
      </c>
      <c r="G256" s="70" t="s">
        <v>2069</v>
      </c>
      <c r="H256" s="70" t="s">
        <v>2070</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2087</v>
      </c>
      <c r="B257" s="70">
        <v>187</v>
      </c>
      <c r="C257" s="70">
        <v>18</v>
      </c>
      <c r="D257" s="70">
        <v>11</v>
      </c>
      <c r="E257" s="70">
        <v>2021</v>
      </c>
      <c r="F257" s="70" t="s">
        <v>160</v>
      </c>
      <c r="G257" s="70" t="s">
        <v>2069</v>
      </c>
      <c r="H257" s="70" t="s">
        <v>2070</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2088</v>
      </c>
      <c r="B258" s="70">
        <v>187</v>
      </c>
      <c r="C258" s="70">
        <v>19</v>
      </c>
      <c r="D258" s="70">
        <v>11</v>
      </c>
      <c r="E258" s="70">
        <v>2022</v>
      </c>
      <c r="F258" s="70" t="s">
        <v>161</v>
      </c>
      <c r="G258" s="70" t="s">
        <v>2069</v>
      </c>
      <c r="H258" s="70" t="s">
        <v>2070</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2089</v>
      </c>
      <c r="B259" s="70">
        <v>187</v>
      </c>
      <c r="C259" s="70">
        <v>20</v>
      </c>
      <c r="D259" s="70">
        <v>11</v>
      </c>
      <c r="E259" s="70">
        <v>2023</v>
      </c>
      <c r="F259" s="70" t="s">
        <v>1539</v>
      </c>
      <c r="G259" s="70" t="s">
        <v>2069</v>
      </c>
      <c r="H259" s="70" t="s">
        <v>2070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2090</v>
      </c>
      <c r="B260" s="70">
        <v>187</v>
      </c>
      <c r="C260" s="70">
        <v>21</v>
      </c>
      <c r="D260" s="70">
        <v>11</v>
      </c>
      <c r="E260" s="70">
        <v>2024</v>
      </c>
      <c r="F260" s="70" t="s">
        <v>1554</v>
      </c>
      <c r="G260" s="70" t="s">
        <v>2069</v>
      </c>
      <c r="H260" s="70" t="s">
        <v>2070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2091</v>
      </c>
      <c r="B261" s="70">
        <v>120</v>
      </c>
      <c r="C261" s="70">
        <v>1</v>
      </c>
      <c r="D261" s="70">
        <v>8</v>
      </c>
      <c r="E261" s="70">
        <v>1990</v>
      </c>
      <c r="F261" s="70" t="s">
        <v>787</v>
      </c>
      <c r="G261" s="70" t="s">
        <v>1669</v>
      </c>
      <c r="H261" s="70" t="s">
        <v>1670</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2092</v>
      </c>
      <c r="B262" s="70">
        <v>121</v>
      </c>
      <c r="C262" s="70">
        <v>2</v>
      </c>
      <c r="D262" s="70">
        <v>8</v>
      </c>
      <c r="E262" s="70">
        <v>2005</v>
      </c>
      <c r="F262" s="70" t="s">
        <v>789</v>
      </c>
      <c r="G262" s="70" t="s">
        <v>1669</v>
      </c>
      <c r="H262" s="70" t="s">
        <v>1670</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2093</v>
      </c>
      <c r="B263" s="70">
        <v>122</v>
      </c>
      <c r="C263" s="70">
        <v>3</v>
      </c>
      <c r="D263" s="70">
        <v>8</v>
      </c>
      <c r="E263" s="70">
        <v>2006</v>
      </c>
      <c r="F263" s="70" t="s">
        <v>790</v>
      </c>
      <c r="G263" s="70" t="s">
        <v>1669</v>
      </c>
      <c r="H263" s="70" t="s">
        <v>1670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2094</v>
      </c>
      <c r="B264" s="70">
        <v>123</v>
      </c>
      <c r="C264" s="70">
        <v>4</v>
      </c>
      <c r="D264" s="70">
        <v>8</v>
      </c>
      <c r="E264" s="70">
        <v>2007</v>
      </c>
      <c r="F264" s="70" t="s">
        <v>791</v>
      </c>
      <c r="G264" s="70" t="s">
        <v>1669</v>
      </c>
      <c r="H264" s="70" t="s">
        <v>1670</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2095</v>
      </c>
      <c r="B265" s="70">
        <v>124</v>
      </c>
      <c r="C265" s="70">
        <v>5</v>
      </c>
      <c r="D265" s="70">
        <v>8</v>
      </c>
      <c r="E265" s="70">
        <v>2008</v>
      </c>
      <c r="F265" s="70" t="s">
        <v>792</v>
      </c>
      <c r="G265" s="70" t="s">
        <v>1669</v>
      </c>
      <c r="H265" s="70" t="s">
        <v>1670</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2096</v>
      </c>
      <c r="B266" s="70">
        <v>125</v>
      </c>
      <c r="C266" s="70">
        <v>6</v>
      </c>
      <c r="D266" s="70">
        <v>8</v>
      </c>
      <c r="E266" s="70">
        <v>2009</v>
      </c>
      <c r="F266" s="70" t="s">
        <v>176</v>
      </c>
      <c r="G266" s="70" t="s">
        <v>1669</v>
      </c>
      <c r="H266" s="70" t="s">
        <v>1670</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2097</v>
      </c>
      <c r="B267" s="70">
        <v>126</v>
      </c>
      <c r="C267" s="70">
        <v>7</v>
      </c>
      <c r="D267" s="70">
        <v>8</v>
      </c>
      <c r="E267" s="70">
        <v>2010</v>
      </c>
      <c r="F267" s="70" t="s">
        <v>177</v>
      </c>
      <c r="G267" s="70" t="s">
        <v>1669</v>
      </c>
      <c r="H267" s="70" t="s">
        <v>1670</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2098</v>
      </c>
      <c r="B268" s="70">
        <v>127</v>
      </c>
      <c r="C268" s="70">
        <v>8</v>
      </c>
      <c r="D268" s="70">
        <v>8</v>
      </c>
      <c r="E268" s="70">
        <v>2011</v>
      </c>
      <c r="F268" s="70" t="s">
        <v>178</v>
      </c>
      <c r="G268" s="70" t="s">
        <v>1669</v>
      </c>
      <c r="H268" s="70" t="s">
        <v>1670</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2099</v>
      </c>
      <c r="B269" s="70">
        <v>128</v>
      </c>
      <c r="C269" s="70">
        <v>9</v>
      </c>
      <c r="D269" s="70">
        <v>8</v>
      </c>
      <c r="E269" s="70">
        <v>2012</v>
      </c>
      <c r="F269" s="70" t="s">
        <v>179</v>
      </c>
      <c r="G269" s="70" t="s">
        <v>1669</v>
      </c>
      <c r="H269" s="70" t="s">
        <v>1670</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2100</v>
      </c>
      <c r="B270" s="70">
        <v>129</v>
      </c>
      <c r="C270" s="70">
        <v>10</v>
      </c>
      <c r="D270" s="70">
        <v>8</v>
      </c>
      <c r="E270" s="70">
        <v>2013</v>
      </c>
      <c r="F270" s="70" t="s">
        <v>180</v>
      </c>
      <c r="G270" s="70" t="s">
        <v>1669</v>
      </c>
      <c r="H270" s="70" t="s">
        <v>1670</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2101</v>
      </c>
      <c r="B271" s="70">
        <v>130</v>
      </c>
      <c r="C271" s="70">
        <v>11</v>
      </c>
      <c r="D271" s="70">
        <v>8</v>
      </c>
      <c r="E271" s="70">
        <v>2014</v>
      </c>
      <c r="F271" s="70" t="s">
        <v>181</v>
      </c>
      <c r="G271" s="70" t="s">
        <v>1669</v>
      </c>
      <c r="H271" s="70" t="s">
        <v>1670</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2102</v>
      </c>
      <c r="B272" s="70">
        <v>131</v>
      </c>
      <c r="C272" s="70">
        <v>12</v>
      </c>
      <c r="D272" s="70">
        <v>8</v>
      </c>
      <c r="E272" s="70">
        <v>2015</v>
      </c>
      <c r="F272" s="70" t="s">
        <v>182</v>
      </c>
      <c r="G272" s="70" t="s">
        <v>1669</v>
      </c>
      <c r="H272" s="70" t="s">
        <v>1670</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2103</v>
      </c>
      <c r="B273" s="70">
        <v>132</v>
      </c>
      <c r="C273" s="70">
        <v>13</v>
      </c>
      <c r="D273" s="70">
        <v>8</v>
      </c>
      <c r="E273" s="70">
        <v>2016</v>
      </c>
      <c r="F273" s="70" t="s">
        <v>155</v>
      </c>
      <c r="G273" s="1064" t="s">
        <v>1669</v>
      </c>
      <c r="H273" s="70" t="s">
        <v>1670</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2104</v>
      </c>
      <c r="B274" s="70">
        <v>133</v>
      </c>
      <c r="C274" s="70">
        <v>14</v>
      </c>
      <c r="D274" s="70">
        <v>8</v>
      </c>
      <c r="E274" s="70">
        <v>2017</v>
      </c>
      <c r="F274" s="70" t="s">
        <v>156</v>
      </c>
      <c r="G274" s="1064" t="s">
        <v>1669</v>
      </c>
      <c r="H274" s="70" t="s">
        <v>1670</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2105</v>
      </c>
      <c r="B275" s="70">
        <v>134</v>
      </c>
      <c r="C275" s="70">
        <v>15</v>
      </c>
      <c r="D275" s="70">
        <v>8</v>
      </c>
      <c r="E275" s="70">
        <v>2018</v>
      </c>
      <c r="F275" s="70" t="s">
        <v>183</v>
      </c>
      <c r="G275" s="70" t="s">
        <v>1669</v>
      </c>
      <c r="H275" s="70" t="s">
        <v>1670</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2106</v>
      </c>
      <c r="B276" s="70">
        <v>135</v>
      </c>
      <c r="C276" s="70">
        <v>16</v>
      </c>
      <c r="D276" s="70">
        <v>8</v>
      </c>
      <c r="E276" s="70">
        <v>2019</v>
      </c>
      <c r="F276" s="70" t="s">
        <v>158</v>
      </c>
      <c r="G276" s="70" t="s">
        <v>1669</v>
      </c>
      <c r="H276" s="70" t="s">
        <v>1670</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2107</v>
      </c>
      <c r="B277" s="70">
        <v>136</v>
      </c>
      <c r="C277" s="70">
        <v>17</v>
      </c>
      <c r="D277" s="70">
        <v>8</v>
      </c>
      <c r="E277" s="70">
        <v>2020</v>
      </c>
      <c r="F277" s="70" t="s">
        <v>159</v>
      </c>
      <c r="G277" s="70" t="s">
        <v>1669</v>
      </c>
      <c r="H277" s="70" t="s">
        <v>1670</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2108</v>
      </c>
      <c r="B278" s="70">
        <v>136</v>
      </c>
      <c r="C278" s="70">
        <v>18</v>
      </c>
      <c r="D278" s="70">
        <v>8</v>
      </c>
      <c r="E278" s="70">
        <v>2021</v>
      </c>
      <c r="F278" s="70" t="s">
        <v>160</v>
      </c>
      <c r="G278" s="70" t="s">
        <v>1669</v>
      </c>
      <c r="H278" s="70" t="s">
        <v>1670</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1782</v>
      </c>
      <c r="B279" s="70">
        <v>136</v>
      </c>
      <c r="C279" s="70">
        <v>19</v>
      </c>
      <c r="D279" s="70">
        <v>8</v>
      </c>
      <c r="E279" s="70">
        <v>2022</v>
      </c>
      <c r="F279" s="70" t="s">
        <v>161</v>
      </c>
      <c r="G279" s="70" t="s">
        <v>1669</v>
      </c>
      <c r="H279" s="70" t="s">
        <v>1670</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2109</v>
      </c>
      <c r="B280" s="70">
        <v>136</v>
      </c>
      <c r="C280" s="70">
        <v>20</v>
      </c>
      <c r="D280" s="70">
        <v>8</v>
      </c>
      <c r="E280" s="70">
        <v>2023</v>
      </c>
      <c r="F280" s="70" t="s">
        <v>1539</v>
      </c>
      <c r="G280" s="70" t="s">
        <v>1669</v>
      </c>
      <c r="H280" s="70" t="s">
        <v>1670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1668</v>
      </c>
      <c r="B281" s="70">
        <v>136</v>
      </c>
      <c r="C281" s="70">
        <v>21</v>
      </c>
      <c r="D281" s="70">
        <v>8</v>
      </c>
      <c r="E281" s="70">
        <v>2024</v>
      </c>
      <c r="F281" s="70" t="s">
        <v>1554</v>
      </c>
      <c r="G281" s="70" t="s">
        <v>1669</v>
      </c>
      <c r="H281" s="70" t="s">
        <v>1670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2110</v>
      </c>
      <c r="B282" s="70">
        <v>188</v>
      </c>
      <c r="C282" s="70">
        <v>1</v>
      </c>
      <c r="D282" s="70">
        <v>12</v>
      </c>
      <c r="E282" s="70">
        <v>1990</v>
      </c>
      <c r="F282" s="70" t="s">
        <v>787</v>
      </c>
      <c r="G282" s="70" t="s">
        <v>2111</v>
      </c>
      <c r="H282" s="70" t="s">
        <v>2112</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2113</v>
      </c>
      <c r="B283" s="70">
        <v>189</v>
      </c>
      <c r="C283" s="70">
        <v>2</v>
      </c>
      <c r="D283" s="70">
        <v>12</v>
      </c>
      <c r="E283" s="70">
        <v>2005</v>
      </c>
      <c r="F283" s="70" t="s">
        <v>789</v>
      </c>
      <c r="G283" s="70" t="s">
        <v>2111</v>
      </c>
      <c r="H283" s="70" t="s">
        <v>2112</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2114</v>
      </c>
      <c r="B284" s="70">
        <v>190</v>
      </c>
      <c r="C284" s="70">
        <v>3</v>
      </c>
      <c r="D284" s="70">
        <v>12</v>
      </c>
      <c r="E284" s="70">
        <v>2006</v>
      </c>
      <c r="F284" s="70" t="s">
        <v>790</v>
      </c>
      <c r="G284" s="70" t="s">
        <v>2111</v>
      </c>
      <c r="H284" s="70" t="s">
        <v>2112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2115</v>
      </c>
      <c r="B285" s="70">
        <v>191</v>
      </c>
      <c r="C285" s="70">
        <v>4</v>
      </c>
      <c r="D285" s="70">
        <v>12</v>
      </c>
      <c r="E285" s="70">
        <v>2007</v>
      </c>
      <c r="F285" s="70" t="s">
        <v>791</v>
      </c>
      <c r="G285" s="70" t="s">
        <v>2111</v>
      </c>
      <c r="H285" s="70" t="s">
        <v>2112</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2116</v>
      </c>
      <c r="B286" s="70">
        <v>192</v>
      </c>
      <c r="C286" s="70">
        <v>5</v>
      </c>
      <c r="D286" s="70">
        <v>12</v>
      </c>
      <c r="E286" s="70">
        <v>2008</v>
      </c>
      <c r="F286" s="70" t="s">
        <v>792</v>
      </c>
      <c r="G286" s="70" t="s">
        <v>2111</v>
      </c>
      <c r="H286" s="70" t="s">
        <v>2112</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2117</v>
      </c>
      <c r="B287" s="70">
        <v>193</v>
      </c>
      <c r="C287" s="70">
        <v>6</v>
      </c>
      <c r="D287" s="70">
        <v>12</v>
      </c>
      <c r="E287" s="70">
        <v>2009</v>
      </c>
      <c r="F287" s="70" t="s">
        <v>176</v>
      </c>
      <c r="G287" s="70" t="s">
        <v>2111</v>
      </c>
      <c r="H287" s="70" t="s">
        <v>2112</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2118</v>
      </c>
      <c r="B288" s="70">
        <v>194</v>
      </c>
      <c r="C288" s="70">
        <v>7</v>
      </c>
      <c r="D288" s="70">
        <v>12</v>
      </c>
      <c r="E288" s="70">
        <v>2010</v>
      </c>
      <c r="F288" s="70" t="s">
        <v>177</v>
      </c>
      <c r="G288" s="70" t="s">
        <v>2111</v>
      </c>
      <c r="H288" s="70" t="s">
        <v>2112</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2119</v>
      </c>
      <c r="B289" s="70">
        <v>195</v>
      </c>
      <c r="C289" s="70">
        <v>8</v>
      </c>
      <c r="D289" s="70">
        <v>12</v>
      </c>
      <c r="E289" s="70">
        <v>2011</v>
      </c>
      <c r="F289" s="70" t="s">
        <v>178</v>
      </c>
      <c r="G289" s="70" t="s">
        <v>2111</v>
      </c>
      <c r="H289" s="70" t="s">
        <v>2112</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2120</v>
      </c>
      <c r="B290" s="70">
        <v>196</v>
      </c>
      <c r="C290" s="70">
        <v>9</v>
      </c>
      <c r="D290" s="70">
        <v>12</v>
      </c>
      <c r="E290" s="70">
        <v>2012</v>
      </c>
      <c r="F290" s="70" t="s">
        <v>179</v>
      </c>
      <c r="G290" s="70" t="s">
        <v>2111</v>
      </c>
      <c r="H290" s="70" t="s">
        <v>2112</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2121</v>
      </c>
      <c r="B291" s="70">
        <v>197</v>
      </c>
      <c r="C291" s="70">
        <v>10</v>
      </c>
      <c r="D291" s="70">
        <v>12</v>
      </c>
      <c r="E291" s="70">
        <v>2013</v>
      </c>
      <c r="F291" s="70" t="s">
        <v>180</v>
      </c>
      <c r="G291" s="70" t="s">
        <v>2111</v>
      </c>
      <c r="H291" s="70" t="s">
        <v>2112</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2122</v>
      </c>
      <c r="B292" s="70">
        <v>198</v>
      </c>
      <c r="C292" s="70">
        <v>11</v>
      </c>
      <c r="D292" s="70">
        <v>12</v>
      </c>
      <c r="E292" s="70">
        <v>2014</v>
      </c>
      <c r="F292" s="70" t="s">
        <v>181</v>
      </c>
      <c r="G292" s="1064" t="s">
        <v>2111</v>
      </c>
      <c r="H292" s="70" t="s">
        <v>2112</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2123</v>
      </c>
      <c r="B293" s="70">
        <v>199</v>
      </c>
      <c r="C293" s="70">
        <v>12</v>
      </c>
      <c r="D293" s="70">
        <v>12</v>
      </c>
      <c r="E293" s="70">
        <v>2015</v>
      </c>
      <c r="F293" s="70" t="s">
        <v>182</v>
      </c>
      <c r="G293" s="1064" t="s">
        <v>2111</v>
      </c>
      <c r="H293" s="70" t="s">
        <v>2112</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2124</v>
      </c>
      <c r="B294" s="70">
        <v>200</v>
      </c>
      <c r="C294" s="70">
        <v>13</v>
      </c>
      <c r="D294" s="70">
        <v>12</v>
      </c>
      <c r="E294" s="70">
        <v>2016</v>
      </c>
      <c r="F294" s="70" t="s">
        <v>155</v>
      </c>
      <c r="G294" s="70" t="s">
        <v>2111</v>
      </c>
      <c r="H294" s="70" t="s">
        <v>2112</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2125</v>
      </c>
      <c r="B295" s="70">
        <v>201</v>
      </c>
      <c r="C295" s="70">
        <v>14</v>
      </c>
      <c r="D295" s="70">
        <v>12</v>
      </c>
      <c r="E295" s="70">
        <v>2017</v>
      </c>
      <c r="F295" s="70" t="s">
        <v>156</v>
      </c>
      <c r="G295" s="70" t="s">
        <v>2111</v>
      </c>
      <c r="H295" s="70" t="s">
        <v>2112</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2126</v>
      </c>
      <c r="B296" s="70">
        <v>202</v>
      </c>
      <c r="C296" s="70">
        <v>15</v>
      </c>
      <c r="D296" s="70">
        <v>12</v>
      </c>
      <c r="E296" s="70">
        <v>2018</v>
      </c>
      <c r="F296" s="70" t="s">
        <v>183</v>
      </c>
      <c r="G296" s="70" t="s">
        <v>2111</v>
      </c>
      <c r="H296" s="70" t="s">
        <v>2112</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2127</v>
      </c>
      <c r="B297" s="70">
        <v>203</v>
      </c>
      <c r="C297" s="70">
        <v>16</v>
      </c>
      <c r="D297" s="70">
        <v>12</v>
      </c>
      <c r="E297" s="70">
        <v>2019</v>
      </c>
      <c r="F297" s="70" t="s">
        <v>158</v>
      </c>
      <c r="G297" s="70" t="s">
        <v>2111</v>
      </c>
      <c r="H297" s="70" t="s">
        <v>2112</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2128</v>
      </c>
      <c r="B298" s="70">
        <v>204</v>
      </c>
      <c r="C298" s="70">
        <v>17</v>
      </c>
      <c r="D298" s="70">
        <v>12</v>
      </c>
      <c r="E298" s="70">
        <v>2020</v>
      </c>
      <c r="F298" s="70" t="s">
        <v>159</v>
      </c>
      <c r="G298" s="70" t="s">
        <v>2111</v>
      </c>
      <c r="H298" s="70" t="s">
        <v>2112</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2129</v>
      </c>
      <c r="B299" s="70">
        <v>204</v>
      </c>
      <c r="C299" s="70">
        <v>18</v>
      </c>
      <c r="D299" s="70">
        <v>12</v>
      </c>
      <c r="E299" s="70">
        <v>2021</v>
      </c>
      <c r="F299" s="70" t="s">
        <v>160</v>
      </c>
      <c r="G299" s="70" t="s">
        <v>2111</v>
      </c>
      <c r="H299" s="70" t="s">
        <v>2112</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2130</v>
      </c>
      <c r="B300" s="70">
        <v>204</v>
      </c>
      <c r="C300" s="70">
        <v>19</v>
      </c>
      <c r="D300" s="70">
        <v>12</v>
      </c>
      <c r="E300" s="70">
        <v>2022</v>
      </c>
      <c r="F300" s="70" t="s">
        <v>161</v>
      </c>
      <c r="G300" s="70" t="s">
        <v>2111</v>
      </c>
      <c r="H300" s="70" t="s">
        <v>2112</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2131</v>
      </c>
      <c r="B301" s="70">
        <v>204</v>
      </c>
      <c r="C301" s="70">
        <v>20</v>
      </c>
      <c r="D301" s="70">
        <v>12</v>
      </c>
      <c r="E301" s="70">
        <v>2023</v>
      </c>
      <c r="F301" s="70" t="s">
        <v>1539</v>
      </c>
      <c r="G301" s="70" t="s">
        <v>2111</v>
      </c>
      <c r="H301" s="70" t="s">
        <v>2112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2132</v>
      </c>
      <c r="B302" s="70">
        <v>204</v>
      </c>
      <c r="C302" s="70">
        <v>21</v>
      </c>
      <c r="D302" s="70">
        <v>12</v>
      </c>
      <c r="E302" s="70">
        <v>2024</v>
      </c>
      <c r="F302" s="70" t="s">
        <v>1554</v>
      </c>
      <c r="G302" s="70" t="s">
        <v>2111</v>
      </c>
      <c r="H302" s="70" t="s">
        <v>2112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2133</v>
      </c>
      <c r="B303" s="70">
        <v>239</v>
      </c>
      <c r="C303" s="70">
        <v>1</v>
      </c>
      <c r="D303" s="70">
        <v>15</v>
      </c>
      <c r="E303" s="70">
        <v>1990</v>
      </c>
      <c r="F303" s="70" t="s">
        <v>787</v>
      </c>
      <c r="G303" s="70" t="s">
        <v>2134</v>
      </c>
      <c r="H303" s="70" t="s">
        <v>2135</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2136</v>
      </c>
      <c r="B304" s="70">
        <v>240</v>
      </c>
      <c r="C304" s="70">
        <v>2</v>
      </c>
      <c r="D304" s="70">
        <v>15</v>
      </c>
      <c r="E304" s="70">
        <v>2005</v>
      </c>
      <c r="F304" s="70" t="s">
        <v>789</v>
      </c>
      <c r="G304" s="70" t="s">
        <v>2134</v>
      </c>
      <c r="H304" s="70" t="s">
        <v>2135</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2137</v>
      </c>
      <c r="B305" s="70">
        <v>241</v>
      </c>
      <c r="C305" s="70">
        <v>3</v>
      </c>
      <c r="D305" s="70">
        <v>15</v>
      </c>
      <c r="E305" s="70">
        <v>2006</v>
      </c>
      <c r="F305" s="70" t="s">
        <v>790</v>
      </c>
      <c r="G305" s="70" t="s">
        <v>2134</v>
      </c>
      <c r="H305" s="70" t="s">
        <v>2135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2138</v>
      </c>
      <c r="B306" s="70">
        <v>242</v>
      </c>
      <c r="C306" s="70">
        <v>4</v>
      </c>
      <c r="D306" s="70">
        <v>15</v>
      </c>
      <c r="E306" s="70">
        <v>2007</v>
      </c>
      <c r="F306" s="70" t="s">
        <v>791</v>
      </c>
      <c r="G306" s="70" t="s">
        <v>2134</v>
      </c>
      <c r="H306" s="70" t="s">
        <v>2135</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2139</v>
      </c>
      <c r="B307" s="70">
        <v>243</v>
      </c>
      <c r="C307" s="70">
        <v>5</v>
      </c>
      <c r="D307" s="70">
        <v>15</v>
      </c>
      <c r="E307" s="70">
        <v>2008</v>
      </c>
      <c r="F307" s="70" t="s">
        <v>792</v>
      </c>
      <c r="G307" s="70" t="s">
        <v>2134</v>
      </c>
      <c r="H307" s="70" t="s">
        <v>2135</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2140</v>
      </c>
      <c r="B308" s="70">
        <v>244</v>
      </c>
      <c r="C308" s="70">
        <v>6</v>
      </c>
      <c r="D308" s="70">
        <v>15</v>
      </c>
      <c r="E308" s="70">
        <v>2009</v>
      </c>
      <c r="F308" s="70" t="s">
        <v>176</v>
      </c>
      <c r="G308" s="70" t="s">
        <v>2134</v>
      </c>
      <c r="H308" s="70" t="s">
        <v>2135</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2141</v>
      </c>
      <c r="B309" s="70">
        <v>245</v>
      </c>
      <c r="C309" s="70">
        <v>7</v>
      </c>
      <c r="D309" s="70">
        <v>15</v>
      </c>
      <c r="E309" s="70">
        <v>2010</v>
      </c>
      <c r="F309" s="70" t="s">
        <v>177</v>
      </c>
      <c r="G309" s="70" t="s">
        <v>2134</v>
      </c>
      <c r="H309" s="70" t="s">
        <v>2135</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2142</v>
      </c>
      <c r="B310" s="70">
        <v>246</v>
      </c>
      <c r="C310" s="70">
        <v>8</v>
      </c>
      <c r="D310" s="70">
        <v>15</v>
      </c>
      <c r="E310" s="70">
        <v>2011</v>
      </c>
      <c r="F310" s="70" t="s">
        <v>178</v>
      </c>
      <c r="G310" s="70" t="s">
        <v>2134</v>
      </c>
      <c r="H310" s="70" t="s">
        <v>2135</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2143</v>
      </c>
      <c r="B311" s="70">
        <v>247</v>
      </c>
      <c r="C311" s="70">
        <v>9</v>
      </c>
      <c r="D311" s="70">
        <v>15</v>
      </c>
      <c r="E311" s="70">
        <v>2012</v>
      </c>
      <c r="F311" s="70" t="s">
        <v>179</v>
      </c>
      <c r="G311" s="1064" t="s">
        <v>2134</v>
      </c>
      <c r="H311" s="70" t="s">
        <v>2135</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2144</v>
      </c>
      <c r="B312" s="70">
        <v>248</v>
      </c>
      <c r="C312" s="70">
        <v>10</v>
      </c>
      <c r="D312" s="70">
        <v>15</v>
      </c>
      <c r="E312" s="70">
        <v>2013</v>
      </c>
      <c r="F312" s="70" t="s">
        <v>180</v>
      </c>
      <c r="G312" s="1064" t="s">
        <v>2134</v>
      </c>
      <c r="H312" s="70" t="s">
        <v>2135</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2145</v>
      </c>
      <c r="B313" s="70">
        <v>249</v>
      </c>
      <c r="C313" s="70">
        <v>11</v>
      </c>
      <c r="D313" s="70">
        <v>15</v>
      </c>
      <c r="E313" s="70">
        <v>2014</v>
      </c>
      <c r="F313" s="70" t="s">
        <v>181</v>
      </c>
      <c r="G313" s="70" t="s">
        <v>2134</v>
      </c>
      <c r="H313" s="70" t="s">
        <v>2135</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2146</v>
      </c>
      <c r="B314" s="70">
        <v>250</v>
      </c>
      <c r="C314" s="70">
        <v>12</v>
      </c>
      <c r="D314" s="70">
        <v>15</v>
      </c>
      <c r="E314" s="70">
        <v>2015</v>
      </c>
      <c r="F314" s="70" t="s">
        <v>182</v>
      </c>
      <c r="G314" s="70" t="s">
        <v>2134</v>
      </c>
      <c r="H314" s="70" t="s">
        <v>2135</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2147</v>
      </c>
      <c r="B315" s="70">
        <v>251</v>
      </c>
      <c r="C315" s="70">
        <v>13</v>
      </c>
      <c r="D315" s="70">
        <v>15</v>
      </c>
      <c r="E315" s="70">
        <v>2016</v>
      </c>
      <c r="F315" s="70" t="s">
        <v>155</v>
      </c>
      <c r="G315" s="70" t="s">
        <v>2134</v>
      </c>
      <c r="H315" s="70" t="s">
        <v>2135</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2148</v>
      </c>
      <c r="B316" s="70">
        <v>252</v>
      </c>
      <c r="C316" s="70">
        <v>14</v>
      </c>
      <c r="D316" s="70">
        <v>15</v>
      </c>
      <c r="E316" s="70">
        <v>2017</v>
      </c>
      <c r="F316" s="70" t="s">
        <v>156</v>
      </c>
      <c r="G316" s="70" t="s">
        <v>2134</v>
      </c>
      <c r="H316" s="70" t="s">
        <v>2135</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2149</v>
      </c>
      <c r="B317" s="70">
        <v>253</v>
      </c>
      <c r="C317" s="70">
        <v>15</v>
      </c>
      <c r="D317" s="70">
        <v>15</v>
      </c>
      <c r="E317" s="70">
        <v>2018</v>
      </c>
      <c r="F317" s="70" t="s">
        <v>183</v>
      </c>
      <c r="G317" s="70" t="s">
        <v>2134</v>
      </c>
      <c r="H317" s="70" t="s">
        <v>2135</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2150</v>
      </c>
      <c r="B318" s="70">
        <v>254</v>
      </c>
      <c r="C318" s="70">
        <v>16</v>
      </c>
      <c r="D318" s="70">
        <v>15</v>
      </c>
      <c r="E318" s="70">
        <v>2019</v>
      </c>
      <c r="F318" s="70" t="s">
        <v>158</v>
      </c>
      <c r="G318" s="70" t="s">
        <v>2134</v>
      </c>
      <c r="H318" s="70" t="s">
        <v>2135</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2151</v>
      </c>
      <c r="B319" s="70">
        <v>255</v>
      </c>
      <c r="C319" s="70">
        <v>17</v>
      </c>
      <c r="D319" s="70">
        <v>15</v>
      </c>
      <c r="E319" s="70">
        <v>2020</v>
      </c>
      <c r="F319" s="70" t="s">
        <v>159</v>
      </c>
      <c r="G319" s="70" t="s">
        <v>2134</v>
      </c>
      <c r="H319" s="70" t="s">
        <v>2135</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2152</v>
      </c>
      <c r="B320" s="70">
        <v>255</v>
      </c>
      <c r="C320" s="70">
        <v>18</v>
      </c>
      <c r="D320" s="70">
        <v>15</v>
      </c>
      <c r="E320" s="70">
        <v>2021</v>
      </c>
      <c r="F320" s="70" t="s">
        <v>160</v>
      </c>
      <c r="G320" s="70" t="s">
        <v>2134</v>
      </c>
      <c r="H320" s="70" t="s">
        <v>2135</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2153</v>
      </c>
      <c r="B321" s="70">
        <v>255</v>
      </c>
      <c r="C321" s="70">
        <v>19</v>
      </c>
      <c r="D321" s="70">
        <v>15</v>
      </c>
      <c r="E321" s="70">
        <v>2022</v>
      </c>
      <c r="F321" s="70" t="s">
        <v>161</v>
      </c>
      <c r="G321" s="70" t="s">
        <v>2134</v>
      </c>
      <c r="H321" s="70" t="s">
        <v>2135</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2154</v>
      </c>
      <c r="B322" s="70">
        <v>255</v>
      </c>
      <c r="C322" s="70">
        <v>20</v>
      </c>
      <c r="D322" s="70">
        <v>15</v>
      </c>
      <c r="E322" s="70">
        <v>2023</v>
      </c>
      <c r="F322" s="70" t="s">
        <v>1539</v>
      </c>
      <c r="G322" s="70" t="s">
        <v>2134</v>
      </c>
      <c r="H322" s="70" t="s">
        <v>2135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2155</v>
      </c>
      <c r="B323" s="70">
        <v>255</v>
      </c>
      <c r="C323" s="70">
        <v>21</v>
      </c>
      <c r="D323" s="70">
        <v>15</v>
      </c>
      <c r="E323" s="70">
        <v>2024</v>
      </c>
      <c r="F323" s="70" t="s">
        <v>1554</v>
      </c>
      <c r="G323" s="70" t="s">
        <v>2134</v>
      </c>
      <c r="H323" s="70" t="s">
        <v>2135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2156</v>
      </c>
      <c r="B324" s="70">
        <v>256</v>
      </c>
      <c r="C324" s="70">
        <v>1</v>
      </c>
      <c r="D324" s="70">
        <v>16</v>
      </c>
      <c r="E324" s="70">
        <v>1990</v>
      </c>
      <c r="F324" s="70" t="s">
        <v>787</v>
      </c>
      <c r="G324" s="70" t="s">
        <v>2157</v>
      </c>
      <c r="H324" s="70" t="s">
        <v>2158</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2159</v>
      </c>
      <c r="B325" s="70">
        <v>257</v>
      </c>
      <c r="C325" s="70">
        <v>2</v>
      </c>
      <c r="D325" s="70">
        <v>16</v>
      </c>
      <c r="E325" s="70">
        <v>2005</v>
      </c>
      <c r="F325" s="70" t="s">
        <v>789</v>
      </c>
      <c r="G325" s="70" t="s">
        <v>2157</v>
      </c>
      <c r="H325" s="70" t="s">
        <v>2158</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2160</v>
      </c>
      <c r="B326" s="70">
        <v>258</v>
      </c>
      <c r="C326" s="70">
        <v>3</v>
      </c>
      <c r="D326" s="70">
        <v>16</v>
      </c>
      <c r="E326" s="70">
        <v>2006</v>
      </c>
      <c r="F326" s="70" t="s">
        <v>790</v>
      </c>
      <c r="G326" s="70" t="s">
        <v>2157</v>
      </c>
      <c r="H326" s="70" t="s">
        <v>2158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2161</v>
      </c>
      <c r="B327" s="70">
        <v>259</v>
      </c>
      <c r="C327" s="70">
        <v>4</v>
      </c>
      <c r="D327" s="70">
        <v>16</v>
      </c>
      <c r="E327" s="70">
        <v>2007</v>
      </c>
      <c r="F327" s="70" t="s">
        <v>791</v>
      </c>
      <c r="G327" s="70" t="s">
        <v>2157</v>
      </c>
      <c r="H327" s="70" t="s">
        <v>2158</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2162</v>
      </c>
      <c r="B328" s="70">
        <v>260</v>
      </c>
      <c r="C328" s="70">
        <v>5</v>
      </c>
      <c r="D328" s="70">
        <v>16</v>
      </c>
      <c r="E328" s="70">
        <v>2008</v>
      </c>
      <c r="F328" s="70" t="s">
        <v>792</v>
      </c>
      <c r="G328" s="70" t="s">
        <v>2157</v>
      </c>
      <c r="H328" s="70" t="s">
        <v>2158</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2163</v>
      </c>
      <c r="B329" s="70">
        <v>261</v>
      </c>
      <c r="C329" s="70">
        <v>6</v>
      </c>
      <c r="D329" s="70">
        <v>16</v>
      </c>
      <c r="E329" s="70">
        <v>2009</v>
      </c>
      <c r="F329" s="70" t="s">
        <v>176</v>
      </c>
      <c r="G329" s="1064" t="s">
        <v>2157</v>
      </c>
      <c r="H329" s="70" t="s">
        <v>2158</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2164</v>
      </c>
      <c r="B330" s="70">
        <v>262</v>
      </c>
      <c r="C330" s="70">
        <v>7</v>
      </c>
      <c r="D330" s="70">
        <v>16</v>
      </c>
      <c r="E330" s="70">
        <v>2010</v>
      </c>
      <c r="F330" s="70" t="s">
        <v>177</v>
      </c>
      <c r="G330" s="1064" t="s">
        <v>2157</v>
      </c>
      <c r="H330" s="70" t="s">
        <v>2158</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2165</v>
      </c>
      <c r="B331" s="70">
        <v>263</v>
      </c>
      <c r="C331" s="70">
        <v>8</v>
      </c>
      <c r="D331" s="70">
        <v>16</v>
      </c>
      <c r="E331" s="70">
        <v>2011</v>
      </c>
      <c r="F331" s="70" t="s">
        <v>178</v>
      </c>
      <c r="G331" s="70" t="s">
        <v>2157</v>
      </c>
      <c r="H331" s="70" t="s">
        <v>2158</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2166</v>
      </c>
      <c r="B332" s="70">
        <v>264</v>
      </c>
      <c r="C332" s="70">
        <v>9</v>
      </c>
      <c r="D332" s="70">
        <v>16</v>
      </c>
      <c r="E332" s="70">
        <v>2012</v>
      </c>
      <c r="F332" s="70" t="s">
        <v>179</v>
      </c>
      <c r="G332" s="70" t="s">
        <v>2157</v>
      </c>
      <c r="H332" s="70" t="s">
        <v>2158</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2167</v>
      </c>
      <c r="B333" s="70">
        <v>265</v>
      </c>
      <c r="C333" s="70">
        <v>10</v>
      </c>
      <c r="D333" s="70">
        <v>16</v>
      </c>
      <c r="E333" s="70">
        <v>2013</v>
      </c>
      <c r="F333" s="70" t="s">
        <v>180</v>
      </c>
      <c r="G333" s="70" t="s">
        <v>2157</v>
      </c>
      <c r="H333" s="70" t="s">
        <v>2158</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2168</v>
      </c>
      <c r="B334" s="70">
        <v>266</v>
      </c>
      <c r="C334" s="70">
        <v>11</v>
      </c>
      <c r="D334" s="70">
        <v>16</v>
      </c>
      <c r="E334" s="70">
        <v>2014</v>
      </c>
      <c r="F334" s="70" t="s">
        <v>181</v>
      </c>
      <c r="G334" s="70" t="s">
        <v>2157</v>
      </c>
      <c r="H334" s="70" t="s">
        <v>2158</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2169</v>
      </c>
      <c r="B335" s="70">
        <v>267</v>
      </c>
      <c r="C335" s="70">
        <v>12</v>
      </c>
      <c r="D335" s="70">
        <v>16</v>
      </c>
      <c r="E335" s="70">
        <v>2015</v>
      </c>
      <c r="F335" s="70" t="s">
        <v>182</v>
      </c>
      <c r="G335" s="70" t="s">
        <v>2157</v>
      </c>
      <c r="H335" s="70" t="s">
        <v>2158</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2170</v>
      </c>
      <c r="B336" s="70">
        <v>268</v>
      </c>
      <c r="C336" s="70">
        <v>13</v>
      </c>
      <c r="D336" s="70">
        <v>16</v>
      </c>
      <c r="E336" s="70">
        <v>2016</v>
      </c>
      <c r="F336" s="70" t="s">
        <v>155</v>
      </c>
      <c r="G336" s="70" t="s">
        <v>2157</v>
      </c>
      <c r="H336" s="70" t="s">
        <v>2158</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2171</v>
      </c>
      <c r="B337" s="70">
        <v>269</v>
      </c>
      <c r="C337" s="70">
        <v>14</v>
      </c>
      <c r="D337" s="70">
        <v>16</v>
      </c>
      <c r="E337" s="70">
        <v>2017</v>
      </c>
      <c r="F337" s="70" t="s">
        <v>156</v>
      </c>
      <c r="G337" s="70" t="s">
        <v>2157</v>
      </c>
      <c r="H337" s="70" t="s">
        <v>2158</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2172</v>
      </c>
      <c r="B338" s="70">
        <v>270</v>
      </c>
      <c r="C338" s="70">
        <v>15</v>
      </c>
      <c r="D338" s="70">
        <v>16</v>
      </c>
      <c r="E338" s="70">
        <v>2018</v>
      </c>
      <c r="F338" s="70" t="s">
        <v>183</v>
      </c>
      <c r="G338" s="70" t="s">
        <v>2157</v>
      </c>
      <c r="H338" s="70" t="s">
        <v>2158</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2173</v>
      </c>
      <c r="B339" s="70">
        <v>271</v>
      </c>
      <c r="C339" s="70">
        <v>16</v>
      </c>
      <c r="D339" s="70">
        <v>16</v>
      </c>
      <c r="E339" s="70">
        <v>2019</v>
      </c>
      <c r="F339" s="70" t="s">
        <v>158</v>
      </c>
      <c r="G339" s="70" t="s">
        <v>2157</v>
      </c>
      <c r="H339" s="70" t="s">
        <v>2158</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2174</v>
      </c>
      <c r="B340" s="70">
        <v>272</v>
      </c>
      <c r="C340" s="70">
        <v>17</v>
      </c>
      <c r="D340" s="70">
        <v>16</v>
      </c>
      <c r="E340" s="70">
        <v>2020</v>
      </c>
      <c r="F340" s="70" t="s">
        <v>159</v>
      </c>
      <c r="G340" s="70" t="s">
        <v>2157</v>
      </c>
      <c r="H340" s="70" t="s">
        <v>2158</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2175</v>
      </c>
      <c r="B341" s="70">
        <v>272</v>
      </c>
      <c r="C341" s="70">
        <v>18</v>
      </c>
      <c r="D341" s="70">
        <v>16</v>
      </c>
      <c r="E341" s="70">
        <v>2021</v>
      </c>
      <c r="F341" s="70" t="s">
        <v>160</v>
      </c>
      <c r="G341" s="70" t="s">
        <v>2157</v>
      </c>
      <c r="H341" s="70" t="s">
        <v>2158</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2176</v>
      </c>
      <c r="B342" s="70">
        <v>272</v>
      </c>
      <c r="C342" s="70">
        <v>19</v>
      </c>
      <c r="D342" s="70">
        <v>16</v>
      </c>
      <c r="E342" s="70">
        <v>2022</v>
      </c>
      <c r="F342" s="70" t="s">
        <v>161</v>
      </c>
      <c r="G342" s="70" t="s">
        <v>2157</v>
      </c>
      <c r="H342" s="70" t="s">
        <v>2158</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2177</v>
      </c>
      <c r="B343" s="70">
        <v>272</v>
      </c>
      <c r="C343" s="70">
        <v>20</v>
      </c>
      <c r="D343" s="70">
        <v>16</v>
      </c>
      <c r="E343" s="70">
        <v>2023</v>
      </c>
      <c r="F343" s="70" t="s">
        <v>1539</v>
      </c>
      <c r="G343" s="70" t="s">
        <v>2157</v>
      </c>
      <c r="H343" s="70" t="s">
        <v>2158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2178</v>
      </c>
      <c r="B344" s="70">
        <v>272</v>
      </c>
      <c r="C344" s="70">
        <v>21</v>
      </c>
      <c r="D344" s="70">
        <v>16</v>
      </c>
      <c r="E344" s="70">
        <v>2024</v>
      </c>
      <c r="F344" s="70" t="s">
        <v>1554</v>
      </c>
      <c r="G344" s="70" t="s">
        <v>2157</v>
      </c>
      <c r="H344" s="70" t="s">
        <v>2158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2179</v>
      </c>
      <c r="B345" s="70">
        <v>273</v>
      </c>
      <c r="C345" s="70">
        <v>1</v>
      </c>
      <c r="D345" s="70">
        <v>17</v>
      </c>
      <c r="E345" s="70">
        <v>1990</v>
      </c>
      <c r="F345" s="70" t="s">
        <v>787</v>
      </c>
      <c r="G345" s="70" t="s">
        <v>2180</v>
      </c>
      <c r="H345" s="70" t="s">
        <v>2181</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2182</v>
      </c>
      <c r="B346" s="70">
        <v>274</v>
      </c>
      <c r="C346" s="70">
        <v>2</v>
      </c>
      <c r="D346" s="70">
        <v>17</v>
      </c>
      <c r="E346" s="70">
        <v>2005</v>
      </c>
      <c r="F346" s="70" t="s">
        <v>789</v>
      </c>
      <c r="G346" s="70" t="s">
        <v>2180</v>
      </c>
      <c r="H346" s="70" t="s">
        <v>2181</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2183</v>
      </c>
      <c r="B347" s="70">
        <v>275</v>
      </c>
      <c r="C347" s="70">
        <v>3</v>
      </c>
      <c r="D347" s="70">
        <v>17</v>
      </c>
      <c r="E347" s="70">
        <v>2006</v>
      </c>
      <c r="F347" s="70" t="s">
        <v>790</v>
      </c>
      <c r="G347" s="70" t="s">
        <v>2180</v>
      </c>
      <c r="H347" s="70" t="s">
        <v>2181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2184</v>
      </c>
      <c r="B348" s="70">
        <v>276</v>
      </c>
      <c r="C348" s="70">
        <v>4</v>
      </c>
      <c r="D348" s="70">
        <v>17</v>
      </c>
      <c r="E348" s="70">
        <v>2007</v>
      </c>
      <c r="F348" s="70" t="s">
        <v>791</v>
      </c>
      <c r="G348" s="70" t="s">
        <v>2180</v>
      </c>
      <c r="H348" s="70" t="s">
        <v>2181</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2185</v>
      </c>
      <c r="B349" s="70">
        <v>277</v>
      </c>
      <c r="C349" s="70">
        <v>5</v>
      </c>
      <c r="D349" s="70">
        <v>17</v>
      </c>
      <c r="E349" s="70">
        <v>2008</v>
      </c>
      <c r="F349" s="70" t="s">
        <v>792</v>
      </c>
      <c r="G349" s="1064" t="s">
        <v>2180</v>
      </c>
      <c r="H349" s="70" t="s">
        <v>2181</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2186</v>
      </c>
      <c r="B350" s="70">
        <v>278</v>
      </c>
      <c r="C350" s="70">
        <v>6</v>
      </c>
      <c r="D350" s="70">
        <v>17</v>
      </c>
      <c r="E350" s="70">
        <v>2009</v>
      </c>
      <c r="F350" s="70" t="s">
        <v>176</v>
      </c>
      <c r="G350" s="1064" t="s">
        <v>2180</v>
      </c>
      <c r="H350" s="70" t="s">
        <v>2181</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2187</v>
      </c>
      <c r="B351" s="70">
        <v>279</v>
      </c>
      <c r="C351" s="70">
        <v>7</v>
      </c>
      <c r="D351" s="70">
        <v>17</v>
      </c>
      <c r="E351" s="70">
        <v>2010</v>
      </c>
      <c r="F351" s="70" t="s">
        <v>177</v>
      </c>
      <c r="G351" s="70" t="s">
        <v>2180</v>
      </c>
      <c r="H351" s="70" t="s">
        <v>2181</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2188</v>
      </c>
      <c r="B352" s="70">
        <v>280</v>
      </c>
      <c r="C352" s="70">
        <v>8</v>
      </c>
      <c r="D352" s="70">
        <v>17</v>
      </c>
      <c r="E352" s="70">
        <v>2011</v>
      </c>
      <c r="F352" s="70" t="s">
        <v>178</v>
      </c>
      <c r="G352" s="70" t="s">
        <v>2180</v>
      </c>
      <c r="H352" s="70" t="s">
        <v>2181</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2189</v>
      </c>
      <c r="B353" s="70">
        <v>281</v>
      </c>
      <c r="C353" s="70">
        <v>9</v>
      </c>
      <c r="D353" s="70">
        <v>17</v>
      </c>
      <c r="E353" s="70">
        <v>2012</v>
      </c>
      <c r="F353" s="70" t="s">
        <v>179</v>
      </c>
      <c r="G353" s="70" t="s">
        <v>2180</v>
      </c>
      <c r="H353" s="70" t="s">
        <v>2181</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2190</v>
      </c>
      <c r="B354" s="70">
        <v>282</v>
      </c>
      <c r="C354" s="70">
        <v>10</v>
      </c>
      <c r="D354" s="70">
        <v>17</v>
      </c>
      <c r="E354" s="70">
        <v>2013</v>
      </c>
      <c r="F354" s="70" t="s">
        <v>180</v>
      </c>
      <c r="G354" s="70" t="s">
        <v>2180</v>
      </c>
      <c r="H354" s="70" t="s">
        <v>2181</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2191</v>
      </c>
      <c r="B355" s="70">
        <v>283</v>
      </c>
      <c r="C355" s="70">
        <v>11</v>
      </c>
      <c r="D355" s="70">
        <v>17</v>
      </c>
      <c r="E355" s="70">
        <v>2014</v>
      </c>
      <c r="F355" s="70" t="s">
        <v>181</v>
      </c>
      <c r="G355" s="70" t="s">
        <v>2180</v>
      </c>
      <c r="H355" s="70" t="s">
        <v>2181</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2192</v>
      </c>
      <c r="B356" s="70">
        <v>284</v>
      </c>
      <c r="C356" s="70">
        <v>12</v>
      </c>
      <c r="D356" s="70">
        <v>17</v>
      </c>
      <c r="E356" s="70">
        <v>2015</v>
      </c>
      <c r="F356" s="70" t="s">
        <v>182</v>
      </c>
      <c r="G356" s="70" t="s">
        <v>2180</v>
      </c>
      <c r="H356" s="70" t="s">
        <v>2181</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2193</v>
      </c>
      <c r="B357" s="70">
        <v>285</v>
      </c>
      <c r="C357" s="70">
        <v>13</v>
      </c>
      <c r="D357" s="70">
        <v>17</v>
      </c>
      <c r="E357" s="70">
        <v>2016</v>
      </c>
      <c r="F357" s="70" t="s">
        <v>155</v>
      </c>
      <c r="G357" s="70" t="s">
        <v>2180</v>
      </c>
      <c r="H357" s="70" t="s">
        <v>2181</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2194</v>
      </c>
      <c r="B358" s="70">
        <v>286</v>
      </c>
      <c r="C358" s="70">
        <v>14</v>
      </c>
      <c r="D358" s="70">
        <v>17</v>
      </c>
      <c r="E358" s="70">
        <v>2017</v>
      </c>
      <c r="F358" s="70" t="s">
        <v>156</v>
      </c>
      <c r="G358" s="70" t="s">
        <v>2180</v>
      </c>
      <c r="H358" s="70" t="s">
        <v>2181</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2195</v>
      </c>
      <c r="B359" s="70">
        <v>287</v>
      </c>
      <c r="C359" s="70">
        <v>15</v>
      </c>
      <c r="D359" s="70">
        <v>17</v>
      </c>
      <c r="E359" s="70">
        <v>2018</v>
      </c>
      <c r="F359" s="70" t="s">
        <v>183</v>
      </c>
      <c r="G359" s="70" t="s">
        <v>2180</v>
      </c>
      <c r="H359" s="70" t="s">
        <v>2181</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2196</v>
      </c>
      <c r="B360" s="70">
        <v>288</v>
      </c>
      <c r="C360" s="70">
        <v>16</v>
      </c>
      <c r="D360" s="70">
        <v>17</v>
      </c>
      <c r="E360" s="70">
        <v>2019</v>
      </c>
      <c r="F360" s="70" t="s">
        <v>158</v>
      </c>
      <c r="G360" s="70" t="s">
        <v>2180</v>
      </c>
      <c r="H360" s="70" t="s">
        <v>2181</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2197</v>
      </c>
      <c r="B361" s="70">
        <v>289</v>
      </c>
      <c r="C361" s="70">
        <v>17</v>
      </c>
      <c r="D361" s="70">
        <v>17</v>
      </c>
      <c r="E361" s="70">
        <v>2020</v>
      </c>
      <c r="F361" s="70" t="s">
        <v>159</v>
      </c>
      <c r="G361" s="70" t="s">
        <v>2180</v>
      </c>
      <c r="H361" s="70" t="s">
        <v>2181</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2198</v>
      </c>
      <c r="B362" s="70">
        <v>289</v>
      </c>
      <c r="C362" s="70">
        <v>18</v>
      </c>
      <c r="D362" s="70">
        <v>17</v>
      </c>
      <c r="E362" s="70">
        <v>2021</v>
      </c>
      <c r="F362" s="70" t="s">
        <v>160</v>
      </c>
      <c r="G362" s="70" t="s">
        <v>2180</v>
      </c>
      <c r="H362" s="70" t="s">
        <v>2181</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2199</v>
      </c>
      <c r="B363" s="70">
        <v>289</v>
      </c>
      <c r="C363" s="70">
        <v>19</v>
      </c>
      <c r="D363" s="70">
        <v>17</v>
      </c>
      <c r="E363" s="70">
        <v>2022</v>
      </c>
      <c r="F363" s="70" t="s">
        <v>161</v>
      </c>
      <c r="G363" s="70" t="s">
        <v>2180</v>
      </c>
      <c r="H363" s="70" t="s">
        <v>2181</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2200</v>
      </c>
      <c r="B364" s="70">
        <v>289</v>
      </c>
      <c r="C364" s="70">
        <v>20</v>
      </c>
      <c r="D364" s="70">
        <v>17</v>
      </c>
      <c r="E364" s="70">
        <v>2023</v>
      </c>
      <c r="F364" s="70" t="s">
        <v>1539</v>
      </c>
      <c r="G364" s="70" t="s">
        <v>2180</v>
      </c>
      <c r="H364" s="70" t="s">
        <v>2181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2201</v>
      </c>
      <c r="B365" s="70">
        <v>289</v>
      </c>
      <c r="C365" s="70">
        <v>21</v>
      </c>
      <c r="D365" s="70">
        <v>17</v>
      </c>
      <c r="E365" s="70">
        <v>2024</v>
      </c>
      <c r="F365" s="70" t="s">
        <v>1554</v>
      </c>
      <c r="G365" s="70" t="s">
        <v>2180</v>
      </c>
      <c r="H365" s="70" t="s">
        <v>2181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2202</v>
      </c>
      <c r="B366" s="70">
        <v>290</v>
      </c>
      <c r="C366" s="70">
        <v>1</v>
      </c>
      <c r="D366" s="70">
        <v>18</v>
      </c>
      <c r="E366" s="70">
        <v>1990</v>
      </c>
      <c r="F366" s="70" t="s">
        <v>787</v>
      </c>
      <c r="G366" s="70" t="s">
        <v>2203</v>
      </c>
      <c r="H366" s="70" t="s">
        <v>2204</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2205</v>
      </c>
      <c r="B367" s="70">
        <v>291</v>
      </c>
      <c r="C367" s="70">
        <v>2</v>
      </c>
      <c r="D367" s="70">
        <v>18</v>
      </c>
      <c r="E367" s="70">
        <v>2005</v>
      </c>
      <c r="F367" s="70" t="s">
        <v>789</v>
      </c>
      <c r="G367" s="70" t="s">
        <v>2203</v>
      </c>
      <c r="H367" s="70" t="s">
        <v>2204</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2206</v>
      </c>
      <c r="B368" s="70">
        <v>292</v>
      </c>
      <c r="C368" s="70">
        <v>3</v>
      </c>
      <c r="D368" s="70">
        <v>18</v>
      </c>
      <c r="E368" s="70">
        <v>2006</v>
      </c>
      <c r="F368" s="70" t="s">
        <v>790</v>
      </c>
      <c r="G368" s="1064" t="s">
        <v>2203</v>
      </c>
      <c r="H368" s="70" t="s">
        <v>2204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2207</v>
      </c>
      <c r="B369" s="70">
        <v>293</v>
      </c>
      <c r="C369" s="70">
        <v>4</v>
      </c>
      <c r="D369" s="70">
        <v>18</v>
      </c>
      <c r="E369" s="70">
        <v>2007</v>
      </c>
      <c r="F369" s="70" t="s">
        <v>791</v>
      </c>
      <c r="G369" s="1064" t="s">
        <v>2203</v>
      </c>
      <c r="H369" s="70" t="s">
        <v>2204</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2208</v>
      </c>
      <c r="B370" s="70">
        <v>294</v>
      </c>
      <c r="C370" s="70">
        <v>5</v>
      </c>
      <c r="D370" s="70">
        <v>18</v>
      </c>
      <c r="E370" s="70">
        <v>2008</v>
      </c>
      <c r="F370" s="70" t="s">
        <v>792</v>
      </c>
      <c r="G370" s="70" t="s">
        <v>2203</v>
      </c>
      <c r="H370" s="70" t="s">
        <v>2204</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2209</v>
      </c>
      <c r="B371" s="70">
        <v>295</v>
      </c>
      <c r="C371" s="70">
        <v>6</v>
      </c>
      <c r="D371" s="70">
        <v>18</v>
      </c>
      <c r="E371" s="70">
        <v>2009</v>
      </c>
      <c r="F371" s="70" t="s">
        <v>176</v>
      </c>
      <c r="G371" s="70" t="s">
        <v>2203</v>
      </c>
      <c r="H371" s="70" t="s">
        <v>2204</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2210</v>
      </c>
      <c r="B372" s="70">
        <v>296</v>
      </c>
      <c r="C372" s="70">
        <v>7</v>
      </c>
      <c r="D372" s="70">
        <v>18</v>
      </c>
      <c r="E372" s="70">
        <v>2010</v>
      </c>
      <c r="F372" s="70" t="s">
        <v>177</v>
      </c>
      <c r="G372" s="70" t="s">
        <v>2203</v>
      </c>
      <c r="H372" s="70" t="s">
        <v>2204</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2211</v>
      </c>
      <c r="B373" s="70">
        <v>297</v>
      </c>
      <c r="C373" s="70">
        <v>8</v>
      </c>
      <c r="D373" s="70">
        <v>18</v>
      </c>
      <c r="E373" s="70">
        <v>2011</v>
      </c>
      <c r="F373" s="70" t="s">
        <v>178</v>
      </c>
      <c r="G373" s="70" t="s">
        <v>2203</v>
      </c>
      <c r="H373" s="70" t="s">
        <v>2204</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2212</v>
      </c>
      <c r="B374" s="70">
        <v>298</v>
      </c>
      <c r="C374" s="70">
        <v>9</v>
      </c>
      <c r="D374" s="70">
        <v>18</v>
      </c>
      <c r="E374" s="70">
        <v>2012</v>
      </c>
      <c r="F374" s="70" t="s">
        <v>179</v>
      </c>
      <c r="G374" s="70" t="s">
        <v>2203</v>
      </c>
      <c r="H374" s="70" t="s">
        <v>2204</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2213</v>
      </c>
      <c r="B375" s="70">
        <v>299</v>
      </c>
      <c r="C375" s="70">
        <v>10</v>
      </c>
      <c r="D375" s="70">
        <v>18</v>
      </c>
      <c r="E375" s="70">
        <v>2013</v>
      </c>
      <c r="F375" s="70" t="s">
        <v>180</v>
      </c>
      <c r="G375" s="70" t="s">
        <v>2203</v>
      </c>
      <c r="H375" s="70" t="s">
        <v>2204</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2214</v>
      </c>
      <c r="B376" s="70">
        <v>300</v>
      </c>
      <c r="C376" s="70">
        <v>11</v>
      </c>
      <c r="D376" s="70">
        <v>18</v>
      </c>
      <c r="E376" s="70">
        <v>2014</v>
      </c>
      <c r="F376" s="70" t="s">
        <v>181</v>
      </c>
      <c r="G376" s="70" t="s">
        <v>2203</v>
      </c>
      <c r="H376" s="70" t="s">
        <v>2204</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2215</v>
      </c>
      <c r="B377" s="70">
        <v>301</v>
      </c>
      <c r="C377" s="70">
        <v>12</v>
      </c>
      <c r="D377" s="70">
        <v>18</v>
      </c>
      <c r="E377" s="70">
        <v>2015</v>
      </c>
      <c r="F377" s="70" t="s">
        <v>182</v>
      </c>
      <c r="G377" s="70" t="s">
        <v>2203</v>
      </c>
      <c r="H377" s="70" t="s">
        <v>2204</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2216</v>
      </c>
      <c r="B378" s="70">
        <v>302</v>
      </c>
      <c r="C378" s="70">
        <v>13</v>
      </c>
      <c r="D378" s="70">
        <v>18</v>
      </c>
      <c r="E378" s="70">
        <v>2016</v>
      </c>
      <c r="F378" s="70" t="s">
        <v>155</v>
      </c>
      <c r="G378" s="70" t="s">
        <v>2203</v>
      </c>
      <c r="H378" s="70" t="s">
        <v>2204</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2217</v>
      </c>
      <c r="B379" s="70">
        <v>303</v>
      </c>
      <c r="C379" s="70">
        <v>14</v>
      </c>
      <c r="D379" s="70">
        <v>18</v>
      </c>
      <c r="E379" s="70">
        <v>2017</v>
      </c>
      <c r="F379" s="70" t="s">
        <v>156</v>
      </c>
      <c r="G379" s="70" t="s">
        <v>2203</v>
      </c>
      <c r="H379" s="70" t="s">
        <v>2204</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2218</v>
      </c>
      <c r="B380" s="70">
        <v>304</v>
      </c>
      <c r="C380" s="70">
        <v>15</v>
      </c>
      <c r="D380" s="70">
        <v>18</v>
      </c>
      <c r="E380" s="70">
        <v>2018</v>
      </c>
      <c r="F380" s="70" t="s">
        <v>183</v>
      </c>
      <c r="G380" s="70" t="s">
        <v>2203</v>
      </c>
      <c r="H380" s="70" t="s">
        <v>2204</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2219</v>
      </c>
      <c r="B381" s="70">
        <v>305</v>
      </c>
      <c r="C381" s="70">
        <v>16</v>
      </c>
      <c r="D381" s="70">
        <v>18</v>
      </c>
      <c r="E381" s="70">
        <v>2019</v>
      </c>
      <c r="F381" s="70" t="s">
        <v>158</v>
      </c>
      <c r="G381" s="70" t="s">
        <v>2203</v>
      </c>
      <c r="H381" s="70" t="s">
        <v>2204</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2220</v>
      </c>
      <c r="B382" s="70">
        <v>306</v>
      </c>
      <c r="C382" s="70">
        <v>17</v>
      </c>
      <c r="D382" s="70">
        <v>18</v>
      </c>
      <c r="E382" s="70">
        <v>2020</v>
      </c>
      <c r="F382" s="70" t="s">
        <v>159</v>
      </c>
      <c r="G382" s="70" t="s">
        <v>2203</v>
      </c>
      <c r="H382" s="70" t="s">
        <v>2204</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2221</v>
      </c>
      <c r="B383" s="70">
        <v>306</v>
      </c>
      <c r="C383" s="70">
        <v>18</v>
      </c>
      <c r="D383" s="70">
        <v>18</v>
      </c>
      <c r="E383" s="70">
        <v>2021</v>
      </c>
      <c r="F383" s="70" t="s">
        <v>160</v>
      </c>
      <c r="G383" s="70" t="s">
        <v>2203</v>
      </c>
      <c r="H383" s="70" t="s">
        <v>2204</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2222</v>
      </c>
      <c r="B384" s="70">
        <v>306</v>
      </c>
      <c r="C384" s="70">
        <v>19</v>
      </c>
      <c r="D384" s="70">
        <v>18</v>
      </c>
      <c r="E384" s="70">
        <v>2022</v>
      </c>
      <c r="F384" s="70" t="s">
        <v>161</v>
      </c>
      <c r="G384" s="70" t="s">
        <v>2203</v>
      </c>
      <c r="H384" s="70" t="s">
        <v>2204</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2223</v>
      </c>
      <c r="B385" s="70">
        <v>306</v>
      </c>
      <c r="C385" s="70">
        <v>20</v>
      </c>
      <c r="D385" s="70">
        <v>18</v>
      </c>
      <c r="E385" s="70">
        <v>2023</v>
      </c>
      <c r="F385" s="70" t="s">
        <v>1539</v>
      </c>
      <c r="G385" s="70" t="s">
        <v>2203</v>
      </c>
      <c r="H385" s="70" t="s">
        <v>2204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2224</v>
      </c>
      <c r="B386" s="70">
        <v>306</v>
      </c>
      <c r="C386" s="70">
        <v>21</v>
      </c>
      <c r="D386" s="70">
        <v>18</v>
      </c>
      <c r="E386" s="70">
        <v>2024</v>
      </c>
      <c r="F386" s="70" t="s">
        <v>1554</v>
      </c>
      <c r="G386" s="1064" t="s">
        <v>2203</v>
      </c>
      <c r="H386" s="70" t="s">
        <v>2204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2225</v>
      </c>
      <c r="B387" s="70">
        <v>307</v>
      </c>
      <c r="C387" s="70">
        <v>1</v>
      </c>
      <c r="D387" s="70">
        <v>19</v>
      </c>
      <c r="E387" s="70">
        <v>1990</v>
      </c>
      <c r="F387" s="70" t="s">
        <v>787</v>
      </c>
      <c r="G387" s="1064" t="s">
        <v>2226</v>
      </c>
      <c r="H387" s="70" t="s">
        <v>2227</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2228</v>
      </c>
      <c r="B388" s="70">
        <v>308</v>
      </c>
      <c r="C388" s="70">
        <v>2</v>
      </c>
      <c r="D388" s="70">
        <v>19</v>
      </c>
      <c r="E388" s="70">
        <v>2005</v>
      </c>
      <c r="F388" s="70" t="s">
        <v>789</v>
      </c>
      <c r="G388" s="70" t="s">
        <v>2226</v>
      </c>
      <c r="H388" s="70" t="s">
        <v>2227</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2229</v>
      </c>
      <c r="B389" s="70">
        <v>309</v>
      </c>
      <c r="C389" s="70">
        <v>3</v>
      </c>
      <c r="D389" s="70">
        <v>19</v>
      </c>
      <c r="E389" s="70">
        <v>2006</v>
      </c>
      <c r="F389" s="70" t="s">
        <v>790</v>
      </c>
      <c r="G389" s="70" t="s">
        <v>2226</v>
      </c>
      <c r="H389" s="70" t="s">
        <v>2227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2230</v>
      </c>
      <c r="B390" s="70">
        <v>310</v>
      </c>
      <c r="C390" s="70">
        <v>4</v>
      </c>
      <c r="D390" s="70">
        <v>19</v>
      </c>
      <c r="E390" s="70">
        <v>2007</v>
      </c>
      <c r="F390" s="70" t="s">
        <v>791</v>
      </c>
      <c r="G390" s="70" t="s">
        <v>2226</v>
      </c>
      <c r="H390" s="70" t="s">
        <v>2227</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2231</v>
      </c>
      <c r="B391" s="70">
        <v>311</v>
      </c>
      <c r="C391" s="70">
        <v>5</v>
      </c>
      <c r="D391" s="70">
        <v>19</v>
      </c>
      <c r="E391" s="70">
        <v>2008</v>
      </c>
      <c r="F391" s="70" t="s">
        <v>792</v>
      </c>
      <c r="G391" s="70" t="s">
        <v>2226</v>
      </c>
      <c r="H391" s="70" t="s">
        <v>2227</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2232</v>
      </c>
      <c r="B392" s="70">
        <v>312</v>
      </c>
      <c r="C392" s="70">
        <v>6</v>
      </c>
      <c r="D392" s="70">
        <v>19</v>
      </c>
      <c r="E392" s="70">
        <v>2009</v>
      </c>
      <c r="F392" s="70" t="s">
        <v>176</v>
      </c>
      <c r="G392" s="70" t="s">
        <v>2226</v>
      </c>
      <c r="H392" s="70" t="s">
        <v>2227</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2233</v>
      </c>
      <c r="B393" s="70">
        <v>313</v>
      </c>
      <c r="C393" s="70">
        <v>7</v>
      </c>
      <c r="D393" s="70">
        <v>19</v>
      </c>
      <c r="E393" s="70">
        <v>2010</v>
      </c>
      <c r="F393" s="70" t="s">
        <v>177</v>
      </c>
      <c r="G393" s="70" t="s">
        <v>2226</v>
      </c>
      <c r="H393" s="70" t="s">
        <v>2227</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2234</v>
      </c>
      <c r="B394" s="70">
        <v>314</v>
      </c>
      <c r="C394" s="70">
        <v>8</v>
      </c>
      <c r="D394" s="70">
        <v>19</v>
      </c>
      <c r="E394" s="70">
        <v>2011</v>
      </c>
      <c r="F394" s="70" t="s">
        <v>178</v>
      </c>
      <c r="G394" s="70" t="s">
        <v>2226</v>
      </c>
      <c r="H394" s="70" t="s">
        <v>2227</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2235</v>
      </c>
      <c r="B395" s="70">
        <v>315</v>
      </c>
      <c r="C395" s="70">
        <v>9</v>
      </c>
      <c r="D395" s="70">
        <v>19</v>
      </c>
      <c r="E395" s="70">
        <v>2012</v>
      </c>
      <c r="F395" s="70" t="s">
        <v>179</v>
      </c>
      <c r="G395" s="70" t="s">
        <v>2226</v>
      </c>
      <c r="H395" s="70" t="s">
        <v>2227</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2236</v>
      </c>
      <c r="B396" s="70">
        <v>316</v>
      </c>
      <c r="C396" s="70">
        <v>10</v>
      </c>
      <c r="D396" s="70">
        <v>19</v>
      </c>
      <c r="E396" s="70">
        <v>2013</v>
      </c>
      <c r="F396" s="70" t="s">
        <v>180</v>
      </c>
      <c r="G396" s="70" t="s">
        <v>2226</v>
      </c>
      <c r="H396" s="70" t="s">
        <v>2227</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2237</v>
      </c>
      <c r="B397" s="70">
        <v>317</v>
      </c>
      <c r="C397" s="70">
        <v>11</v>
      </c>
      <c r="D397" s="70">
        <v>19</v>
      </c>
      <c r="E397" s="70">
        <v>2014</v>
      </c>
      <c r="F397" s="70" t="s">
        <v>181</v>
      </c>
      <c r="G397" s="70" t="s">
        <v>2226</v>
      </c>
      <c r="H397" s="70" t="s">
        <v>2227</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2238</v>
      </c>
      <c r="B398" s="70">
        <v>318</v>
      </c>
      <c r="C398" s="70">
        <v>12</v>
      </c>
      <c r="D398" s="70">
        <v>19</v>
      </c>
      <c r="E398" s="70">
        <v>2015</v>
      </c>
      <c r="F398" s="70" t="s">
        <v>182</v>
      </c>
      <c r="G398" s="70" t="s">
        <v>2226</v>
      </c>
      <c r="H398" s="70" t="s">
        <v>2227</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2239</v>
      </c>
      <c r="B399" s="70">
        <v>319</v>
      </c>
      <c r="C399" s="70">
        <v>13</v>
      </c>
      <c r="D399" s="70">
        <v>19</v>
      </c>
      <c r="E399" s="70">
        <v>2016</v>
      </c>
      <c r="F399" s="70" t="s">
        <v>155</v>
      </c>
      <c r="G399" s="70" t="s">
        <v>2226</v>
      </c>
      <c r="H399" s="70" t="s">
        <v>2227</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2240</v>
      </c>
      <c r="B400" s="70">
        <v>320</v>
      </c>
      <c r="C400" s="70">
        <v>14</v>
      </c>
      <c r="D400" s="70">
        <v>19</v>
      </c>
      <c r="E400" s="70">
        <v>2017</v>
      </c>
      <c r="F400" s="70" t="s">
        <v>156</v>
      </c>
      <c r="G400" s="70" t="s">
        <v>2226</v>
      </c>
      <c r="H400" s="70" t="s">
        <v>2227</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2241</v>
      </c>
      <c r="B401" s="70">
        <v>321</v>
      </c>
      <c r="C401" s="70">
        <v>15</v>
      </c>
      <c r="D401" s="70">
        <v>19</v>
      </c>
      <c r="E401" s="70">
        <v>2018</v>
      </c>
      <c r="F401" s="70" t="s">
        <v>183</v>
      </c>
      <c r="G401" s="70" t="s">
        <v>2226</v>
      </c>
      <c r="H401" s="70" t="s">
        <v>2227</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2242</v>
      </c>
      <c r="B402" s="70">
        <v>322</v>
      </c>
      <c r="C402" s="70">
        <v>16</v>
      </c>
      <c r="D402" s="70">
        <v>19</v>
      </c>
      <c r="E402" s="70">
        <v>2019</v>
      </c>
      <c r="F402" s="70" t="s">
        <v>158</v>
      </c>
      <c r="G402" s="70" t="s">
        <v>2226</v>
      </c>
      <c r="H402" s="70" t="s">
        <v>2227</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2243</v>
      </c>
      <c r="B403" s="70">
        <v>323</v>
      </c>
      <c r="C403" s="70">
        <v>17</v>
      </c>
      <c r="D403" s="70">
        <v>19</v>
      </c>
      <c r="E403" s="70">
        <v>2020</v>
      </c>
      <c r="F403" s="70" t="s">
        <v>159</v>
      </c>
      <c r="G403" s="70" t="s">
        <v>2226</v>
      </c>
      <c r="H403" s="70" t="s">
        <v>2227</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2244</v>
      </c>
      <c r="B404" s="70">
        <v>323</v>
      </c>
      <c r="C404" s="70">
        <v>18</v>
      </c>
      <c r="D404" s="70">
        <v>19</v>
      </c>
      <c r="E404" s="70">
        <v>2021</v>
      </c>
      <c r="F404" s="70" t="s">
        <v>160</v>
      </c>
      <c r="G404" s="70" t="s">
        <v>2226</v>
      </c>
      <c r="H404" s="70" t="s">
        <v>2227</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2245</v>
      </c>
      <c r="B405" s="70">
        <v>323</v>
      </c>
      <c r="C405" s="70">
        <v>19</v>
      </c>
      <c r="D405" s="70">
        <v>19</v>
      </c>
      <c r="E405" s="70">
        <v>2022</v>
      </c>
      <c r="F405" s="70" t="s">
        <v>161</v>
      </c>
      <c r="G405" s="70" t="s">
        <v>2226</v>
      </c>
      <c r="H405" s="70" t="s">
        <v>2227</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2246</v>
      </c>
      <c r="B406" s="70">
        <v>323</v>
      </c>
      <c r="C406" s="70">
        <v>20</v>
      </c>
      <c r="D406" s="70">
        <v>19</v>
      </c>
      <c r="E406" s="70">
        <v>2023</v>
      </c>
      <c r="F406" s="70" t="s">
        <v>1539</v>
      </c>
      <c r="G406" s="1064" t="s">
        <v>2226</v>
      </c>
      <c r="H406" s="70" t="s">
        <v>2227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2247</v>
      </c>
      <c r="B407" s="70">
        <v>323</v>
      </c>
      <c r="C407" s="70">
        <v>21</v>
      </c>
      <c r="D407" s="70">
        <v>19</v>
      </c>
      <c r="E407" s="70">
        <v>2024</v>
      </c>
      <c r="F407" s="70" t="s">
        <v>1554</v>
      </c>
      <c r="G407" s="1064" t="s">
        <v>2226</v>
      </c>
      <c r="H407" s="70" t="s">
        <v>2227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2248</v>
      </c>
      <c r="B408" s="70">
        <v>324</v>
      </c>
      <c r="C408" s="70">
        <v>1</v>
      </c>
      <c r="D408" s="70">
        <v>20</v>
      </c>
      <c r="E408" s="70">
        <v>1990</v>
      </c>
      <c r="F408" s="70" t="s">
        <v>787</v>
      </c>
      <c r="G408" s="70" t="s">
        <v>2249</v>
      </c>
      <c r="H408" s="70" t="s">
        <v>2250</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2251</v>
      </c>
      <c r="B409" s="70">
        <v>325</v>
      </c>
      <c r="C409" s="70">
        <v>2</v>
      </c>
      <c r="D409" s="70">
        <v>20</v>
      </c>
      <c r="E409" s="70">
        <v>2005</v>
      </c>
      <c r="F409" s="70" t="s">
        <v>789</v>
      </c>
      <c r="G409" s="70" t="s">
        <v>2249</v>
      </c>
      <c r="H409" s="70" t="s">
        <v>2250</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2252</v>
      </c>
      <c r="B410" s="70">
        <v>326</v>
      </c>
      <c r="C410" s="70">
        <v>3</v>
      </c>
      <c r="D410" s="70">
        <v>20</v>
      </c>
      <c r="E410" s="70">
        <v>2006</v>
      </c>
      <c r="F410" s="70" t="s">
        <v>790</v>
      </c>
      <c r="G410" s="70" t="s">
        <v>2249</v>
      </c>
      <c r="H410" s="70" t="s">
        <v>2250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2253</v>
      </c>
      <c r="B411" s="70">
        <v>327</v>
      </c>
      <c r="C411" s="70">
        <v>4</v>
      </c>
      <c r="D411" s="70">
        <v>20</v>
      </c>
      <c r="E411" s="70">
        <v>2007</v>
      </c>
      <c r="F411" s="70" t="s">
        <v>791</v>
      </c>
      <c r="G411" s="70" t="s">
        <v>2249</v>
      </c>
      <c r="H411" s="70" t="s">
        <v>2250</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2254</v>
      </c>
      <c r="B412" s="70">
        <v>328</v>
      </c>
      <c r="C412" s="70">
        <v>5</v>
      </c>
      <c r="D412" s="70">
        <v>20</v>
      </c>
      <c r="E412" s="70">
        <v>2008</v>
      </c>
      <c r="F412" s="70" t="s">
        <v>792</v>
      </c>
      <c r="G412" s="70" t="s">
        <v>2249</v>
      </c>
      <c r="H412" s="70" t="s">
        <v>2250</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2255</v>
      </c>
      <c r="B413" s="70">
        <v>329</v>
      </c>
      <c r="C413" s="70">
        <v>6</v>
      </c>
      <c r="D413" s="70">
        <v>20</v>
      </c>
      <c r="E413" s="70">
        <v>2009</v>
      </c>
      <c r="F413" s="70" t="s">
        <v>176</v>
      </c>
      <c r="G413" s="70" t="s">
        <v>2249</v>
      </c>
      <c r="H413" s="70" t="s">
        <v>2250</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2256</v>
      </c>
      <c r="B414" s="70">
        <v>330</v>
      </c>
      <c r="C414" s="70">
        <v>7</v>
      </c>
      <c r="D414" s="70">
        <v>20</v>
      </c>
      <c r="E414" s="70">
        <v>2010</v>
      </c>
      <c r="F414" s="70" t="s">
        <v>177</v>
      </c>
      <c r="G414" s="70" t="s">
        <v>2249</v>
      </c>
      <c r="H414" s="70" t="s">
        <v>2250</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2257</v>
      </c>
      <c r="B415" s="70">
        <v>331</v>
      </c>
      <c r="C415" s="70">
        <v>8</v>
      </c>
      <c r="D415" s="70">
        <v>20</v>
      </c>
      <c r="E415" s="70">
        <v>2011</v>
      </c>
      <c r="F415" s="70" t="s">
        <v>178</v>
      </c>
      <c r="G415" s="70" t="s">
        <v>2249</v>
      </c>
      <c r="H415" s="70" t="s">
        <v>2250</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2258</v>
      </c>
      <c r="B416" s="70">
        <v>332</v>
      </c>
      <c r="C416" s="70">
        <v>9</v>
      </c>
      <c r="D416" s="70">
        <v>20</v>
      </c>
      <c r="E416" s="70">
        <v>2012</v>
      </c>
      <c r="F416" s="70" t="s">
        <v>179</v>
      </c>
      <c r="G416" s="70" t="s">
        <v>2249</v>
      </c>
      <c r="H416" s="70" t="s">
        <v>2250</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2259</v>
      </c>
      <c r="B417" s="70">
        <v>333</v>
      </c>
      <c r="C417" s="70">
        <v>10</v>
      </c>
      <c r="D417" s="70">
        <v>20</v>
      </c>
      <c r="E417" s="70">
        <v>2013</v>
      </c>
      <c r="F417" s="70" t="s">
        <v>180</v>
      </c>
      <c r="G417" s="70" t="s">
        <v>2249</v>
      </c>
      <c r="H417" s="70" t="s">
        <v>2250</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2260</v>
      </c>
      <c r="B418" s="70">
        <v>334</v>
      </c>
      <c r="C418" s="70">
        <v>11</v>
      </c>
      <c r="D418" s="70">
        <v>20</v>
      </c>
      <c r="E418" s="70">
        <v>2014</v>
      </c>
      <c r="F418" s="70" t="s">
        <v>181</v>
      </c>
      <c r="G418" s="70" t="s">
        <v>2249</v>
      </c>
      <c r="H418" s="70" t="s">
        <v>2250</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2261</v>
      </c>
      <c r="B419" s="70">
        <v>335</v>
      </c>
      <c r="C419" s="70">
        <v>12</v>
      </c>
      <c r="D419" s="70">
        <v>20</v>
      </c>
      <c r="E419" s="70">
        <v>2015</v>
      </c>
      <c r="F419" s="70" t="s">
        <v>182</v>
      </c>
      <c r="G419" s="70" t="s">
        <v>2249</v>
      </c>
      <c r="H419" s="70" t="s">
        <v>2250</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2262</v>
      </c>
      <c r="B420" s="70">
        <v>336</v>
      </c>
      <c r="C420" s="70">
        <v>13</v>
      </c>
      <c r="D420" s="70">
        <v>20</v>
      </c>
      <c r="E420" s="70">
        <v>2016</v>
      </c>
      <c r="F420" s="70" t="s">
        <v>155</v>
      </c>
      <c r="G420" s="70" t="s">
        <v>2249</v>
      </c>
      <c r="H420" s="70" t="s">
        <v>2250</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2263</v>
      </c>
      <c r="B421" s="70">
        <v>337</v>
      </c>
      <c r="C421" s="70">
        <v>14</v>
      </c>
      <c r="D421" s="70">
        <v>20</v>
      </c>
      <c r="E421" s="70">
        <v>2017</v>
      </c>
      <c r="F421" s="70" t="s">
        <v>156</v>
      </c>
      <c r="G421" s="70" t="s">
        <v>2249</v>
      </c>
      <c r="H421" s="70" t="s">
        <v>2250</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2264</v>
      </c>
      <c r="B422" s="70">
        <v>338</v>
      </c>
      <c r="C422" s="70">
        <v>15</v>
      </c>
      <c r="D422" s="70">
        <v>20</v>
      </c>
      <c r="E422" s="70">
        <v>2018</v>
      </c>
      <c r="F422" s="70" t="s">
        <v>183</v>
      </c>
      <c r="G422" s="70" t="s">
        <v>2249</v>
      </c>
      <c r="H422" s="70" t="s">
        <v>2250</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2265</v>
      </c>
      <c r="B423" s="70">
        <v>339</v>
      </c>
      <c r="C423" s="70">
        <v>16</v>
      </c>
      <c r="D423" s="70">
        <v>20</v>
      </c>
      <c r="E423" s="70">
        <v>2019</v>
      </c>
      <c r="F423" s="70" t="s">
        <v>158</v>
      </c>
      <c r="G423" s="70" t="s">
        <v>2249</v>
      </c>
      <c r="H423" s="70" t="s">
        <v>2250</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2266</v>
      </c>
      <c r="B424" s="70">
        <v>340</v>
      </c>
      <c r="C424" s="70">
        <v>17</v>
      </c>
      <c r="D424" s="70">
        <v>20</v>
      </c>
      <c r="E424" s="70">
        <v>2020</v>
      </c>
      <c r="F424" s="70" t="s">
        <v>159</v>
      </c>
      <c r="G424" s="70" t="s">
        <v>2249</v>
      </c>
      <c r="H424" s="70" t="s">
        <v>2250</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2267</v>
      </c>
      <c r="B425" s="70">
        <v>340</v>
      </c>
      <c r="C425" s="70">
        <v>18</v>
      </c>
      <c r="D425" s="70">
        <v>20</v>
      </c>
      <c r="E425" s="70">
        <v>2021</v>
      </c>
      <c r="F425" s="70" t="s">
        <v>160</v>
      </c>
      <c r="G425" s="1064" t="s">
        <v>2249</v>
      </c>
      <c r="H425" s="70" t="s">
        <v>2250</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2268</v>
      </c>
      <c r="B426" s="70">
        <v>340</v>
      </c>
      <c r="C426" s="70">
        <v>19</v>
      </c>
      <c r="D426" s="70">
        <v>20</v>
      </c>
      <c r="E426" s="70">
        <v>2022</v>
      </c>
      <c r="F426" s="70" t="s">
        <v>161</v>
      </c>
      <c r="G426" s="1064" t="s">
        <v>2249</v>
      </c>
      <c r="H426" s="70" t="s">
        <v>2250</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2269</v>
      </c>
      <c r="B427" s="70">
        <v>340</v>
      </c>
      <c r="C427" s="70">
        <v>20</v>
      </c>
      <c r="D427" s="70">
        <v>20</v>
      </c>
      <c r="E427" s="70">
        <v>2023</v>
      </c>
      <c r="F427" s="70" t="s">
        <v>1539</v>
      </c>
      <c r="G427" s="70" t="s">
        <v>2249</v>
      </c>
      <c r="H427" s="70" t="s">
        <v>2250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2270</v>
      </c>
      <c r="B428" s="70">
        <v>340</v>
      </c>
      <c r="C428" s="70">
        <v>21</v>
      </c>
      <c r="D428" s="70">
        <v>20</v>
      </c>
      <c r="E428" s="70">
        <v>2024</v>
      </c>
      <c r="F428" s="70" t="s">
        <v>1554</v>
      </c>
      <c r="G428" s="70" t="s">
        <v>2249</v>
      </c>
      <c r="H428" s="70" t="s">
        <v>2250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2271</v>
      </c>
      <c r="B429" s="70">
        <v>341</v>
      </c>
      <c r="C429" s="70">
        <v>1</v>
      </c>
      <c r="D429" s="70">
        <v>21</v>
      </c>
      <c r="E429" s="70">
        <v>1990</v>
      </c>
      <c r="F429" s="70" t="s">
        <v>787</v>
      </c>
      <c r="G429" s="70" t="s">
        <v>2272</v>
      </c>
      <c r="H429" s="70" t="s">
        <v>2273</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2274</v>
      </c>
      <c r="B430" s="70">
        <v>342</v>
      </c>
      <c r="C430" s="70">
        <v>2</v>
      </c>
      <c r="D430" s="70">
        <v>21</v>
      </c>
      <c r="E430" s="70">
        <v>2005</v>
      </c>
      <c r="F430" s="70" t="s">
        <v>789</v>
      </c>
      <c r="G430" s="70" t="s">
        <v>2272</v>
      </c>
      <c r="H430" s="70" t="s">
        <v>2273</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2275</v>
      </c>
      <c r="B431" s="70">
        <v>343</v>
      </c>
      <c r="C431" s="70">
        <v>3</v>
      </c>
      <c r="D431" s="70">
        <v>21</v>
      </c>
      <c r="E431" s="70">
        <v>2006</v>
      </c>
      <c r="F431" s="70" t="s">
        <v>790</v>
      </c>
      <c r="G431" s="70" t="s">
        <v>2272</v>
      </c>
      <c r="H431" s="70" t="s">
        <v>2273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2276</v>
      </c>
      <c r="B432" s="70">
        <v>344</v>
      </c>
      <c r="C432" s="70">
        <v>4</v>
      </c>
      <c r="D432" s="70">
        <v>21</v>
      </c>
      <c r="E432" s="70">
        <v>2007</v>
      </c>
      <c r="F432" s="70" t="s">
        <v>791</v>
      </c>
      <c r="G432" s="70" t="s">
        <v>2272</v>
      </c>
      <c r="H432" s="70" t="s">
        <v>2273</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2277</v>
      </c>
      <c r="B433" s="70">
        <v>345</v>
      </c>
      <c r="C433" s="70">
        <v>5</v>
      </c>
      <c r="D433" s="70">
        <v>21</v>
      </c>
      <c r="E433" s="70">
        <v>2008</v>
      </c>
      <c r="F433" s="70" t="s">
        <v>792</v>
      </c>
      <c r="G433" s="70" t="s">
        <v>2272</v>
      </c>
      <c r="H433" s="70" t="s">
        <v>2273</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2278</v>
      </c>
      <c r="B434" s="70">
        <v>346</v>
      </c>
      <c r="C434" s="70">
        <v>6</v>
      </c>
      <c r="D434" s="70">
        <v>21</v>
      </c>
      <c r="E434" s="70">
        <v>2009</v>
      </c>
      <c r="F434" s="70" t="s">
        <v>176</v>
      </c>
      <c r="G434" s="70" t="s">
        <v>2272</v>
      </c>
      <c r="H434" s="70" t="s">
        <v>2273</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2279</v>
      </c>
      <c r="B435" s="70">
        <v>347</v>
      </c>
      <c r="C435" s="70">
        <v>7</v>
      </c>
      <c r="D435" s="70">
        <v>21</v>
      </c>
      <c r="E435" s="70">
        <v>2010</v>
      </c>
      <c r="F435" s="70" t="s">
        <v>177</v>
      </c>
      <c r="G435" s="70" t="s">
        <v>2272</v>
      </c>
      <c r="H435" s="70" t="s">
        <v>2273</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2280</v>
      </c>
      <c r="B436" s="70">
        <v>348</v>
      </c>
      <c r="C436" s="70">
        <v>8</v>
      </c>
      <c r="D436" s="70">
        <v>21</v>
      </c>
      <c r="E436" s="70">
        <v>2011</v>
      </c>
      <c r="F436" s="70" t="s">
        <v>178</v>
      </c>
      <c r="G436" s="70" t="s">
        <v>2272</v>
      </c>
      <c r="H436" s="70" t="s">
        <v>2273</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2281</v>
      </c>
      <c r="B437" s="70">
        <v>349</v>
      </c>
      <c r="C437" s="70">
        <v>9</v>
      </c>
      <c r="D437" s="70">
        <v>21</v>
      </c>
      <c r="E437" s="70">
        <v>2012</v>
      </c>
      <c r="F437" s="70" t="s">
        <v>179</v>
      </c>
      <c r="G437" s="70" t="s">
        <v>2272</v>
      </c>
      <c r="H437" s="70" t="s">
        <v>2273</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2282</v>
      </c>
      <c r="B438" s="70">
        <v>350</v>
      </c>
      <c r="C438" s="70">
        <v>10</v>
      </c>
      <c r="D438" s="70">
        <v>21</v>
      </c>
      <c r="E438" s="70">
        <v>2013</v>
      </c>
      <c r="F438" s="70" t="s">
        <v>180</v>
      </c>
      <c r="G438" s="70" t="s">
        <v>2272</v>
      </c>
      <c r="H438" s="70" t="s">
        <v>2273</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2283</v>
      </c>
      <c r="B439" s="70">
        <v>351</v>
      </c>
      <c r="C439" s="70">
        <v>11</v>
      </c>
      <c r="D439" s="70">
        <v>21</v>
      </c>
      <c r="E439" s="70">
        <v>2014</v>
      </c>
      <c r="F439" s="70" t="s">
        <v>181</v>
      </c>
      <c r="G439" s="70" t="s">
        <v>2272</v>
      </c>
      <c r="H439" s="70" t="s">
        <v>2273</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2284</v>
      </c>
      <c r="B440" s="70">
        <v>352</v>
      </c>
      <c r="C440" s="70">
        <v>12</v>
      </c>
      <c r="D440" s="70">
        <v>21</v>
      </c>
      <c r="E440" s="70">
        <v>2015</v>
      </c>
      <c r="F440" s="70" t="s">
        <v>182</v>
      </c>
      <c r="G440" s="70" t="s">
        <v>2272</v>
      </c>
      <c r="H440" s="70" t="s">
        <v>2273</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2285</v>
      </c>
      <c r="B441" s="70">
        <v>353</v>
      </c>
      <c r="C441" s="70">
        <v>13</v>
      </c>
      <c r="D441" s="70">
        <v>21</v>
      </c>
      <c r="E441" s="70">
        <v>2016</v>
      </c>
      <c r="F441" s="70" t="s">
        <v>155</v>
      </c>
      <c r="G441" s="70" t="s">
        <v>2272</v>
      </c>
      <c r="H441" s="70" t="s">
        <v>2273</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2286</v>
      </c>
      <c r="B442" s="70">
        <v>354</v>
      </c>
      <c r="C442" s="70">
        <v>14</v>
      </c>
      <c r="D442" s="70">
        <v>21</v>
      </c>
      <c r="E442" s="70">
        <v>2017</v>
      </c>
      <c r="F442" s="70" t="s">
        <v>156</v>
      </c>
      <c r="G442" s="70" t="s">
        <v>2272</v>
      </c>
      <c r="H442" s="70" t="s">
        <v>2273</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2287</v>
      </c>
      <c r="B443" s="70">
        <v>355</v>
      </c>
      <c r="C443" s="70">
        <v>15</v>
      </c>
      <c r="D443" s="70">
        <v>21</v>
      </c>
      <c r="E443" s="70">
        <v>2018</v>
      </c>
      <c r="F443" s="70" t="s">
        <v>183</v>
      </c>
      <c r="G443" s="70" t="s">
        <v>2272</v>
      </c>
      <c r="H443" s="70" t="s">
        <v>2273</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2288</v>
      </c>
      <c r="B444" s="70">
        <v>356</v>
      </c>
      <c r="C444" s="70">
        <v>16</v>
      </c>
      <c r="D444" s="70">
        <v>21</v>
      </c>
      <c r="E444" s="70">
        <v>2019</v>
      </c>
      <c r="F444" s="70" t="s">
        <v>158</v>
      </c>
      <c r="G444" s="1064" t="s">
        <v>2272</v>
      </c>
      <c r="H444" s="70" t="s">
        <v>2273</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2289</v>
      </c>
      <c r="B445" s="70">
        <v>357</v>
      </c>
      <c r="C445" s="70">
        <v>17</v>
      </c>
      <c r="D445" s="70">
        <v>21</v>
      </c>
      <c r="E445" s="70">
        <v>2020</v>
      </c>
      <c r="F445" s="70" t="s">
        <v>159</v>
      </c>
      <c r="G445" s="1064" t="s">
        <v>2272</v>
      </c>
      <c r="H445" s="70" t="s">
        <v>2273</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2290</v>
      </c>
      <c r="B446" s="70">
        <v>357</v>
      </c>
      <c r="C446" s="70">
        <v>18</v>
      </c>
      <c r="D446" s="70">
        <v>21</v>
      </c>
      <c r="E446" s="70">
        <v>2021</v>
      </c>
      <c r="F446" s="70" t="s">
        <v>160</v>
      </c>
      <c r="G446" s="70" t="s">
        <v>2272</v>
      </c>
      <c r="H446" s="70" t="s">
        <v>2273</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2291</v>
      </c>
      <c r="B447" s="70">
        <v>357</v>
      </c>
      <c r="C447" s="70">
        <v>19</v>
      </c>
      <c r="D447" s="70">
        <v>21</v>
      </c>
      <c r="E447" s="70">
        <v>2022</v>
      </c>
      <c r="F447" s="70" t="s">
        <v>161</v>
      </c>
      <c r="G447" s="70" t="s">
        <v>2272</v>
      </c>
      <c r="H447" s="70" t="s">
        <v>2273</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2292</v>
      </c>
      <c r="B448" s="70">
        <v>357</v>
      </c>
      <c r="C448" s="70">
        <v>20</v>
      </c>
      <c r="D448" s="70">
        <v>21</v>
      </c>
      <c r="E448" s="70">
        <v>2023</v>
      </c>
      <c r="F448" s="70" t="s">
        <v>1539</v>
      </c>
      <c r="G448" s="70" t="s">
        <v>2272</v>
      </c>
      <c r="H448" s="70" t="s">
        <v>2273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2293</v>
      </c>
      <c r="B449" s="70">
        <v>357</v>
      </c>
      <c r="C449" s="70">
        <v>21</v>
      </c>
      <c r="D449" s="70">
        <v>21</v>
      </c>
      <c r="E449" s="70">
        <v>2024</v>
      </c>
      <c r="F449" s="70" t="s">
        <v>1554</v>
      </c>
      <c r="G449" s="70" t="s">
        <v>2272</v>
      </c>
      <c r="H449" s="70" t="s">
        <v>2273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2294</v>
      </c>
      <c r="B450" s="70">
        <v>358</v>
      </c>
      <c r="C450" s="70">
        <v>1</v>
      </c>
      <c r="D450" s="70">
        <v>22</v>
      </c>
      <c r="E450" s="70">
        <v>1990</v>
      </c>
      <c r="F450" s="70" t="s">
        <v>787</v>
      </c>
      <c r="G450" s="70" t="s">
        <v>2295</v>
      </c>
      <c r="H450" s="70" t="s">
        <v>2296</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2297</v>
      </c>
      <c r="B451" s="70">
        <v>359</v>
      </c>
      <c r="C451" s="70">
        <v>2</v>
      </c>
      <c r="D451" s="70">
        <v>22</v>
      </c>
      <c r="E451" s="70">
        <v>2005</v>
      </c>
      <c r="F451" s="70" t="s">
        <v>789</v>
      </c>
      <c r="G451" s="70" t="s">
        <v>2295</v>
      </c>
      <c r="H451" s="70" t="s">
        <v>2296</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2298</v>
      </c>
      <c r="B452" s="70">
        <v>360</v>
      </c>
      <c r="C452" s="70">
        <v>3</v>
      </c>
      <c r="D452" s="70">
        <v>22</v>
      </c>
      <c r="E452" s="70">
        <v>2006</v>
      </c>
      <c r="F452" s="70" t="s">
        <v>790</v>
      </c>
      <c r="G452" s="70" t="s">
        <v>2295</v>
      </c>
      <c r="H452" s="70" t="s">
        <v>2296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2299</v>
      </c>
      <c r="B453" s="70">
        <v>361</v>
      </c>
      <c r="C453" s="70">
        <v>4</v>
      </c>
      <c r="D453" s="70">
        <v>22</v>
      </c>
      <c r="E453" s="70">
        <v>2007</v>
      </c>
      <c r="F453" s="70" t="s">
        <v>791</v>
      </c>
      <c r="G453" s="70" t="s">
        <v>2295</v>
      </c>
      <c r="H453" s="70" t="s">
        <v>2296</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2300</v>
      </c>
      <c r="B454" s="70">
        <v>362</v>
      </c>
      <c r="C454" s="70">
        <v>5</v>
      </c>
      <c r="D454" s="70">
        <v>22</v>
      </c>
      <c r="E454" s="70">
        <v>2008</v>
      </c>
      <c r="F454" s="70" t="s">
        <v>792</v>
      </c>
      <c r="G454" s="70" t="s">
        <v>2295</v>
      </c>
      <c r="H454" s="70" t="s">
        <v>2296</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2301</v>
      </c>
      <c r="B455" s="70">
        <v>363</v>
      </c>
      <c r="C455" s="70">
        <v>6</v>
      </c>
      <c r="D455" s="70">
        <v>22</v>
      </c>
      <c r="E455" s="70">
        <v>2009</v>
      </c>
      <c r="F455" s="70" t="s">
        <v>176</v>
      </c>
      <c r="G455" s="70" t="s">
        <v>2295</v>
      </c>
      <c r="H455" s="70" t="s">
        <v>2296</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2302</v>
      </c>
      <c r="B456" s="70">
        <v>364</v>
      </c>
      <c r="C456" s="70">
        <v>7</v>
      </c>
      <c r="D456" s="70">
        <v>22</v>
      </c>
      <c r="E456" s="70">
        <v>2010</v>
      </c>
      <c r="F456" s="70" t="s">
        <v>177</v>
      </c>
      <c r="G456" s="70" t="s">
        <v>2295</v>
      </c>
      <c r="H456" s="70" t="s">
        <v>2296</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2303</v>
      </c>
      <c r="B457" s="70">
        <v>365</v>
      </c>
      <c r="C457" s="70">
        <v>8</v>
      </c>
      <c r="D457" s="70">
        <v>22</v>
      </c>
      <c r="E457" s="70">
        <v>2011</v>
      </c>
      <c r="F457" s="70" t="s">
        <v>178</v>
      </c>
      <c r="G457" s="70" t="s">
        <v>2295</v>
      </c>
      <c r="H457" s="70" t="s">
        <v>2296</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2304</v>
      </c>
      <c r="B458" s="70">
        <v>366</v>
      </c>
      <c r="C458" s="70">
        <v>9</v>
      </c>
      <c r="D458" s="70">
        <v>22</v>
      </c>
      <c r="E458" s="70">
        <v>2012</v>
      </c>
      <c r="F458" s="70" t="s">
        <v>179</v>
      </c>
      <c r="G458" s="70" t="s">
        <v>2295</v>
      </c>
      <c r="H458" s="70" t="s">
        <v>2296</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2305</v>
      </c>
      <c r="B459" s="70">
        <v>367</v>
      </c>
      <c r="C459" s="70">
        <v>10</v>
      </c>
      <c r="D459" s="70">
        <v>22</v>
      </c>
      <c r="E459" s="70">
        <v>2013</v>
      </c>
      <c r="F459" s="70" t="s">
        <v>180</v>
      </c>
      <c r="G459" s="70" t="s">
        <v>2295</v>
      </c>
      <c r="H459" s="70" t="s">
        <v>2296</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2306</v>
      </c>
      <c r="B460" s="70">
        <v>368</v>
      </c>
      <c r="C460" s="70">
        <v>11</v>
      </c>
      <c r="D460" s="70">
        <v>22</v>
      </c>
      <c r="E460" s="70">
        <v>2014</v>
      </c>
      <c r="F460" s="70" t="s">
        <v>181</v>
      </c>
      <c r="G460" s="70" t="s">
        <v>2295</v>
      </c>
      <c r="H460" s="70" t="s">
        <v>2296</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2307</v>
      </c>
      <c r="B461" s="70">
        <v>369</v>
      </c>
      <c r="C461" s="70">
        <v>12</v>
      </c>
      <c r="D461" s="70">
        <v>22</v>
      </c>
      <c r="E461" s="70">
        <v>2015</v>
      </c>
      <c r="F461" s="70" t="s">
        <v>182</v>
      </c>
      <c r="G461" s="70" t="s">
        <v>2295</v>
      </c>
      <c r="H461" s="70" t="s">
        <v>2296</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2308</v>
      </c>
      <c r="B462" s="70">
        <v>370</v>
      </c>
      <c r="C462" s="70">
        <v>13</v>
      </c>
      <c r="D462" s="70">
        <v>22</v>
      </c>
      <c r="E462" s="70">
        <v>2016</v>
      </c>
      <c r="F462" s="70" t="s">
        <v>155</v>
      </c>
      <c r="G462" s="1064" t="s">
        <v>2295</v>
      </c>
      <c r="H462" s="70" t="s">
        <v>2296</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2309</v>
      </c>
      <c r="B463" s="70">
        <v>371</v>
      </c>
      <c r="C463" s="70">
        <v>14</v>
      </c>
      <c r="D463" s="70">
        <v>22</v>
      </c>
      <c r="E463" s="70">
        <v>2017</v>
      </c>
      <c r="F463" s="70" t="s">
        <v>156</v>
      </c>
      <c r="G463" s="1064" t="s">
        <v>2295</v>
      </c>
      <c r="H463" s="70" t="s">
        <v>2296</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2310</v>
      </c>
      <c r="B464" s="70">
        <v>372</v>
      </c>
      <c r="C464" s="70">
        <v>15</v>
      </c>
      <c r="D464" s="70">
        <v>22</v>
      </c>
      <c r="E464" s="70">
        <v>2018</v>
      </c>
      <c r="F464" s="70" t="s">
        <v>183</v>
      </c>
      <c r="G464" s="70" t="s">
        <v>2295</v>
      </c>
      <c r="H464" s="70" t="s">
        <v>2296</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2311</v>
      </c>
      <c r="B465" s="70">
        <v>373</v>
      </c>
      <c r="C465" s="70">
        <v>16</v>
      </c>
      <c r="D465" s="70">
        <v>22</v>
      </c>
      <c r="E465" s="70">
        <v>2019</v>
      </c>
      <c r="F465" s="70" t="s">
        <v>158</v>
      </c>
      <c r="G465" s="70" t="s">
        <v>2295</v>
      </c>
      <c r="H465" s="70" t="s">
        <v>2296</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2312</v>
      </c>
      <c r="B466" s="70">
        <v>374</v>
      </c>
      <c r="C466" s="70">
        <v>17</v>
      </c>
      <c r="D466" s="70">
        <v>22</v>
      </c>
      <c r="E466" s="70">
        <v>2020</v>
      </c>
      <c r="F466" s="70" t="s">
        <v>159</v>
      </c>
      <c r="G466" s="70" t="s">
        <v>2295</v>
      </c>
      <c r="H466" s="70" t="s">
        <v>2296</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2313</v>
      </c>
      <c r="B467" s="70">
        <v>374</v>
      </c>
      <c r="C467" s="70">
        <v>18</v>
      </c>
      <c r="D467" s="70">
        <v>22</v>
      </c>
      <c r="E467" s="70">
        <v>2021</v>
      </c>
      <c r="F467" s="70" t="s">
        <v>160</v>
      </c>
      <c r="G467" s="70" t="s">
        <v>2295</v>
      </c>
      <c r="H467" s="70" t="s">
        <v>2296</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2314</v>
      </c>
      <c r="B468" s="70">
        <v>374</v>
      </c>
      <c r="C468" s="70">
        <v>19</v>
      </c>
      <c r="D468" s="70">
        <v>22</v>
      </c>
      <c r="E468" s="70">
        <v>2022</v>
      </c>
      <c r="F468" s="70" t="s">
        <v>161</v>
      </c>
      <c r="G468" s="70" t="s">
        <v>2295</v>
      </c>
      <c r="H468" s="70" t="s">
        <v>2296</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2315</v>
      </c>
      <c r="B469" s="70">
        <v>374</v>
      </c>
      <c r="C469" s="70">
        <v>20</v>
      </c>
      <c r="D469" s="70">
        <v>22</v>
      </c>
      <c r="E469" s="70">
        <v>2023</v>
      </c>
      <c r="F469" s="70" t="s">
        <v>1539</v>
      </c>
      <c r="G469" s="70" t="s">
        <v>2295</v>
      </c>
      <c r="H469" s="70" t="s">
        <v>2296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2316</v>
      </c>
      <c r="B470" s="70">
        <v>374</v>
      </c>
      <c r="C470" s="70">
        <v>21</v>
      </c>
      <c r="D470" s="70">
        <v>22</v>
      </c>
      <c r="E470" s="70">
        <v>2024</v>
      </c>
      <c r="F470" s="70" t="s">
        <v>1554</v>
      </c>
      <c r="G470" s="70" t="s">
        <v>2295</v>
      </c>
      <c r="H470" s="70" t="s">
        <v>2296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2317</v>
      </c>
      <c r="B471" s="70">
        <v>426</v>
      </c>
      <c r="C471" s="70">
        <v>1</v>
      </c>
      <c r="D471" s="70">
        <v>26</v>
      </c>
      <c r="E471" s="70">
        <v>1990</v>
      </c>
      <c r="F471" s="70" t="s">
        <v>787</v>
      </c>
      <c r="G471" s="70" t="s">
        <v>2318</v>
      </c>
      <c r="H471" s="70" t="s">
        <v>2319</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2320</v>
      </c>
      <c r="B472" s="70">
        <v>427</v>
      </c>
      <c r="C472" s="70">
        <v>2</v>
      </c>
      <c r="D472" s="70">
        <v>26</v>
      </c>
      <c r="E472" s="70">
        <v>2005</v>
      </c>
      <c r="F472" s="70" t="s">
        <v>789</v>
      </c>
      <c r="G472" s="70" t="s">
        <v>2318</v>
      </c>
      <c r="H472" s="70" t="s">
        <v>2319</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2321</v>
      </c>
      <c r="B473" s="70">
        <v>428</v>
      </c>
      <c r="C473" s="70">
        <v>3</v>
      </c>
      <c r="D473" s="70">
        <v>26</v>
      </c>
      <c r="E473" s="70">
        <v>2006</v>
      </c>
      <c r="F473" s="70" t="s">
        <v>790</v>
      </c>
      <c r="G473" s="70" t="s">
        <v>2318</v>
      </c>
      <c r="H473" s="70" t="s">
        <v>2319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2322</v>
      </c>
      <c r="B474" s="70">
        <v>429</v>
      </c>
      <c r="C474" s="70">
        <v>4</v>
      </c>
      <c r="D474" s="70">
        <v>26</v>
      </c>
      <c r="E474" s="70">
        <v>2007</v>
      </c>
      <c r="F474" s="70" t="s">
        <v>791</v>
      </c>
      <c r="G474" s="70" t="s">
        <v>2318</v>
      </c>
      <c r="H474" s="70" t="s">
        <v>2319</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2323</v>
      </c>
      <c r="B475" s="70">
        <v>430</v>
      </c>
      <c r="C475" s="70">
        <v>5</v>
      </c>
      <c r="D475" s="70">
        <v>26</v>
      </c>
      <c r="E475" s="70">
        <v>2008</v>
      </c>
      <c r="F475" s="70" t="s">
        <v>792</v>
      </c>
      <c r="G475" s="70" t="s">
        <v>2318</v>
      </c>
      <c r="H475" s="70" t="s">
        <v>2319</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2324</v>
      </c>
      <c r="B476" s="70">
        <v>431</v>
      </c>
      <c r="C476" s="70">
        <v>6</v>
      </c>
      <c r="D476" s="70">
        <v>26</v>
      </c>
      <c r="E476" s="70">
        <v>2009</v>
      </c>
      <c r="F476" s="70" t="s">
        <v>176</v>
      </c>
      <c r="G476" s="70" t="s">
        <v>2318</v>
      </c>
      <c r="H476" s="70" t="s">
        <v>2319</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2325</v>
      </c>
      <c r="B477" s="70">
        <v>432</v>
      </c>
      <c r="C477" s="70">
        <v>7</v>
      </c>
      <c r="D477" s="70">
        <v>26</v>
      </c>
      <c r="E477" s="70">
        <v>2010</v>
      </c>
      <c r="F477" s="70" t="s">
        <v>177</v>
      </c>
      <c r="G477" s="70" t="s">
        <v>2318</v>
      </c>
      <c r="H477" s="70" t="s">
        <v>2319</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2326</v>
      </c>
      <c r="B478" s="70">
        <v>433</v>
      </c>
      <c r="C478" s="70">
        <v>8</v>
      </c>
      <c r="D478" s="70">
        <v>26</v>
      </c>
      <c r="E478" s="70">
        <v>2011</v>
      </c>
      <c r="F478" s="70" t="s">
        <v>178</v>
      </c>
      <c r="G478" s="70" t="s">
        <v>2318</v>
      </c>
      <c r="H478" s="70" t="s">
        <v>2319</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2327</v>
      </c>
      <c r="B479" s="70">
        <v>434</v>
      </c>
      <c r="C479" s="70">
        <v>9</v>
      </c>
      <c r="D479" s="70">
        <v>26</v>
      </c>
      <c r="E479" s="70">
        <v>2012</v>
      </c>
      <c r="F479" s="70" t="s">
        <v>179</v>
      </c>
      <c r="G479" s="70" t="s">
        <v>2318</v>
      </c>
      <c r="H479" s="70" t="s">
        <v>2319</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2328</v>
      </c>
      <c r="B480" s="70">
        <v>435</v>
      </c>
      <c r="C480" s="70">
        <v>10</v>
      </c>
      <c r="D480" s="70">
        <v>26</v>
      </c>
      <c r="E480" s="70">
        <v>2013</v>
      </c>
      <c r="F480" s="70" t="s">
        <v>180</v>
      </c>
      <c r="G480" s="70" t="s">
        <v>2318</v>
      </c>
      <c r="H480" s="70" t="s">
        <v>2319</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2329</v>
      </c>
      <c r="B481" s="70">
        <v>436</v>
      </c>
      <c r="C481" s="70">
        <v>11</v>
      </c>
      <c r="D481" s="70">
        <v>26</v>
      </c>
      <c r="E481" s="70">
        <v>2014</v>
      </c>
      <c r="F481" s="70" t="s">
        <v>181</v>
      </c>
      <c r="G481" s="70" t="s">
        <v>2318</v>
      </c>
      <c r="H481" s="70" t="s">
        <v>2319</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2330</v>
      </c>
      <c r="B482" s="70">
        <v>437</v>
      </c>
      <c r="C482" s="70">
        <v>12</v>
      </c>
      <c r="D482" s="70">
        <v>26</v>
      </c>
      <c r="E482" s="70">
        <v>2015</v>
      </c>
      <c r="F482" s="70" t="s">
        <v>182</v>
      </c>
      <c r="G482" s="1064" t="s">
        <v>2318</v>
      </c>
      <c r="H482" s="70" t="s">
        <v>2319</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2331</v>
      </c>
      <c r="B483" s="70">
        <v>438</v>
      </c>
      <c r="C483" s="70">
        <v>13</v>
      </c>
      <c r="D483" s="70">
        <v>26</v>
      </c>
      <c r="E483" s="70">
        <v>2016</v>
      </c>
      <c r="F483" s="70" t="s">
        <v>155</v>
      </c>
      <c r="G483" s="1064" t="s">
        <v>2318</v>
      </c>
      <c r="H483" s="70" t="s">
        <v>2319</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2332</v>
      </c>
      <c r="B484" s="70">
        <v>439</v>
      </c>
      <c r="C484" s="70">
        <v>14</v>
      </c>
      <c r="D484" s="70">
        <v>26</v>
      </c>
      <c r="E484" s="70">
        <v>2017</v>
      </c>
      <c r="F484" s="70" t="s">
        <v>156</v>
      </c>
      <c r="G484" s="70" t="s">
        <v>2318</v>
      </c>
      <c r="H484" s="70" t="s">
        <v>2319</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2333</v>
      </c>
      <c r="B485" s="70">
        <v>440</v>
      </c>
      <c r="C485" s="70">
        <v>15</v>
      </c>
      <c r="D485" s="70">
        <v>26</v>
      </c>
      <c r="E485" s="70">
        <v>2018</v>
      </c>
      <c r="F485" s="70" t="s">
        <v>183</v>
      </c>
      <c r="G485" s="70" t="s">
        <v>2318</v>
      </c>
      <c r="H485" s="70" t="s">
        <v>2319</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2334</v>
      </c>
      <c r="B486" s="70">
        <v>441</v>
      </c>
      <c r="C486" s="70">
        <v>16</v>
      </c>
      <c r="D486" s="70">
        <v>26</v>
      </c>
      <c r="E486" s="70">
        <v>2019</v>
      </c>
      <c r="F486" s="70" t="s">
        <v>158</v>
      </c>
      <c r="G486" s="70" t="s">
        <v>2318</v>
      </c>
      <c r="H486" s="70" t="s">
        <v>2319</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2335</v>
      </c>
      <c r="B487" s="70">
        <v>442</v>
      </c>
      <c r="C487" s="70">
        <v>17</v>
      </c>
      <c r="D487" s="70">
        <v>26</v>
      </c>
      <c r="E487" s="70">
        <v>2020</v>
      </c>
      <c r="F487" s="70" t="s">
        <v>159</v>
      </c>
      <c r="G487" s="70" t="s">
        <v>2318</v>
      </c>
      <c r="H487" s="70" t="s">
        <v>2319</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2336</v>
      </c>
      <c r="B488" s="70">
        <v>442</v>
      </c>
      <c r="C488" s="70">
        <v>18</v>
      </c>
      <c r="D488" s="70">
        <v>26</v>
      </c>
      <c r="E488" s="70">
        <v>2021</v>
      </c>
      <c r="F488" s="70" t="s">
        <v>160</v>
      </c>
      <c r="G488" s="70" t="s">
        <v>2318</v>
      </c>
      <c r="H488" s="70" t="s">
        <v>2319</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2337</v>
      </c>
      <c r="B489" s="70">
        <v>442</v>
      </c>
      <c r="C489" s="70">
        <v>19</v>
      </c>
      <c r="D489" s="70">
        <v>26</v>
      </c>
      <c r="E489" s="70">
        <v>2022</v>
      </c>
      <c r="F489" s="70" t="s">
        <v>161</v>
      </c>
      <c r="G489" s="70" t="s">
        <v>2318</v>
      </c>
      <c r="H489" s="70" t="s">
        <v>2319</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2338</v>
      </c>
      <c r="B490" s="70">
        <v>442</v>
      </c>
      <c r="C490" s="70">
        <v>20</v>
      </c>
      <c r="D490" s="70">
        <v>26</v>
      </c>
      <c r="E490" s="70">
        <v>2023</v>
      </c>
      <c r="F490" s="70" t="s">
        <v>1539</v>
      </c>
      <c r="G490" s="70" t="s">
        <v>2318</v>
      </c>
      <c r="H490" s="70" t="s">
        <v>2319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2339</v>
      </c>
      <c r="B491" s="70">
        <v>442</v>
      </c>
      <c r="C491" s="70">
        <v>21</v>
      </c>
      <c r="D491" s="70">
        <v>26</v>
      </c>
      <c r="E491" s="70">
        <v>2024</v>
      </c>
      <c r="F491" s="70" t="s">
        <v>1554</v>
      </c>
      <c r="G491" s="70" t="s">
        <v>2318</v>
      </c>
      <c r="H491" s="70" t="s">
        <v>2319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2340</v>
      </c>
      <c r="B492" s="70">
        <v>375</v>
      </c>
      <c r="C492" s="70">
        <v>1</v>
      </c>
      <c r="D492" s="70">
        <v>23</v>
      </c>
      <c r="E492" s="70">
        <v>1990</v>
      </c>
      <c r="F492" s="70" t="s">
        <v>787</v>
      </c>
      <c r="G492" s="70" t="s">
        <v>2341</v>
      </c>
      <c r="H492" s="70" t="s">
        <v>2342</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2343</v>
      </c>
      <c r="B493" s="70">
        <v>376</v>
      </c>
      <c r="C493" s="70">
        <v>2</v>
      </c>
      <c r="D493" s="70">
        <v>23</v>
      </c>
      <c r="E493" s="70">
        <v>2005</v>
      </c>
      <c r="F493" s="70" t="s">
        <v>789</v>
      </c>
      <c r="G493" s="70" t="s">
        <v>2341</v>
      </c>
      <c r="H493" s="70" t="s">
        <v>2342</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2344</v>
      </c>
      <c r="B494" s="70">
        <v>377</v>
      </c>
      <c r="C494" s="70">
        <v>3</v>
      </c>
      <c r="D494" s="70">
        <v>23</v>
      </c>
      <c r="E494" s="70">
        <v>2006</v>
      </c>
      <c r="F494" s="70" t="s">
        <v>790</v>
      </c>
      <c r="G494" s="70" t="s">
        <v>2341</v>
      </c>
      <c r="H494" s="70" t="s">
        <v>2342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2345</v>
      </c>
      <c r="B495" s="70">
        <v>378</v>
      </c>
      <c r="C495" s="70">
        <v>4</v>
      </c>
      <c r="D495" s="70">
        <v>23</v>
      </c>
      <c r="E495" s="70">
        <v>2007</v>
      </c>
      <c r="F495" s="70" t="s">
        <v>791</v>
      </c>
      <c r="G495" s="70" t="s">
        <v>2341</v>
      </c>
      <c r="H495" s="70" t="s">
        <v>2342</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2346</v>
      </c>
      <c r="B496" s="70">
        <v>379</v>
      </c>
      <c r="C496" s="70">
        <v>5</v>
      </c>
      <c r="D496" s="70">
        <v>23</v>
      </c>
      <c r="E496" s="70">
        <v>2008</v>
      </c>
      <c r="F496" s="70" t="s">
        <v>792</v>
      </c>
      <c r="G496" s="70" t="s">
        <v>2341</v>
      </c>
      <c r="H496" s="70" t="s">
        <v>2342</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2347</v>
      </c>
      <c r="B497" s="70">
        <v>380</v>
      </c>
      <c r="C497" s="70">
        <v>6</v>
      </c>
      <c r="D497" s="70">
        <v>23</v>
      </c>
      <c r="E497" s="70">
        <v>2009</v>
      </c>
      <c r="F497" s="70" t="s">
        <v>176</v>
      </c>
      <c r="G497" s="70" t="s">
        <v>2341</v>
      </c>
      <c r="H497" s="70" t="s">
        <v>2342</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2348</v>
      </c>
      <c r="B498" s="70">
        <v>381</v>
      </c>
      <c r="C498" s="70">
        <v>7</v>
      </c>
      <c r="D498" s="70">
        <v>23</v>
      </c>
      <c r="E498" s="70">
        <v>2010</v>
      </c>
      <c r="F498" s="70" t="s">
        <v>177</v>
      </c>
      <c r="G498" s="70" t="s">
        <v>2341</v>
      </c>
      <c r="H498" s="70" t="s">
        <v>2342</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2349</v>
      </c>
      <c r="B499" s="70">
        <v>382</v>
      </c>
      <c r="C499" s="70">
        <v>8</v>
      </c>
      <c r="D499" s="70">
        <v>23</v>
      </c>
      <c r="E499" s="70">
        <v>2011</v>
      </c>
      <c r="F499" s="70" t="s">
        <v>178</v>
      </c>
      <c r="G499" s="70" t="s">
        <v>2341</v>
      </c>
      <c r="H499" s="70" t="s">
        <v>2342</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2350</v>
      </c>
      <c r="B500" s="70">
        <v>383</v>
      </c>
      <c r="C500" s="70">
        <v>9</v>
      </c>
      <c r="D500" s="70">
        <v>23</v>
      </c>
      <c r="E500" s="70">
        <v>2012</v>
      </c>
      <c r="F500" s="70" t="s">
        <v>179</v>
      </c>
      <c r="G500" s="70" t="s">
        <v>2341</v>
      </c>
      <c r="H500" s="70" t="s">
        <v>2342</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2351</v>
      </c>
      <c r="B501" s="70">
        <v>384</v>
      </c>
      <c r="C501" s="70">
        <v>10</v>
      </c>
      <c r="D501" s="70">
        <v>23</v>
      </c>
      <c r="E501" s="70">
        <v>2013</v>
      </c>
      <c r="F501" s="70" t="s">
        <v>180</v>
      </c>
      <c r="G501" s="1064" t="s">
        <v>2341</v>
      </c>
      <c r="H501" s="70" t="s">
        <v>2342</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2352</v>
      </c>
      <c r="B502" s="70">
        <v>385</v>
      </c>
      <c r="C502" s="70">
        <v>11</v>
      </c>
      <c r="D502" s="70">
        <v>23</v>
      </c>
      <c r="E502" s="70">
        <v>2014</v>
      </c>
      <c r="F502" s="70" t="s">
        <v>181</v>
      </c>
      <c r="G502" s="1064" t="s">
        <v>2341</v>
      </c>
      <c r="H502" s="70" t="s">
        <v>2342</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2353</v>
      </c>
      <c r="B503" s="70">
        <v>386</v>
      </c>
      <c r="C503" s="70">
        <v>12</v>
      </c>
      <c r="D503" s="70">
        <v>23</v>
      </c>
      <c r="E503" s="70">
        <v>2015</v>
      </c>
      <c r="F503" s="70" t="s">
        <v>182</v>
      </c>
      <c r="G503" s="70" t="s">
        <v>2341</v>
      </c>
      <c r="H503" s="70" t="s">
        <v>2342</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2354</v>
      </c>
      <c r="B504" s="70">
        <v>387</v>
      </c>
      <c r="C504" s="70">
        <v>13</v>
      </c>
      <c r="D504" s="70">
        <v>23</v>
      </c>
      <c r="E504" s="70">
        <v>2016</v>
      </c>
      <c r="F504" s="70" t="s">
        <v>155</v>
      </c>
      <c r="G504" s="70" t="s">
        <v>2341</v>
      </c>
      <c r="H504" s="70" t="s">
        <v>2342</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2355</v>
      </c>
      <c r="B505" s="70">
        <v>388</v>
      </c>
      <c r="C505" s="70">
        <v>14</v>
      </c>
      <c r="D505" s="70">
        <v>23</v>
      </c>
      <c r="E505" s="70">
        <v>2017</v>
      </c>
      <c r="F505" s="70" t="s">
        <v>156</v>
      </c>
      <c r="G505" s="70" t="s">
        <v>2341</v>
      </c>
      <c r="H505" s="70" t="s">
        <v>2342</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2356</v>
      </c>
      <c r="B506" s="70">
        <v>389</v>
      </c>
      <c r="C506" s="70">
        <v>15</v>
      </c>
      <c r="D506" s="70">
        <v>23</v>
      </c>
      <c r="E506" s="70">
        <v>2018</v>
      </c>
      <c r="F506" s="70" t="s">
        <v>183</v>
      </c>
      <c r="G506" s="70" t="s">
        <v>2341</v>
      </c>
      <c r="H506" s="70" t="s">
        <v>2342</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2357</v>
      </c>
      <c r="B507" s="70">
        <v>390</v>
      </c>
      <c r="C507" s="70">
        <v>16</v>
      </c>
      <c r="D507" s="70">
        <v>23</v>
      </c>
      <c r="E507" s="70">
        <v>2019</v>
      </c>
      <c r="F507" s="70" t="s">
        <v>158</v>
      </c>
      <c r="G507" s="70" t="s">
        <v>2341</v>
      </c>
      <c r="H507" s="70" t="s">
        <v>2342</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2358</v>
      </c>
      <c r="B508" s="70">
        <v>391</v>
      </c>
      <c r="C508" s="70">
        <v>17</v>
      </c>
      <c r="D508" s="70">
        <v>23</v>
      </c>
      <c r="E508" s="70">
        <v>2020</v>
      </c>
      <c r="F508" s="70" t="s">
        <v>159</v>
      </c>
      <c r="G508" s="70" t="s">
        <v>2341</v>
      </c>
      <c r="H508" s="70" t="s">
        <v>2342</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2359</v>
      </c>
      <c r="B509" s="70">
        <v>391</v>
      </c>
      <c r="C509" s="70">
        <v>18</v>
      </c>
      <c r="D509" s="70">
        <v>23</v>
      </c>
      <c r="E509" s="70">
        <v>2021</v>
      </c>
      <c r="F509" s="70" t="s">
        <v>160</v>
      </c>
      <c r="G509" s="70" t="s">
        <v>2341</v>
      </c>
      <c r="H509" s="70" t="s">
        <v>2342</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2360</v>
      </c>
      <c r="B510" s="70">
        <v>391</v>
      </c>
      <c r="C510" s="70">
        <v>19</v>
      </c>
      <c r="D510" s="70">
        <v>23</v>
      </c>
      <c r="E510" s="70">
        <v>2022</v>
      </c>
      <c r="F510" s="70" t="s">
        <v>161</v>
      </c>
      <c r="G510" s="70" t="s">
        <v>2341</v>
      </c>
      <c r="H510" s="70" t="s">
        <v>2342</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2361</v>
      </c>
      <c r="B511" s="70">
        <v>391</v>
      </c>
      <c r="C511" s="70">
        <v>20</v>
      </c>
      <c r="D511" s="70">
        <v>23</v>
      </c>
      <c r="E511" s="70">
        <v>2023</v>
      </c>
      <c r="F511" s="70" t="s">
        <v>1539</v>
      </c>
      <c r="G511" s="70" t="s">
        <v>2341</v>
      </c>
      <c r="H511" s="70" t="s">
        <v>2342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2362</v>
      </c>
      <c r="B512" s="70">
        <v>391</v>
      </c>
      <c r="C512" s="70">
        <v>21</v>
      </c>
      <c r="D512" s="70">
        <v>23</v>
      </c>
      <c r="E512" s="70">
        <v>2024</v>
      </c>
      <c r="F512" s="70" t="s">
        <v>1554</v>
      </c>
      <c r="G512" s="70" t="s">
        <v>2341</v>
      </c>
      <c r="H512" s="70" t="s">
        <v>2342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2363</v>
      </c>
      <c r="B513" s="70">
        <v>392</v>
      </c>
      <c r="C513" s="70">
        <v>1</v>
      </c>
      <c r="D513" s="70">
        <v>24</v>
      </c>
      <c r="E513" s="70">
        <v>1990</v>
      </c>
      <c r="F513" s="70" t="s">
        <v>787</v>
      </c>
      <c r="G513" s="70" t="s">
        <v>2364</v>
      </c>
      <c r="H513" s="70" t="s">
        <v>2365</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2366</v>
      </c>
      <c r="B514" s="70">
        <v>393</v>
      </c>
      <c r="C514" s="70">
        <v>2</v>
      </c>
      <c r="D514" s="70">
        <v>24</v>
      </c>
      <c r="E514" s="70">
        <v>2005</v>
      </c>
      <c r="F514" s="70" t="s">
        <v>789</v>
      </c>
      <c r="G514" s="70" t="s">
        <v>2364</v>
      </c>
      <c r="H514" s="70" t="s">
        <v>2365</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2367</v>
      </c>
      <c r="B515" s="70">
        <v>394</v>
      </c>
      <c r="C515" s="70">
        <v>3</v>
      </c>
      <c r="D515" s="70">
        <v>24</v>
      </c>
      <c r="E515" s="70">
        <v>2006</v>
      </c>
      <c r="F515" s="70" t="s">
        <v>790</v>
      </c>
      <c r="G515" s="70" t="s">
        <v>2364</v>
      </c>
      <c r="H515" s="70" t="s">
        <v>2365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2368</v>
      </c>
      <c r="B516" s="70">
        <v>395</v>
      </c>
      <c r="C516" s="70">
        <v>4</v>
      </c>
      <c r="D516" s="70">
        <v>24</v>
      </c>
      <c r="E516" s="70">
        <v>2007</v>
      </c>
      <c r="F516" s="70" t="s">
        <v>791</v>
      </c>
      <c r="G516" s="70" t="s">
        <v>2364</v>
      </c>
      <c r="H516" s="70" t="s">
        <v>2365</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2369</v>
      </c>
      <c r="B517" s="70">
        <v>396</v>
      </c>
      <c r="C517" s="70">
        <v>5</v>
      </c>
      <c r="D517" s="70">
        <v>24</v>
      </c>
      <c r="E517" s="70">
        <v>2008</v>
      </c>
      <c r="F517" s="70" t="s">
        <v>792</v>
      </c>
      <c r="G517" s="70" t="s">
        <v>2364</v>
      </c>
      <c r="H517" s="70" t="s">
        <v>2365</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2370</v>
      </c>
      <c r="B518" s="70">
        <v>397</v>
      </c>
      <c r="C518" s="70">
        <v>6</v>
      </c>
      <c r="D518" s="70">
        <v>24</v>
      </c>
      <c r="E518" s="70">
        <v>2009</v>
      </c>
      <c r="F518" s="70" t="s">
        <v>176</v>
      </c>
      <c r="G518" s="70" t="s">
        <v>2364</v>
      </c>
      <c r="H518" s="70" t="s">
        <v>2365</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2371</v>
      </c>
      <c r="B519" s="70">
        <v>398</v>
      </c>
      <c r="C519" s="70">
        <v>7</v>
      </c>
      <c r="D519" s="70">
        <v>24</v>
      </c>
      <c r="E519" s="70">
        <v>2010</v>
      </c>
      <c r="F519" s="70" t="s">
        <v>177</v>
      </c>
      <c r="G519" s="70" t="s">
        <v>2364</v>
      </c>
      <c r="H519" s="70" t="s">
        <v>2365</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2372</v>
      </c>
      <c r="B520" s="70">
        <v>399</v>
      </c>
      <c r="C520" s="70">
        <v>8</v>
      </c>
      <c r="D520" s="70">
        <v>24</v>
      </c>
      <c r="E520" s="70">
        <v>2011</v>
      </c>
      <c r="F520" s="70" t="s">
        <v>178</v>
      </c>
      <c r="G520" s="1064" t="s">
        <v>2364</v>
      </c>
      <c r="H520" s="70" t="s">
        <v>2365</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2373</v>
      </c>
      <c r="B521" s="70">
        <v>400</v>
      </c>
      <c r="C521" s="70">
        <v>9</v>
      </c>
      <c r="D521" s="70">
        <v>24</v>
      </c>
      <c r="E521" s="70">
        <v>2012</v>
      </c>
      <c r="F521" s="70" t="s">
        <v>179</v>
      </c>
      <c r="G521" s="1064" t="s">
        <v>2364</v>
      </c>
      <c r="H521" s="70" t="s">
        <v>2365</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2374</v>
      </c>
      <c r="B522" s="70">
        <v>401</v>
      </c>
      <c r="C522" s="70">
        <v>10</v>
      </c>
      <c r="D522" s="70">
        <v>24</v>
      </c>
      <c r="E522" s="70">
        <v>2013</v>
      </c>
      <c r="F522" s="70" t="s">
        <v>180</v>
      </c>
      <c r="G522" s="70" t="s">
        <v>2364</v>
      </c>
      <c r="H522" s="70" t="s">
        <v>2365</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2375</v>
      </c>
      <c r="B523" s="70">
        <v>402</v>
      </c>
      <c r="C523" s="70">
        <v>11</v>
      </c>
      <c r="D523" s="70">
        <v>24</v>
      </c>
      <c r="E523" s="70">
        <v>2014</v>
      </c>
      <c r="F523" s="70" t="s">
        <v>181</v>
      </c>
      <c r="G523" s="70" t="s">
        <v>2364</v>
      </c>
      <c r="H523" s="70" t="s">
        <v>2365</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2376</v>
      </c>
      <c r="B524" s="70">
        <v>403</v>
      </c>
      <c r="C524" s="70">
        <v>12</v>
      </c>
      <c r="D524" s="70">
        <v>24</v>
      </c>
      <c r="E524" s="70">
        <v>2015</v>
      </c>
      <c r="F524" s="70" t="s">
        <v>182</v>
      </c>
      <c r="G524" s="70" t="s">
        <v>2364</v>
      </c>
      <c r="H524" s="70" t="s">
        <v>2365</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2377</v>
      </c>
      <c r="B525" s="70">
        <v>404</v>
      </c>
      <c r="C525" s="70">
        <v>13</v>
      </c>
      <c r="D525" s="70">
        <v>24</v>
      </c>
      <c r="E525" s="70">
        <v>2016</v>
      </c>
      <c r="F525" s="70" t="s">
        <v>155</v>
      </c>
      <c r="G525" s="70" t="s">
        <v>2364</v>
      </c>
      <c r="H525" s="70" t="s">
        <v>2365</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2378</v>
      </c>
      <c r="B526" s="70">
        <v>405</v>
      </c>
      <c r="C526" s="70">
        <v>14</v>
      </c>
      <c r="D526" s="70">
        <v>24</v>
      </c>
      <c r="E526" s="70">
        <v>2017</v>
      </c>
      <c r="F526" s="70" t="s">
        <v>156</v>
      </c>
      <c r="G526" s="70" t="s">
        <v>2364</v>
      </c>
      <c r="H526" s="70" t="s">
        <v>2365</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2379</v>
      </c>
      <c r="B527" s="70">
        <v>406</v>
      </c>
      <c r="C527" s="70">
        <v>15</v>
      </c>
      <c r="D527" s="70">
        <v>24</v>
      </c>
      <c r="E527" s="70">
        <v>2018</v>
      </c>
      <c r="F527" s="70" t="s">
        <v>183</v>
      </c>
      <c r="G527" s="70" t="s">
        <v>2364</v>
      </c>
      <c r="H527" s="70" t="s">
        <v>2365</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2380</v>
      </c>
      <c r="B528" s="70">
        <v>407</v>
      </c>
      <c r="C528" s="70">
        <v>16</v>
      </c>
      <c r="D528" s="70">
        <v>24</v>
      </c>
      <c r="E528" s="70">
        <v>2019</v>
      </c>
      <c r="F528" s="70" t="s">
        <v>158</v>
      </c>
      <c r="G528" s="70" t="s">
        <v>2364</v>
      </c>
      <c r="H528" s="70" t="s">
        <v>2365</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2381</v>
      </c>
      <c r="B529" s="70">
        <v>408</v>
      </c>
      <c r="C529" s="70">
        <v>17</v>
      </c>
      <c r="D529" s="70">
        <v>24</v>
      </c>
      <c r="E529" s="70">
        <v>2020</v>
      </c>
      <c r="F529" s="70" t="s">
        <v>159</v>
      </c>
      <c r="G529" s="70" t="s">
        <v>2364</v>
      </c>
      <c r="H529" s="70" t="s">
        <v>2365</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2382</v>
      </c>
      <c r="B530" s="70">
        <v>408</v>
      </c>
      <c r="C530" s="70">
        <v>18</v>
      </c>
      <c r="D530" s="70">
        <v>24</v>
      </c>
      <c r="E530" s="70">
        <v>2021</v>
      </c>
      <c r="F530" s="70" t="s">
        <v>160</v>
      </c>
      <c r="G530" s="70" t="s">
        <v>2364</v>
      </c>
      <c r="H530" s="70" t="s">
        <v>2365</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2383</v>
      </c>
      <c r="B531" s="70">
        <v>408</v>
      </c>
      <c r="C531" s="70">
        <v>19</v>
      </c>
      <c r="D531" s="70">
        <v>24</v>
      </c>
      <c r="E531" s="70">
        <v>2022</v>
      </c>
      <c r="F531" s="70" t="s">
        <v>161</v>
      </c>
      <c r="G531" s="70" t="s">
        <v>2364</v>
      </c>
      <c r="H531" s="70" t="s">
        <v>2365</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2384</v>
      </c>
      <c r="B532" s="70">
        <v>408</v>
      </c>
      <c r="C532" s="70">
        <v>20</v>
      </c>
      <c r="D532" s="70">
        <v>24</v>
      </c>
      <c r="E532" s="70">
        <v>2023</v>
      </c>
      <c r="F532" s="70" t="s">
        <v>1539</v>
      </c>
      <c r="G532" s="70" t="s">
        <v>2364</v>
      </c>
      <c r="H532" s="70" t="s">
        <v>2365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2385</v>
      </c>
      <c r="B533" s="70">
        <v>408</v>
      </c>
      <c r="C533" s="70">
        <v>21</v>
      </c>
      <c r="D533" s="70">
        <v>24</v>
      </c>
      <c r="E533" s="70">
        <v>2024</v>
      </c>
      <c r="F533" s="70" t="s">
        <v>1554</v>
      </c>
      <c r="G533" s="70" t="s">
        <v>2364</v>
      </c>
      <c r="H533" s="70" t="s">
        <v>2365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2386</v>
      </c>
      <c r="B534" s="70">
        <v>443</v>
      </c>
      <c r="C534" s="70">
        <v>1</v>
      </c>
      <c r="D534" s="70">
        <v>27</v>
      </c>
      <c r="E534" s="70">
        <v>1990</v>
      </c>
      <c r="F534" s="70" t="s">
        <v>787</v>
      </c>
      <c r="G534" s="70" t="s">
        <v>2387</v>
      </c>
      <c r="H534" s="70" t="s">
        <v>2388</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2389</v>
      </c>
      <c r="B535" s="70">
        <v>444</v>
      </c>
      <c r="C535" s="70">
        <v>2</v>
      </c>
      <c r="D535" s="70">
        <v>27</v>
      </c>
      <c r="E535" s="70">
        <v>2005</v>
      </c>
      <c r="F535" s="70" t="s">
        <v>789</v>
      </c>
      <c r="G535" s="70" t="s">
        <v>2387</v>
      </c>
      <c r="H535" s="70" t="s">
        <v>2388</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2390</v>
      </c>
      <c r="B536" s="70">
        <v>445</v>
      </c>
      <c r="C536" s="70">
        <v>3</v>
      </c>
      <c r="D536" s="70">
        <v>27</v>
      </c>
      <c r="E536" s="70">
        <v>2006</v>
      </c>
      <c r="F536" s="70" t="s">
        <v>790</v>
      </c>
      <c r="G536" s="70" t="s">
        <v>2387</v>
      </c>
      <c r="H536" s="70" t="s">
        <v>2388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2391</v>
      </c>
      <c r="B537" s="70">
        <v>446</v>
      </c>
      <c r="C537" s="70">
        <v>4</v>
      </c>
      <c r="D537" s="70">
        <v>27</v>
      </c>
      <c r="E537" s="70">
        <v>2007</v>
      </c>
      <c r="F537" s="70" t="s">
        <v>791</v>
      </c>
      <c r="G537" s="70" t="s">
        <v>2387</v>
      </c>
      <c r="H537" s="70" t="s">
        <v>2388</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2392</v>
      </c>
      <c r="B538" s="70">
        <v>447</v>
      </c>
      <c r="C538" s="70">
        <v>5</v>
      </c>
      <c r="D538" s="70">
        <v>27</v>
      </c>
      <c r="E538" s="70">
        <v>2008</v>
      </c>
      <c r="F538" s="70" t="s">
        <v>792</v>
      </c>
      <c r="G538" s="70" t="s">
        <v>2387</v>
      </c>
      <c r="H538" s="70" t="s">
        <v>2388</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2393</v>
      </c>
      <c r="B539" s="70">
        <v>448</v>
      </c>
      <c r="C539" s="70">
        <v>6</v>
      </c>
      <c r="D539" s="70">
        <v>27</v>
      </c>
      <c r="E539" s="70">
        <v>2009</v>
      </c>
      <c r="F539" s="70" t="s">
        <v>176</v>
      </c>
      <c r="G539" s="1064" t="s">
        <v>2387</v>
      </c>
      <c r="H539" s="70" t="s">
        <v>2388</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2394</v>
      </c>
      <c r="B540" s="70">
        <v>449</v>
      </c>
      <c r="C540" s="70">
        <v>7</v>
      </c>
      <c r="D540" s="70">
        <v>27</v>
      </c>
      <c r="E540" s="70">
        <v>2010</v>
      </c>
      <c r="F540" s="70" t="s">
        <v>177</v>
      </c>
      <c r="G540" s="1064" t="s">
        <v>2387</v>
      </c>
      <c r="H540" s="70" t="s">
        <v>2388</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2395</v>
      </c>
      <c r="B541" s="70">
        <v>450</v>
      </c>
      <c r="C541" s="70">
        <v>8</v>
      </c>
      <c r="D541" s="70">
        <v>27</v>
      </c>
      <c r="E541" s="70">
        <v>2011</v>
      </c>
      <c r="F541" s="70" t="s">
        <v>178</v>
      </c>
      <c r="G541" s="70" t="s">
        <v>2387</v>
      </c>
      <c r="H541" s="70" t="s">
        <v>2388</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2396</v>
      </c>
      <c r="B542" s="70">
        <v>451</v>
      </c>
      <c r="C542" s="70">
        <v>9</v>
      </c>
      <c r="D542" s="70">
        <v>27</v>
      </c>
      <c r="E542" s="70">
        <v>2012</v>
      </c>
      <c r="F542" s="70" t="s">
        <v>179</v>
      </c>
      <c r="G542" s="70" t="s">
        <v>2387</v>
      </c>
      <c r="H542" s="70" t="s">
        <v>2388</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2397</v>
      </c>
      <c r="B543" s="70">
        <v>452</v>
      </c>
      <c r="C543" s="70">
        <v>10</v>
      </c>
      <c r="D543" s="70">
        <v>27</v>
      </c>
      <c r="E543" s="70">
        <v>2013</v>
      </c>
      <c r="F543" s="70" t="s">
        <v>180</v>
      </c>
      <c r="G543" s="70" t="s">
        <v>2387</v>
      </c>
      <c r="H543" s="70" t="s">
        <v>2388</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2398</v>
      </c>
      <c r="B544" s="70">
        <v>453</v>
      </c>
      <c r="C544" s="70">
        <v>11</v>
      </c>
      <c r="D544" s="70">
        <v>27</v>
      </c>
      <c r="E544" s="70">
        <v>2014</v>
      </c>
      <c r="F544" s="70" t="s">
        <v>181</v>
      </c>
      <c r="G544" s="70" t="s">
        <v>2387</v>
      </c>
      <c r="H544" s="70" t="s">
        <v>2388</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2399</v>
      </c>
      <c r="B545" s="70">
        <v>454</v>
      </c>
      <c r="C545" s="70">
        <v>12</v>
      </c>
      <c r="D545" s="70">
        <v>27</v>
      </c>
      <c r="E545" s="70">
        <v>2015</v>
      </c>
      <c r="F545" s="70" t="s">
        <v>182</v>
      </c>
      <c r="G545" s="70" t="s">
        <v>2387</v>
      </c>
      <c r="H545" s="70" t="s">
        <v>2388</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2400</v>
      </c>
      <c r="B546" s="70">
        <v>455</v>
      </c>
      <c r="C546" s="70">
        <v>13</v>
      </c>
      <c r="D546" s="70">
        <v>27</v>
      </c>
      <c r="E546" s="70">
        <v>2016</v>
      </c>
      <c r="F546" s="70" t="s">
        <v>155</v>
      </c>
      <c r="G546" s="70" t="s">
        <v>2387</v>
      </c>
      <c r="H546" s="70" t="s">
        <v>2388</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2401</v>
      </c>
      <c r="B547" s="70">
        <v>456</v>
      </c>
      <c r="C547" s="70">
        <v>14</v>
      </c>
      <c r="D547" s="70">
        <v>27</v>
      </c>
      <c r="E547" s="70">
        <v>2017</v>
      </c>
      <c r="F547" s="70" t="s">
        <v>156</v>
      </c>
      <c r="G547" s="70" t="s">
        <v>2387</v>
      </c>
      <c r="H547" s="70" t="s">
        <v>2388</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2402</v>
      </c>
      <c r="B548" s="70">
        <v>457</v>
      </c>
      <c r="C548" s="70">
        <v>15</v>
      </c>
      <c r="D548" s="70">
        <v>27</v>
      </c>
      <c r="E548" s="70">
        <v>2018</v>
      </c>
      <c r="F548" s="70" t="s">
        <v>183</v>
      </c>
      <c r="G548" s="70" t="s">
        <v>2387</v>
      </c>
      <c r="H548" s="70" t="s">
        <v>2388</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2403</v>
      </c>
      <c r="B549" s="70">
        <v>458</v>
      </c>
      <c r="C549" s="70">
        <v>16</v>
      </c>
      <c r="D549" s="70">
        <v>27</v>
      </c>
      <c r="E549" s="70">
        <v>2019</v>
      </c>
      <c r="F549" s="70" t="s">
        <v>158</v>
      </c>
      <c r="G549" s="70" t="s">
        <v>2387</v>
      </c>
      <c r="H549" s="70" t="s">
        <v>2388</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2404</v>
      </c>
      <c r="B550" s="70">
        <v>459</v>
      </c>
      <c r="C550" s="70">
        <v>17</v>
      </c>
      <c r="D550" s="70">
        <v>27</v>
      </c>
      <c r="E550" s="70">
        <v>2020</v>
      </c>
      <c r="F550" s="70" t="s">
        <v>159</v>
      </c>
      <c r="G550" s="70" t="s">
        <v>2387</v>
      </c>
      <c r="H550" s="70" t="s">
        <v>2388</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2405</v>
      </c>
      <c r="B551" s="70">
        <v>459</v>
      </c>
      <c r="C551" s="70">
        <v>18</v>
      </c>
      <c r="D551" s="70">
        <v>27</v>
      </c>
      <c r="E551" s="70">
        <v>2021</v>
      </c>
      <c r="F551" s="70" t="s">
        <v>160</v>
      </c>
      <c r="G551" s="70" t="s">
        <v>2387</v>
      </c>
      <c r="H551" s="70" t="s">
        <v>2388</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2406</v>
      </c>
      <c r="B552" s="70">
        <v>459</v>
      </c>
      <c r="C552" s="70">
        <v>19</v>
      </c>
      <c r="D552" s="70">
        <v>27</v>
      </c>
      <c r="E552" s="70">
        <v>2022</v>
      </c>
      <c r="F552" s="70" t="s">
        <v>161</v>
      </c>
      <c r="G552" s="70" t="s">
        <v>2387</v>
      </c>
      <c r="H552" s="70" t="s">
        <v>2388</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2407</v>
      </c>
      <c r="B553" s="70">
        <v>459</v>
      </c>
      <c r="C553" s="70">
        <v>20</v>
      </c>
      <c r="D553" s="70">
        <v>27</v>
      </c>
      <c r="E553" s="70">
        <v>2023</v>
      </c>
      <c r="F553" s="70" t="s">
        <v>1539</v>
      </c>
      <c r="G553" s="70" t="s">
        <v>2387</v>
      </c>
      <c r="H553" s="70" t="s">
        <v>2388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2408</v>
      </c>
      <c r="B554" s="70">
        <v>459</v>
      </c>
      <c r="C554" s="70">
        <v>21</v>
      </c>
      <c r="D554" s="70">
        <v>27</v>
      </c>
      <c r="E554" s="70">
        <v>2024</v>
      </c>
      <c r="F554" s="70" t="s">
        <v>1554</v>
      </c>
      <c r="G554" s="70" t="s">
        <v>2387</v>
      </c>
      <c r="H554" s="70" t="s">
        <v>2388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2409</v>
      </c>
      <c r="B555" s="70">
        <v>460</v>
      </c>
      <c r="C555" s="70">
        <v>1</v>
      </c>
      <c r="D555" s="70">
        <v>28</v>
      </c>
      <c r="E555" s="70">
        <v>1990</v>
      </c>
      <c r="F555" s="70" t="s">
        <v>787</v>
      </c>
      <c r="G555" s="70" t="s">
        <v>2410</v>
      </c>
      <c r="H555" s="70" t="s">
        <v>2411</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2412</v>
      </c>
      <c r="B556" s="70">
        <v>461</v>
      </c>
      <c r="C556" s="70">
        <v>2</v>
      </c>
      <c r="D556" s="70">
        <v>28</v>
      </c>
      <c r="E556" s="70">
        <v>2005</v>
      </c>
      <c r="F556" s="70" t="s">
        <v>789</v>
      </c>
      <c r="G556" s="70" t="s">
        <v>2410</v>
      </c>
      <c r="H556" s="70" t="s">
        <v>2411</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2413</v>
      </c>
      <c r="B557" s="70">
        <v>462</v>
      </c>
      <c r="C557" s="70">
        <v>3</v>
      </c>
      <c r="D557" s="70">
        <v>28</v>
      </c>
      <c r="E557" s="70">
        <v>2006</v>
      </c>
      <c r="F557" s="70" t="s">
        <v>790</v>
      </c>
      <c r="G557" s="70" t="s">
        <v>2410</v>
      </c>
      <c r="H557" s="70" t="s">
        <v>2411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2414</v>
      </c>
      <c r="B558" s="70">
        <v>463</v>
      </c>
      <c r="C558" s="70">
        <v>4</v>
      </c>
      <c r="D558" s="70">
        <v>28</v>
      </c>
      <c r="E558" s="70">
        <v>2007</v>
      </c>
      <c r="F558" s="70" t="s">
        <v>791</v>
      </c>
      <c r="G558" s="1064" t="s">
        <v>2410</v>
      </c>
      <c r="H558" s="70" t="s">
        <v>2411</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2415</v>
      </c>
      <c r="B559" s="70">
        <v>464</v>
      </c>
      <c r="C559" s="70">
        <v>5</v>
      </c>
      <c r="D559" s="70">
        <v>28</v>
      </c>
      <c r="E559" s="70">
        <v>2008</v>
      </c>
      <c r="F559" s="70" t="s">
        <v>792</v>
      </c>
      <c r="G559" s="1064" t="s">
        <v>2410</v>
      </c>
      <c r="H559" s="70" t="s">
        <v>2411</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2416</v>
      </c>
      <c r="B560" s="70">
        <v>465</v>
      </c>
      <c r="C560" s="70">
        <v>6</v>
      </c>
      <c r="D560" s="70">
        <v>28</v>
      </c>
      <c r="E560" s="70">
        <v>2009</v>
      </c>
      <c r="F560" s="70" t="s">
        <v>176</v>
      </c>
      <c r="G560" s="70" t="s">
        <v>2410</v>
      </c>
      <c r="H560" s="70" t="s">
        <v>2411</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2417</v>
      </c>
      <c r="B561" s="70">
        <v>466</v>
      </c>
      <c r="C561" s="70">
        <v>7</v>
      </c>
      <c r="D561" s="70">
        <v>28</v>
      </c>
      <c r="E561" s="70">
        <v>2010</v>
      </c>
      <c r="F561" s="70" t="s">
        <v>177</v>
      </c>
      <c r="G561" s="70" t="s">
        <v>2410</v>
      </c>
      <c r="H561" s="70" t="s">
        <v>2411</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2418</v>
      </c>
      <c r="B562" s="70">
        <v>467</v>
      </c>
      <c r="C562" s="70">
        <v>8</v>
      </c>
      <c r="D562" s="70">
        <v>28</v>
      </c>
      <c r="E562" s="70">
        <v>2011</v>
      </c>
      <c r="F562" s="70" t="s">
        <v>178</v>
      </c>
      <c r="G562" s="70" t="s">
        <v>2410</v>
      </c>
      <c r="H562" s="70" t="s">
        <v>2411</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2419</v>
      </c>
      <c r="B563" s="70">
        <v>468</v>
      </c>
      <c r="C563" s="70">
        <v>9</v>
      </c>
      <c r="D563" s="70">
        <v>28</v>
      </c>
      <c r="E563" s="70">
        <v>2012</v>
      </c>
      <c r="F563" s="70" t="s">
        <v>179</v>
      </c>
      <c r="G563" s="70" t="s">
        <v>2410</v>
      </c>
      <c r="H563" s="70" t="s">
        <v>2411</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2420</v>
      </c>
      <c r="B564" s="70">
        <v>469</v>
      </c>
      <c r="C564" s="70">
        <v>10</v>
      </c>
      <c r="D564" s="70">
        <v>28</v>
      </c>
      <c r="E564" s="70">
        <v>2013</v>
      </c>
      <c r="F564" s="70" t="s">
        <v>180</v>
      </c>
      <c r="G564" s="70" t="s">
        <v>2410</v>
      </c>
      <c r="H564" s="70" t="s">
        <v>2411</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2421</v>
      </c>
      <c r="B565" s="70">
        <v>470</v>
      </c>
      <c r="C565" s="70">
        <v>11</v>
      </c>
      <c r="D565" s="70">
        <v>28</v>
      </c>
      <c r="E565" s="70">
        <v>2014</v>
      </c>
      <c r="F565" s="70" t="s">
        <v>181</v>
      </c>
      <c r="G565" s="70" t="s">
        <v>2410</v>
      </c>
      <c r="H565" s="70" t="s">
        <v>2411</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2422</v>
      </c>
      <c r="B566" s="70">
        <v>471</v>
      </c>
      <c r="C566" s="70">
        <v>12</v>
      </c>
      <c r="D566" s="70">
        <v>28</v>
      </c>
      <c r="E566" s="70">
        <v>2015</v>
      </c>
      <c r="F566" s="70" t="s">
        <v>182</v>
      </c>
      <c r="G566" s="70" t="s">
        <v>2410</v>
      </c>
      <c r="H566" s="70" t="s">
        <v>2411</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2423</v>
      </c>
      <c r="B567" s="70">
        <v>472</v>
      </c>
      <c r="C567" s="70">
        <v>13</v>
      </c>
      <c r="D567" s="70">
        <v>28</v>
      </c>
      <c r="E567" s="70">
        <v>2016</v>
      </c>
      <c r="F567" s="70" t="s">
        <v>155</v>
      </c>
      <c r="G567" s="70" t="s">
        <v>2410</v>
      </c>
      <c r="H567" s="70" t="s">
        <v>2411</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2424</v>
      </c>
      <c r="B568" s="70">
        <v>473</v>
      </c>
      <c r="C568" s="70">
        <v>14</v>
      </c>
      <c r="D568" s="70">
        <v>28</v>
      </c>
      <c r="E568" s="70">
        <v>2017</v>
      </c>
      <c r="F568" s="70" t="s">
        <v>156</v>
      </c>
      <c r="G568" s="70" t="s">
        <v>2410</v>
      </c>
      <c r="H568" s="70" t="s">
        <v>2411</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2425</v>
      </c>
      <c r="B569" s="70">
        <v>474</v>
      </c>
      <c r="C569" s="70">
        <v>15</v>
      </c>
      <c r="D569" s="70">
        <v>28</v>
      </c>
      <c r="E569" s="70">
        <v>2018</v>
      </c>
      <c r="F569" s="70" t="s">
        <v>183</v>
      </c>
      <c r="G569" s="70" t="s">
        <v>2410</v>
      </c>
      <c r="H569" s="70" t="s">
        <v>2411</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2426</v>
      </c>
      <c r="B570" s="70">
        <v>475</v>
      </c>
      <c r="C570" s="70">
        <v>16</v>
      </c>
      <c r="D570" s="70">
        <v>28</v>
      </c>
      <c r="E570" s="70">
        <v>2019</v>
      </c>
      <c r="F570" s="70" t="s">
        <v>158</v>
      </c>
      <c r="G570" s="70" t="s">
        <v>2410</v>
      </c>
      <c r="H570" s="70" t="s">
        <v>2411</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2427</v>
      </c>
      <c r="B571" s="70">
        <v>476</v>
      </c>
      <c r="C571" s="70">
        <v>17</v>
      </c>
      <c r="D571" s="70">
        <v>28</v>
      </c>
      <c r="E571" s="70">
        <v>2020</v>
      </c>
      <c r="F571" s="70" t="s">
        <v>159</v>
      </c>
      <c r="G571" s="70" t="s">
        <v>2410</v>
      </c>
      <c r="H571" s="70" t="s">
        <v>2411</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2428</v>
      </c>
      <c r="B572" s="70">
        <v>476</v>
      </c>
      <c r="C572" s="70">
        <v>18</v>
      </c>
      <c r="D572" s="70">
        <v>28</v>
      </c>
      <c r="E572" s="70">
        <v>2021</v>
      </c>
      <c r="F572" s="70" t="s">
        <v>160</v>
      </c>
      <c r="G572" s="70" t="s">
        <v>2410</v>
      </c>
      <c r="H572" s="70" t="s">
        <v>2411</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2429</v>
      </c>
      <c r="B573" s="70">
        <v>476</v>
      </c>
      <c r="C573" s="70">
        <v>19</v>
      </c>
      <c r="D573" s="70">
        <v>28</v>
      </c>
      <c r="E573" s="70">
        <v>2022</v>
      </c>
      <c r="F573" s="70" t="s">
        <v>161</v>
      </c>
      <c r="G573" s="70" t="s">
        <v>2410</v>
      </c>
      <c r="H573" s="70" t="s">
        <v>2411</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2430</v>
      </c>
      <c r="B574" s="70">
        <v>476</v>
      </c>
      <c r="C574" s="70">
        <v>20</v>
      </c>
      <c r="D574" s="70">
        <v>28</v>
      </c>
      <c r="E574" s="70">
        <v>2023</v>
      </c>
      <c r="F574" s="70" t="s">
        <v>1539</v>
      </c>
      <c r="G574" s="70" t="s">
        <v>2410</v>
      </c>
      <c r="H574" s="70" t="s">
        <v>2411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2431</v>
      </c>
      <c r="B575" s="70">
        <v>476</v>
      </c>
      <c r="C575" s="70">
        <v>21</v>
      </c>
      <c r="D575" s="70">
        <v>28</v>
      </c>
      <c r="E575" s="70">
        <v>2024</v>
      </c>
      <c r="F575" s="70" t="s">
        <v>1554</v>
      </c>
      <c r="G575" s="70" t="s">
        <v>2410</v>
      </c>
      <c r="H575" s="70" t="s">
        <v>2411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2432</v>
      </c>
      <c r="B576" s="70">
        <v>409</v>
      </c>
      <c r="C576" s="70">
        <v>1</v>
      </c>
      <c r="D576" s="70">
        <v>25</v>
      </c>
      <c r="E576" s="70">
        <v>1990</v>
      </c>
      <c r="F576" s="70" t="s">
        <v>787</v>
      </c>
      <c r="G576" s="70" t="s">
        <v>2433</v>
      </c>
      <c r="H576" s="70" t="s">
        <v>2434</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2435</v>
      </c>
      <c r="B577" s="70">
        <v>410</v>
      </c>
      <c r="C577" s="70">
        <v>2</v>
      </c>
      <c r="D577" s="70">
        <v>25</v>
      </c>
      <c r="E577" s="70">
        <v>2005</v>
      </c>
      <c r="F577" s="70" t="s">
        <v>789</v>
      </c>
      <c r="G577" s="1064" t="s">
        <v>2433</v>
      </c>
      <c r="H577" s="70" t="s">
        <v>2434</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2436</v>
      </c>
      <c r="B578" s="70">
        <v>411</v>
      </c>
      <c r="C578" s="70">
        <v>3</v>
      </c>
      <c r="D578" s="70">
        <v>25</v>
      </c>
      <c r="E578" s="70">
        <v>2006</v>
      </c>
      <c r="F578" s="70" t="s">
        <v>790</v>
      </c>
      <c r="G578" s="1064" t="s">
        <v>2433</v>
      </c>
      <c r="H578" s="70" t="s">
        <v>2434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2437</v>
      </c>
      <c r="B579" s="70">
        <v>412</v>
      </c>
      <c r="C579" s="70">
        <v>4</v>
      </c>
      <c r="D579" s="70">
        <v>25</v>
      </c>
      <c r="E579" s="70">
        <v>2007</v>
      </c>
      <c r="F579" s="70" t="s">
        <v>791</v>
      </c>
      <c r="G579" s="70" t="s">
        <v>2433</v>
      </c>
      <c r="H579" s="70" t="s">
        <v>2434</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2438</v>
      </c>
      <c r="B580" s="70">
        <v>413</v>
      </c>
      <c r="C580" s="70">
        <v>5</v>
      </c>
      <c r="D580" s="70">
        <v>25</v>
      </c>
      <c r="E580" s="70">
        <v>2008</v>
      </c>
      <c r="F580" s="70" t="s">
        <v>792</v>
      </c>
      <c r="G580" s="70" t="s">
        <v>2433</v>
      </c>
      <c r="H580" s="70" t="s">
        <v>2434</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2439</v>
      </c>
      <c r="B581" s="70">
        <v>414</v>
      </c>
      <c r="C581" s="70">
        <v>6</v>
      </c>
      <c r="D581" s="70">
        <v>25</v>
      </c>
      <c r="E581" s="70">
        <v>2009</v>
      </c>
      <c r="F581" s="70" t="s">
        <v>176</v>
      </c>
      <c r="G581" s="70" t="s">
        <v>2433</v>
      </c>
      <c r="H581" s="70" t="s">
        <v>2434</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2440</v>
      </c>
      <c r="B582" s="70">
        <v>415</v>
      </c>
      <c r="C582" s="70">
        <v>7</v>
      </c>
      <c r="D582" s="70">
        <v>25</v>
      </c>
      <c r="E582" s="70">
        <v>2010</v>
      </c>
      <c r="F582" s="70" t="s">
        <v>177</v>
      </c>
      <c r="G582" s="70" t="s">
        <v>2433</v>
      </c>
      <c r="H582" s="70" t="s">
        <v>2434</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2441</v>
      </c>
      <c r="B583" s="70">
        <v>416</v>
      </c>
      <c r="C583" s="70">
        <v>8</v>
      </c>
      <c r="D583" s="70">
        <v>25</v>
      </c>
      <c r="E583" s="70">
        <v>2011</v>
      </c>
      <c r="F583" s="70" t="s">
        <v>178</v>
      </c>
      <c r="G583" s="70" t="s">
        <v>2433</v>
      </c>
      <c r="H583" s="70" t="s">
        <v>2434</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2442</v>
      </c>
      <c r="B584" s="70">
        <v>417</v>
      </c>
      <c r="C584" s="70">
        <v>9</v>
      </c>
      <c r="D584" s="70">
        <v>25</v>
      </c>
      <c r="E584" s="70">
        <v>2012</v>
      </c>
      <c r="F584" s="70" t="s">
        <v>179</v>
      </c>
      <c r="G584" s="70" t="s">
        <v>2433</v>
      </c>
      <c r="H584" s="70" t="s">
        <v>2434</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2443</v>
      </c>
      <c r="B585" s="70">
        <v>418</v>
      </c>
      <c r="C585" s="70">
        <v>10</v>
      </c>
      <c r="D585" s="70">
        <v>25</v>
      </c>
      <c r="E585" s="70">
        <v>2013</v>
      </c>
      <c r="F585" s="70" t="s">
        <v>180</v>
      </c>
      <c r="G585" s="70" t="s">
        <v>2433</v>
      </c>
      <c r="H585" s="70" t="s">
        <v>2434</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2444</v>
      </c>
      <c r="B586" s="70">
        <v>419</v>
      </c>
      <c r="C586" s="70">
        <v>11</v>
      </c>
      <c r="D586" s="70">
        <v>25</v>
      </c>
      <c r="E586" s="70">
        <v>2014</v>
      </c>
      <c r="F586" s="70" t="s">
        <v>181</v>
      </c>
      <c r="G586" s="70" t="s">
        <v>2433</v>
      </c>
      <c r="H586" s="70" t="s">
        <v>2434</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2445</v>
      </c>
      <c r="B587" s="70">
        <v>420</v>
      </c>
      <c r="C587" s="70">
        <v>12</v>
      </c>
      <c r="D587" s="70">
        <v>25</v>
      </c>
      <c r="E587" s="70">
        <v>2015</v>
      </c>
      <c r="F587" s="70" t="s">
        <v>182</v>
      </c>
      <c r="G587" s="70" t="s">
        <v>2433</v>
      </c>
      <c r="H587" s="70" t="s">
        <v>2434</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2446</v>
      </c>
      <c r="B588" s="70">
        <v>421</v>
      </c>
      <c r="C588" s="70">
        <v>13</v>
      </c>
      <c r="D588" s="70">
        <v>25</v>
      </c>
      <c r="E588" s="70">
        <v>2016</v>
      </c>
      <c r="F588" s="70" t="s">
        <v>155</v>
      </c>
      <c r="G588" s="70" t="s">
        <v>2433</v>
      </c>
      <c r="H588" s="70" t="s">
        <v>2434</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2447</v>
      </c>
      <c r="B589" s="70">
        <v>422</v>
      </c>
      <c r="C589" s="70">
        <v>14</v>
      </c>
      <c r="D589" s="70">
        <v>25</v>
      </c>
      <c r="E589" s="70">
        <v>2017</v>
      </c>
      <c r="F589" s="70" t="s">
        <v>156</v>
      </c>
      <c r="G589" s="70" t="s">
        <v>2433</v>
      </c>
      <c r="H589" s="70" t="s">
        <v>2434</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2448</v>
      </c>
      <c r="B590" s="70">
        <v>423</v>
      </c>
      <c r="C590" s="70">
        <v>15</v>
      </c>
      <c r="D590" s="70">
        <v>25</v>
      </c>
      <c r="E590" s="70">
        <v>2018</v>
      </c>
      <c r="F590" s="70" t="s">
        <v>183</v>
      </c>
      <c r="G590" s="70" t="s">
        <v>2433</v>
      </c>
      <c r="H590" s="70" t="s">
        <v>2434</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2449</v>
      </c>
      <c r="B591" s="70">
        <v>424</v>
      </c>
      <c r="C591" s="70">
        <v>16</v>
      </c>
      <c r="D591" s="70">
        <v>25</v>
      </c>
      <c r="E591" s="70">
        <v>2019</v>
      </c>
      <c r="F591" s="70" t="s">
        <v>158</v>
      </c>
      <c r="G591" s="70" t="s">
        <v>2433</v>
      </c>
      <c r="H591" s="70" t="s">
        <v>2434</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2450</v>
      </c>
      <c r="B592" s="70">
        <v>425</v>
      </c>
      <c r="C592" s="70">
        <v>17</v>
      </c>
      <c r="D592" s="70">
        <v>25</v>
      </c>
      <c r="E592" s="70">
        <v>2020</v>
      </c>
      <c r="F592" s="70" t="s">
        <v>159</v>
      </c>
      <c r="G592" s="70" t="s">
        <v>2433</v>
      </c>
      <c r="H592" s="70" t="s">
        <v>2434</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2451</v>
      </c>
      <c r="B593" s="70">
        <v>425</v>
      </c>
      <c r="C593" s="70">
        <v>18</v>
      </c>
      <c r="D593" s="70">
        <v>25</v>
      </c>
      <c r="E593" s="70">
        <v>2021</v>
      </c>
      <c r="F593" s="70" t="s">
        <v>160</v>
      </c>
      <c r="G593" s="70" t="s">
        <v>2433</v>
      </c>
      <c r="H593" s="70" t="s">
        <v>2434</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2452</v>
      </c>
      <c r="B594" s="70">
        <v>425</v>
      </c>
      <c r="C594" s="70">
        <v>19</v>
      </c>
      <c r="D594" s="70">
        <v>25</v>
      </c>
      <c r="E594" s="70">
        <v>2022</v>
      </c>
      <c r="F594" s="70" t="s">
        <v>161</v>
      </c>
      <c r="G594" s="70" t="s">
        <v>2433</v>
      </c>
      <c r="H594" s="70" t="s">
        <v>2434</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2453</v>
      </c>
      <c r="B595" s="70">
        <v>425</v>
      </c>
      <c r="C595" s="70">
        <v>20</v>
      </c>
      <c r="D595" s="70">
        <v>25</v>
      </c>
      <c r="E595" s="70">
        <v>2023</v>
      </c>
      <c r="F595" s="70" t="s">
        <v>1539</v>
      </c>
      <c r="G595" s="70" t="s">
        <v>2433</v>
      </c>
      <c r="H595" s="70" t="s">
        <v>2434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2454</v>
      </c>
      <c r="B596" s="70">
        <v>425</v>
      </c>
      <c r="C596" s="70">
        <v>21</v>
      </c>
      <c r="D596" s="70">
        <v>25</v>
      </c>
      <c r="E596" s="70">
        <v>2024</v>
      </c>
      <c r="F596" s="70" t="s">
        <v>1554</v>
      </c>
      <c r="G596" s="1064" t="s">
        <v>2433</v>
      </c>
      <c r="H596" s="70" t="s">
        <v>2434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2455</v>
      </c>
      <c r="B597" s="70">
        <v>477</v>
      </c>
      <c r="C597" s="70">
        <v>1</v>
      </c>
      <c r="D597" s="70">
        <v>29</v>
      </c>
      <c r="E597" s="70">
        <v>1990</v>
      </c>
      <c r="F597" s="70" t="s">
        <v>787</v>
      </c>
      <c r="G597" s="1064" t="s">
        <v>2456</v>
      </c>
      <c r="H597" s="70" t="s">
        <v>2457</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2458</v>
      </c>
      <c r="B598" s="70">
        <v>478</v>
      </c>
      <c r="C598" s="70">
        <v>2</v>
      </c>
      <c r="D598" s="70">
        <v>29</v>
      </c>
      <c r="E598" s="70">
        <v>2005</v>
      </c>
      <c r="F598" s="70" t="s">
        <v>789</v>
      </c>
      <c r="G598" s="70" t="s">
        <v>2456</v>
      </c>
      <c r="H598" s="70" t="s">
        <v>2457</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2459</v>
      </c>
      <c r="B599" s="70">
        <v>479</v>
      </c>
      <c r="C599" s="70">
        <v>3</v>
      </c>
      <c r="D599" s="70">
        <v>29</v>
      </c>
      <c r="E599" s="70">
        <v>2006</v>
      </c>
      <c r="F599" s="70" t="s">
        <v>790</v>
      </c>
      <c r="G599" s="70" t="s">
        <v>2456</v>
      </c>
      <c r="H599" s="70" t="s">
        <v>2457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2460</v>
      </c>
      <c r="B600" s="70">
        <v>480</v>
      </c>
      <c r="C600" s="70">
        <v>4</v>
      </c>
      <c r="D600" s="70">
        <v>29</v>
      </c>
      <c r="E600" s="70">
        <v>2007</v>
      </c>
      <c r="F600" s="70" t="s">
        <v>791</v>
      </c>
      <c r="G600" s="70" t="s">
        <v>2456</v>
      </c>
      <c r="H600" s="70" t="s">
        <v>2457</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2461</v>
      </c>
      <c r="B601" s="70">
        <v>481</v>
      </c>
      <c r="C601" s="70">
        <v>5</v>
      </c>
      <c r="D601" s="70">
        <v>29</v>
      </c>
      <c r="E601" s="70">
        <v>2008</v>
      </c>
      <c r="F601" s="70" t="s">
        <v>792</v>
      </c>
      <c r="G601" s="70" t="s">
        <v>2456</v>
      </c>
      <c r="H601" s="70" t="s">
        <v>2457</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2462</v>
      </c>
      <c r="B602" s="70">
        <v>482</v>
      </c>
      <c r="C602" s="70">
        <v>6</v>
      </c>
      <c r="D602" s="70">
        <v>29</v>
      </c>
      <c r="E602" s="70">
        <v>2009</v>
      </c>
      <c r="F602" s="70" t="s">
        <v>176</v>
      </c>
      <c r="G602" s="70" t="s">
        <v>2456</v>
      </c>
      <c r="H602" s="70" t="s">
        <v>2457</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2463</v>
      </c>
      <c r="B603" s="70">
        <v>483</v>
      </c>
      <c r="C603" s="70">
        <v>7</v>
      </c>
      <c r="D603" s="70">
        <v>29</v>
      </c>
      <c r="E603" s="70">
        <v>2010</v>
      </c>
      <c r="F603" s="70" t="s">
        <v>177</v>
      </c>
      <c r="G603" s="70" t="s">
        <v>2456</v>
      </c>
      <c r="H603" s="70" t="s">
        <v>2457</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2464</v>
      </c>
      <c r="B604" s="70">
        <v>484</v>
      </c>
      <c r="C604" s="70">
        <v>8</v>
      </c>
      <c r="D604" s="70">
        <v>29</v>
      </c>
      <c r="E604" s="70">
        <v>2011</v>
      </c>
      <c r="F604" s="70" t="s">
        <v>178</v>
      </c>
      <c r="G604" s="70" t="s">
        <v>2456</v>
      </c>
      <c r="H604" s="70" t="s">
        <v>2457</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2465</v>
      </c>
      <c r="B605" s="70">
        <v>485</v>
      </c>
      <c r="C605" s="70">
        <v>9</v>
      </c>
      <c r="D605" s="70">
        <v>29</v>
      </c>
      <c r="E605" s="70">
        <v>2012</v>
      </c>
      <c r="F605" s="70" t="s">
        <v>179</v>
      </c>
      <c r="G605" s="70" t="s">
        <v>2456</v>
      </c>
      <c r="H605" s="70" t="s">
        <v>2457</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2466</v>
      </c>
      <c r="B606" s="70">
        <v>486</v>
      </c>
      <c r="C606" s="70">
        <v>10</v>
      </c>
      <c r="D606" s="70">
        <v>29</v>
      </c>
      <c r="E606" s="70">
        <v>2013</v>
      </c>
      <c r="F606" s="70" t="s">
        <v>180</v>
      </c>
      <c r="G606" s="70" t="s">
        <v>2456</v>
      </c>
      <c r="H606" s="70" t="s">
        <v>2457</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2467</v>
      </c>
      <c r="B607" s="70">
        <v>487</v>
      </c>
      <c r="C607" s="70">
        <v>11</v>
      </c>
      <c r="D607" s="70">
        <v>29</v>
      </c>
      <c r="E607" s="70">
        <v>2014</v>
      </c>
      <c r="F607" s="70" t="s">
        <v>181</v>
      </c>
      <c r="G607" s="70" t="s">
        <v>2456</v>
      </c>
      <c r="H607" s="70" t="s">
        <v>2457</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2468</v>
      </c>
      <c r="B608" s="70">
        <v>488</v>
      </c>
      <c r="C608" s="70">
        <v>12</v>
      </c>
      <c r="D608" s="70">
        <v>29</v>
      </c>
      <c r="E608" s="70">
        <v>2015</v>
      </c>
      <c r="F608" s="70" t="s">
        <v>182</v>
      </c>
      <c r="G608" s="70" t="s">
        <v>2456</v>
      </c>
      <c r="H608" s="70" t="s">
        <v>2457</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2469</v>
      </c>
      <c r="B609" s="70">
        <v>489</v>
      </c>
      <c r="C609" s="70">
        <v>13</v>
      </c>
      <c r="D609" s="70">
        <v>29</v>
      </c>
      <c r="E609" s="70">
        <v>2016</v>
      </c>
      <c r="F609" s="70" t="s">
        <v>155</v>
      </c>
      <c r="G609" s="70" t="s">
        <v>2456</v>
      </c>
      <c r="H609" s="70" t="s">
        <v>2457</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2470</v>
      </c>
      <c r="B610" s="70">
        <v>490</v>
      </c>
      <c r="C610" s="70">
        <v>14</v>
      </c>
      <c r="D610" s="70">
        <v>29</v>
      </c>
      <c r="E610" s="70">
        <v>2017</v>
      </c>
      <c r="F610" s="70" t="s">
        <v>156</v>
      </c>
      <c r="G610" s="70" t="s">
        <v>2456</v>
      </c>
      <c r="H610" s="70" t="s">
        <v>2457</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2471</v>
      </c>
      <c r="B611" s="70">
        <v>491</v>
      </c>
      <c r="C611" s="70">
        <v>15</v>
      </c>
      <c r="D611" s="70">
        <v>29</v>
      </c>
      <c r="E611" s="70">
        <v>2018</v>
      </c>
      <c r="F611" s="70" t="s">
        <v>183</v>
      </c>
      <c r="G611" s="70" t="s">
        <v>2456</v>
      </c>
      <c r="H611" s="70" t="s">
        <v>2457</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2472</v>
      </c>
      <c r="B612" s="70">
        <v>492</v>
      </c>
      <c r="C612" s="70">
        <v>16</v>
      </c>
      <c r="D612" s="70">
        <v>29</v>
      </c>
      <c r="E612" s="70">
        <v>2019</v>
      </c>
      <c r="F612" s="70" t="s">
        <v>158</v>
      </c>
      <c r="G612" s="70" t="s">
        <v>2456</v>
      </c>
      <c r="H612" s="70" t="s">
        <v>2457</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2473</v>
      </c>
      <c r="B613" s="70">
        <v>493</v>
      </c>
      <c r="C613" s="70">
        <v>17</v>
      </c>
      <c r="D613" s="70">
        <v>29</v>
      </c>
      <c r="E613" s="70">
        <v>2020</v>
      </c>
      <c r="F613" s="70" t="s">
        <v>159</v>
      </c>
      <c r="G613" s="70" t="s">
        <v>2456</v>
      </c>
      <c r="H613" s="70" t="s">
        <v>2457</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2474</v>
      </c>
      <c r="B614" s="70">
        <v>493</v>
      </c>
      <c r="C614" s="70">
        <v>18</v>
      </c>
      <c r="D614" s="70">
        <v>29</v>
      </c>
      <c r="E614" s="70">
        <v>2021</v>
      </c>
      <c r="F614" s="70" t="s">
        <v>160</v>
      </c>
      <c r="G614" s="70" t="s">
        <v>2456</v>
      </c>
      <c r="H614" s="70" t="s">
        <v>2457</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2475</v>
      </c>
      <c r="B615" s="70">
        <v>493</v>
      </c>
      <c r="C615" s="70">
        <v>19</v>
      </c>
      <c r="D615" s="70">
        <v>29</v>
      </c>
      <c r="E615" s="70">
        <v>2022</v>
      </c>
      <c r="F615" s="70" t="s">
        <v>161</v>
      </c>
      <c r="G615" s="1064" t="s">
        <v>2456</v>
      </c>
      <c r="H615" s="70" t="s">
        <v>2457</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2476</v>
      </c>
      <c r="B616" s="70">
        <v>493</v>
      </c>
      <c r="C616" s="70">
        <v>20</v>
      </c>
      <c r="D616" s="70">
        <v>29</v>
      </c>
      <c r="E616" s="70">
        <v>2023</v>
      </c>
      <c r="F616" s="70" t="s">
        <v>1539</v>
      </c>
      <c r="G616" s="1064" t="s">
        <v>2456</v>
      </c>
      <c r="H616" s="70" t="s">
        <v>2457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2477</v>
      </c>
      <c r="B617" s="70">
        <v>493</v>
      </c>
      <c r="C617" s="70">
        <v>21</v>
      </c>
      <c r="D617" s="70">
        <v>29</v>
      </c>
      <c r="E617" s="70">
        <v>2024</v>
      </c>
      <c r="F617" s="70" t="s">
        <v>1554</v>
      </c>
      <c r="G617" s="70" t="s">
        <v>2456</v>
      </c>
      <c r="H617" s="70" t="s">
        <v>2457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2478</v>
      </c>
      <c r="B618" s="70">
        <v>494</v>
      </c>
      <c r="C618" s="70">
        <v>1</v>
      </c>
      <c r="D618" s="70">
        <v>30</v>
      </c>
      <c r="E618" s="70">
        <v>1990</v>
      </c>
      <c r="F618" s="70" t="s">
        <v>787</v>
      </c>
      <c r="G618" s="70" t="s">
        <v>2479</v>
      </c>
      <c r="H618" s="70" t="s">
        <v>2480</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2481</v>
      </c>
      <c r="B619" s="70">
        <v>495</v>
      </c>
      <c r="C619" s="70">
        <v>2</v>
      </c>
      <c r="D619" s="70">
        <v>30</v>
      </c>
      <c r="E619" s="70">
        <v>2005</v>
      </c>
      <c r="F619" s="70" t="s">
        <v>789</v>
      </c>
      <c r="G619" s="70" t="s">
        <v>2479</v>
      </c>
      <c r="H619" s="70" t="s">
        <v>2480</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2482</v>
      </c>
      <c r="B620" s="70">
        <v>496</v>
      </c>
      <c r="C620" s="70">
        <v>3</v>
      </c>
      <c r="D620" s="70">
        <v>30</v>
      </c>
      <c r="E620" s="70">
        <v>2006</v>
      </c>
      <c r="F620" s="70" t="s">
        <v>790</v>
      </c>
      <c r="G620" s="70" t="s">
        <v>2479</v>
      </c>
      <c r="H620" s="70" t="s">
        <v>2480</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2483</v>
      </c>
      <c r="B621" s="70">
        <v>497</v>
      </c>
      <c r="C621" s="70">
        <v>4</v>
      </c>
      <c r="D621" s="70">
        <v>30</v>
      </c>
      <c r="E621" s="70">
        <v>2007</v>
      </c>
      <c r="F621" s="70" t="s">
        <v>791</v>
      </c>
      <c r="G621" s="70" t="s">
        <v>2479</v>
      </c>
      <c r="H621" s="70" t="s">
        <v>2480</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2484</v>
      </c>
      <c r="B622" s="70">
        <v>498</v>
      </c>
      <c r="C622" s="70">
        <v>5</v>
      </c>
      <c r="D622" s="70">
        <v>30</v>
      </c>
      <c r="E622" s="70">
        <v>2008</v>
      </c>
      <c r="F622" s="70" t="s">
        <v>792</v>
      </c>
      <c r="G622" s="70" t="s">
        <v>2479</v>
      </c>
      <c r="H622" s="70" t="s">
        <v>2480</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2485</v>
      </c>
      <c r="B623" s="70">
        <v>499</v>
      </c>
      <c r="C623" s="70">
        <v>6</v>
      </c>
      <c r="D623" s="70">
        <v>30</v>
      </c>
      <c r="E623" s="70">
        <v>2009</v>
      </c>
      <c r="F623" s="70" t="s">
        <v>176</v>
      </c>
      <c r="G623" s="70" t="s">
        <v>2479</v>
      </c>
      <c r="H623" s="70" t="s">
        <v>2480</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2486</v>
      </c>
      <c r="B624" s="70">
        <v>500</v>
      </c>
      <c r="C624" s="70">
        <v>7</v>
      </c>
      <c r="D624" s="70">
        <v>30</v>
      </c>
      <c r="E624" s="70">
        <v>2010</v>
      </c>
      <c r="F624" s="70" t="s">
        <v>177</v>
      </c>
      <c r="G624" s="70" t="s">
        <v>2479</v>
      </c>
      <c r="H624" s="70" t="s">
        <v>2480</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2487</v>
      </c>
      <c r="B625" s="70">
        <v>501</v>
      </c>
      <c r="C625" s="70">
        <v>8</v>
      </c>
      <c r="D625" s="70">
        <v>30</v>
      </c>
      <c r="E625" s="70">
        <v>2011</v>
      </c>
      <c r="F625" s="70" t="s">
        <v>178</v>
      </c>
      <c r="G625" s="70" t="s">
        <v>2479</v>
      </c>
      <c r="H625" s="70" t="s">
        <v>2480</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2488</v>
      </c>
      <c r="B626" s="70">
        <v>502</v>
      </c>
      <c r="C626" s="70">
        <v>9</v>
      </c>
      <c r="D626" s="70">
        <v>30</v>
      </c>
      <c r="E626" s="70">
        <v>2012</v>
      </c>
      <c r="F626" s="70" t="s">
        <v>179</v>
      </c>
      <c r="G626" s="70" t="s">
        <v>2479</v>
      </c>
      <c r="H626" s="70" t="s">
        <v>2480</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2489</v>
      </c>
      <c r="B627" s="70">
        <v>503</v>
      </c>
      <c r="C627" s="70">
        <v>10</v>
      </c>
      <c r="D627" s="70">
        <v>30</v>
      </c>
      <c r="E627" s="70">
        <v>2013</v>
      </c>
      <c r="F627" s="70" t="s">
        <v>180</v>
      </c>
      <c r="G627" s="70" t="s">
        <v>2479</v>
      </c>
      <c r="H627" s="70" t="s">
        <v>2480</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2490</v>
      </c>
      <c r="B628" s="70">
        <v>504</v>
      </c>
      <c r="C628" s="70">
        <v>11</v>
      </c>
      <c r="D628" s="70">
        <v>30</v>
      </c>
      <c r="E628" s="70">
        <v>2014</v>
      </c>
      <c r="F628" s="70" t="s">
        <v>181</v>
      </c>
      <c r="G628" s="70" t="s">
        <v>2479</v>
      </c>
      <c r="H628" s="70" t="s">
        <v>2480</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2491</v>
      </c>
      <c r="B629" s="70">
        <v>505</v>
      </c>
      <c r="C629" s="70">
        <v>12</v>
      </c>
      <c r="D629" s="70">
        <v>30</v>
      </c>
      <c r="E629" s="70">
        <v>2015</v>
      </c>
      <c r="F629" s="70" t="s">
        <v>182</v>
      </c>
      <c r="G629" s="70" t="s">
        <v>2479</v>
      </c>
      <c r="H629" s="70" t="s">
        <v>2480</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2492</v>
      </c>
      <c r="B630" s="70">
        <v>506</v>
      </c>
      <c r="C630" s="70">
        <v>13</v>
      </c>
      <c r="D630" s="70">
        <v>30</v>
      </c>
      <c r="E630" s="70">
        <v>2016</v>
      </c>
      <c r="F630" s="70" t="s">
        <v>155</v>
      </c>
      <c r="G630" s="70" t="s">
        <v>2479</v>
      </c>
      <c r="H630" s="70" t="s">
        <v>2480</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2493</v>
      </c>
      <c r="B631" s="70">
        <v>507</v>
      </c>
      <c r="C631" s="70">
        <v>14</v>
      </c>
      <c r="D631" s="70">
        <v>30</v>
      </c>
      <c r="E631" s="70">
        <v>2017</v>
      </c>
      <c r="F631" s="70" t="s">
        <v>156</v>
      </c>
      <c r="G631" s="70" t="s">
        <v>2479</v>
      </c>
      <c r="H631" s="70" t="s">
        <v>2480</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2494</v>
      </c>
      <c r="B632" s="70">
        <v>508</v>
      </c>
      <c r="C632" s="70">
        <v>15</v>
      </c>
      <c r="D632" s="70">
        <v>30</v>
      </c>
      <c r="E632" s="70">
        <v>2018</v>
      </c>
      <c r="F632" s="70" t="s">
        <v>183</v>
      </c>
      <c r="G632" s="70" t="s">
        <v>2479</v>
      </c>
      <c r="H632" s="70" t="s">
        <v>2480</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2495</v>
      </c>
      <c r="B633" s="70">
        <v>509</v>
      </c>
      <c r="C633" s="70">
        <v>16</v>
      </c>
      <c r="D633" s="70">
        <v>30</v>
      </c>
      <c r="E633" s="70">
        <v>2019</v>
      </c>
      <c r="F633" s="70" t="s">
        <v>158</v>
      </c>
      <c r="G633" s="70" t="s">
        <v>2479</v>
      </c>
      <c r="H633" s="70" t="s">
        <v>2480</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2496</v>
      </c>
      <c r="B634" s="70">
        <v>510</v>
      </c>
      <c r="C634" s="70">
        <v>17</v>
      </c>
      <c r="D634" s="70">
        <v>30</v>
      </c>
      <c r="E634" s="70">
        <v>2020</v>
      </c>
      <c r="F634" s="70" t="s">
        <v>159</v>
      </c>
      <c r="G634" s="1064" t="s">
        <v>2479</v>
      </c>
      <c r="H634" s="70" t="s">
        <v>2480</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2497</v>
      </c>
      <c r="B635" s="70">
        <v>510</v>
      </c>
      <c r="C635" s="70">
        <v>18</v>
      </c>
      <c r="D635" s="70">
        <v>30</v>
      </c>
      <c r="E635" s="70">
        <v>2021</v>
      </c>
      <c r="F635" s="70" t="s">
        <v>160</v>
      </c>
      <c r="G635" s="1064" t="s">
        <v>2479</v>
      </c>
      <c r="H635" s="70" t="s">
        <v>2480</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2498</v>
      </c>
      <c r="B636" s="70">
        <v>510</v>
      </c>
      <c r="C636" s="70">
        <v>19</v>
      </c>
      <c r="D636" s="70">
        <v>30</v>
      </c>
      <c r="E636" s="70">
        <v>2022</v>
      </c>
      <c r="F636" s="70" t="s">
        <v>161</v>
      </c>
      <c r="G636" s="70" t="s">
        <v>2479</v>
      </c>
      <c r="H636" s="70" t="s">
        <v>2480</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2499</v>
      </c>
      <c r="B637" s="70">
        <v>510</v>
      </c>
      <c r="C637" s="70">
        <v>20</v>
      </c>
      <c r="D637" s="70">
        <v>30</v>
      </c>
      <c r="E637" s="70">
        <v>2023</v>
      </c>
      <c r="F637" s="70" t="s">
        <v>1539</v>
      </c>
      <c r="G637" s="70" t="s">
        <v>2479</v>
      </c>
      <c r="H637" s="70" t="s">
        <v>2480</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2500</v>
      </c>
      <c r="B638" s="70">
        <v>510</v>
      </c>
      <c r="C638" s="70">
        <v>21</v>
      </c>
      <c r="D638" s="70">
        <v>30</v>
      </c>
      <c r="E638" s="70">
        <v>2024</v>
      </c>
      <c r="F638" s="70" t="s">
        <v>1554</v>
      </c>
      <c r="G638" s="70" t="s">
        <v>2479</v>
      </c>
      <c r="H638" s="70" t="s">
        <v>2480</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1555</v>
      </c>
      <c r="B639" s="70">
        <v>511</v>
      </c>
      <c r="C639" s="70">
        <v>1</v>
      </c>
      <c r="D639" s="70">
        <v>31</v>
      </c>
      <c r="E639" s="70">
        <v>1990</v>
      </c>
      <c r="F639" s="70" t="s">
        <v>787</v>
      </c>
      <c r="G639" s="70" t="s">
        <v>1556</v>
      </c>
      <c r="H639" s="70" t="s">
        <v>1557</v>
      </c>
      <c r="I639" s="148"/>
      <c r="J639" s="71">
        <v>21056.914199969211</v>
      </c>
      <c r="K639" s="71">
        <v>1775.9950918613399</v>
      </c>
      <c r="L639" s="71">
        <v>3880.386061699206</v>
      </c>
      <c r="M639" s="71">
        <v>5769.648871827183</v>
      </c>
      <c r="N639" s="71">
        <v>9496.7870576817058</v>
      </c>
      <c r="O639" s="71">
        <v>4397.9906905710386</v>
      </c>
      <c r="P639" s="71">
        <v>4196.4392386889831</v>
      </c>
      <c r="Q639" s="71">
        <v>347.58780856634701</v>
      </c>
      <c r="R639" s="71">
        <v>810.80260761432851</v>
      </c>
      <c r="S639" s="71">
        <v>283.04507999999993</v>
      </c>
      <c r="T639" s="72"/>
      <c r="U639" s="71">
        <v>591203436</v>
      </c>
      <c r="V639" s="71">
        <v>324954</v>
      </c>
      <c r="W639" s="71">
        <v>45387</v>
      </c>
      <c r="X639" s="71">
        <v>1934712</v>
      </c>
      <c r="Y639" s="71">
        <v>2031612</v>
      </c>
      <c r="Z639" s="71">
        <v>1808945</v>
      </c>
      <c r="AA639" s="71">
        <v>1018942</v>
      </c>
      <c r="AB639" s="71">
        <v>5643647</v>
      </c>
      <c r="AC639" s="71">
        <v>140432471</v>
      </c>
      <c r="AD639" s="71">
        <v>283.04507999999993</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1558</v>
      </c>
      <c r="B640" s="70">
        <v>512</v>
      </c>
      <c r="C640" s="70">
        <v>2</v>
      </c>
      <c r="D640" s="70">
        <v>31</v>
      </c>
      <c r="E640" s="70">
        <v>2005</v>
      </c>
      <c r="F640" s="70" t="s">
        <v>789</v>
      </c>
      <c r="G640" s="70" t="s">
        <v>1556</v>
      </c>
      <c r="H640" s="70" t="s">
        <v>1557</v>
      </c>
      <c r="I640" s="148"/>
      <c r="J640" s="71">
        <v>17627.648033993861</v>
      </c>
      <c r="K640" s="71">
        <v>799.05105339900922</v>
      </c>
      <c r="L640" s="71">
        <v>3314.682372794714</v>
      </c>
      <c r="M640" s="71">
        <v>9983.0466764262492</v>
      </c>
      <c r="N640" s="71">
        <v>12657.43446834872</v>
      </c>
      <c r="O640" s="71">
        <v>5848.3582462009072</v>
      </c>
      <c r="P640" s="71">
        <v>4121.990448872144</v>
      </c>
      <c r="Q640" s="71">
        <v>331.68583694537602</v>
      </c>
      <c r="R640" s="71">
        <v>1012.111646411446</v>
      </c>
      <c r="S640" s="71">
        <v>491.37654990587021</v>
      </c>
      <c r="T640" s="72"/>
      <c r="U640" s="71">
        <v>544436538</v>
      </c>
      <c r="V640" s="71">
        <v>243740</v>
      </c>
      <c r="W640" s="71">
        <v>29434</v>
      </c>
      <c r="X640" s="71">
        <v>1621218</v>
      </c>
      <c r="Y640" s="71">
        <v>2580577</v>
      </c>
      <c r="Z640" s="71">
        <v>2783620</v>
      </c>
      <c r="AA640" s="71">
        <v>819699</v>
      </c>
      <c r="AB640" s="71">
        <v>5629970</v>
      </c>
      <c r="AC640" s="71">
        <v>178970988</v>
      </c>
      <c r="AD640" s="71">
        <v>491.37654990587032</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1559</v>
      </c>
      <c r="B641" s="70">
        <v>513</v>
      </c>
      <c r="C641" s="70">
        <v>3</v>
      </c>
      <c r="D641" s="70">
        <v>31</v>
      </c>
      <c r="E641" s="70">
        <v>2006</v>
      </c>
      <c r="F641" s="70" t="s">
        <v>790</v>
      </c>
      <c r="G641" s="70" t="s">
        <v>1556</v>
      </c>
      <c r="H641" s="70" t="s">
        <v>1557</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1560</v>
      </c>
      <c r="B642" s="70">
        <v>514</v>
      </c>
      <c r="C642" s="70">
        <v>4</v>
      </c>
      <c r="D642" s="70">
        <v>31</v>
      </c>
      <c r="E642" s="70">
        <v>2007</v>
      </c>
      <c r="F642" s="70" t="s">
        <v>791</v>
      </c>
      <c r="G642" s="70" t="s">
        <v>1556</v>
      </c>
      <c r="H642" s="70" t="s">
        <v>1557</v>
      </c>
      <c r="I642" s="148"/>
      <c r="J642" s="71">
        <v>17460.3986412671</v>
      </c>
      <c r="K642" s="71">
        <v>683.25554757769225</v>
      </c>
      <c r="L642" s="71">
        <v>2998.6304200203408</v>
      </c>
      <c r="M642" s="71">
        <v>9539.3629637306894</v>
      </c>
      <c r="N642" s="71">
        <v>12807.31170354331</v>
      </c>
      <c r="O642" s="71">
        <v>5581.7556049553341</v>
      </c>
      <c r="P642" s="71">
        <v>4056.783447961418</v>
      </c>
      <c r="Q642" s="71">
        <v>346.58429521305999</v>
      </c>
      <c r="R642" s="71">
        <v>946.18843866757391</v>
      </c>
      <c r="S642" s="71">
        <v>412.15889493322459</v>
      </c>
      <c r="T642" s="72"/>
      <c r="U642" s="71">
        <v>573403234</v>
      </c>
      <c r="V642" s="71">
        <v>227330</v>
      </c>
      <c r="W642" s="71">
        <v>36538</v>
      </c>
      <c r="X642" s="71">
        <v>1940407</v>
      </c>
      <c r="Y642" s="71">
        <v>2618005</v>
      </c>
      <c r="Z642" s="71">
        <v>2761804</v>
      </c>
      <c r="AA642" s="71">
        <v>794435</v>
      </c>
      <c r="AB642" s="71">
        <v>5571770</v>
      </c>
      <c r="AC642" s="71">
        <v>172114498</v>
      </c>
      <c r="AD642" s="71">
        <v>412.15889493322447</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1561</v>
      </c>
      <c r="B643" s="70">
        <v>515</v>
      </c>
      <c r="C643" s="70">
        <v>5</v>
      </c>
      <c r="D643" s="70">
        <v>31</v>
      </c>
      <c r="E643" s="70">
        <v>2008</v>
      </c>
      <c r="F643" s="70" t="s">
        <v>792</v>
      </c>
      <c r="G643" s="70" t="s">
        <v>1556</v>
      </c>
      <c r="H643" s="70" t="s">
        <v>1557</v>
      </c>
      <c r="I643" s="148"/>
      <c r="J643" s="71">
        <v>17082.16139751783</v>
      </c>
      <c r="K643" s="71">
        <v>599.66433827719482</v>
      </c>
      <c r="L643" s="71">
        <v>2589.2041935894722</v>
      </c>
      <c r="M643" s="71">
        <v>11161.97841631033</v>
      </c>
      <c r="N643" s="71">
        <v>13074.5909225823</v>
      </c>
      <c r="O643" s="71">
        <v>5373.5785064450993</v>
      </c>
      <c r="P643" s="71">
        <v>3932.5848593862211</v>
      </c>
      <c r="Q643" s="71">
        <v>339.249353716494</v>
      </c>
      <c r="R643" s="71">
        <v>908.70786110256813</v>
      </c>
      <c r="S643" s="71">
        <v>384.72268363000711</v>
      </c>
      <c r="T643" s="72"/>
      <c r="U643" s="71">
        <v>589417868</v>
      </c>
      <c r="V643" s="71">
        <v>227330</v>
      </c>
      <c r="W643" s="71">
        <v>36538</v>
      </c>
      <c r="X643" s="71">
        <v>1940407</v>
      </c>
      <c r="Y643" s="71">
        <v>2637145</v>
      </c>
      <c r="Z643" s="71">
        <v>2752119</v>
      </c>
      <c r="AA643" s="71">
        <v>770992</v>
      </c>
      <c r="AB643" s="71">
        <v>5543556</v>
      </c>
      <c r="AC643" s="71">
        <v>171642412</v>
      </c>
      <c r="AD643" s="71">
        <v>384.72268363000711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1562</v>
      </c>
      <c r="B644" s="70">
        <v>516</v>
      </c>
      <c r="C644" s="70">
        <v>6</v>
      </c>
      <c r="D644" s="70">
        <v>31</v>
      </c>
      <c r="E644" s="70">
        <v>2009</v>
      </c>
      <c r="F644" s="70" t="s">
        <v>176</v>
      </c>
      <c r="G644" s="70" t="s">
        <v>1556</v>
      </c>
      <c r="H644" s="70" t="s">
        <v>1557</v>
      </c>
      <c r="I644" s="148"/>
      <c r="J644" s="71">
        <v>14913.9440914926</v>
      </c>
      <c r="K644" s="71">
        <v>476.99614120734361</v>
      </c>
      <c r="L644" s="71">
        <v>2956.113425414519</v>
      </c>
      <c r="M644" s="71">
        <v>9392.0366026625816</v>
      </c>
      <c r="N644" s="71">
        <v>11303.244424064391</v>
      </c>
      <c r="O644" s="71">
        <v>5449.7267960308754</v>
      </c>
      <c r="P644" s="71">
        <v>3785.695844653344</v>
      </c>
      <c r="Q644" s="71">
        <v>321.85353596677197</v>
      </c>
      <c r="R644" s="71">
        <v>831.85811892021889</v>
      </c>
      <c r="S644" s="71">
        <v>354.77146202964161</v>
      </c>
      <c r="T644" s="72"/>
      <c r="U644" s="71">
        <v>519677609</v>
      </c>
      <c r="V644" s="71">
        <v>221470</v>
      </c>
      <c r="W644" s="71">
        <v>47803</v>
      </c>
      <c r="X644" s="71">
        <v>2061970</v>
      </c>
      <c r="Y644" s="71">
        <v>2654310</v>
      </c>
      <c r="Z644" s="71">
        <v>2754970</v>
      </c>
      <c r="AA644" s="71">
        <v>761946</v>
      </c>
      <c r="AB644" s="71">
        <v>5520894</v>
      </c>
      <c r="AC644" s="71">
        <v>153289547</v>
      </c>
      <c r="AD644" s="71">
        <v>354.77146202964173</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62.795999999999999</v>
      </c>
      <c r="BI644" s="71">
        <v>172.185</v>
      </c>
      <c r="BJ644" s="71">
        <v>15895.125</v>
      </c>
      <c r="BK644" s="71">
        <v>1864.0920000000001</v>
      </c>
      <c r="BL644" s="71">
        <v>1965.1257380000002</v>
      </c>
      <c r="BM644" s="71">
        <v>9.3000000000000007</v>
      </c>
      <c r="BN644" s="72"/>
      <c r="BO644" s="71">
        <v>9</v>
      </c>
      <c r="BP644" s="71">
        <v>6</v>
      </c>
      <c r="BQ644" s="71">
        <v>223</v>
      </c>
      <c r="BR644" s="71">
        <v>30</v>
      </c>
      <c r="BS644" s="71">
        <v>246</v>
      </c>
      <c r="BT644" s="71">
        <v>1</v>
      </c>
      <c r="BU644"/>
      <c r="BV644" s="70">
        <v>16837.907738000002</v>
      </c>
      <c r="BW644" s="70">
        <v>363.80099999999999</v>
      </c>
      <c r="BX644" s="70">
        <v>2147.194</v>
      </c>
      <c r="BY644" s="70">
        <v>96.075000000000003</v>
      </c>
      <c r="BZ644" s="70">
        <v>523.64599999999996</v>
      </c>
      <c r="CA644" s="70">
        <v>0</v>
      </c>
      <c r="CB644" s="70">
        <v>0</v>
      </c>
      <c r="CC644" s="70">
        <v>0</v>
      </c>
      <c r="CD644" s="70">
        <v>0</v>
      </c>
    </row>
    <row r="645" spans="1:82">
      <c r="A645" s="70" t="s">
        <v>1563</v>
      </c>
      <c r="B645" s="70">
        <v>517</v>
      </c>
      <c r="C645" s="70">
        <v>7</v>
      </c>
      <c r="D645" s="70">
        <v>31</v>
      </c>
      <c r="E645" s="70">
        <v>2010</v>
      </c>
      <c r="F645" s="70" t="s">
        <v>177</v>
      </c>
      <c r="G645" s="70" t="s">
        <v>1556</v>
      </c>
      <c r="H645" s="70" t="s">
        <v>1557</v>
      </c>
      <c r="I645" s="148"/>
      <c r="J645" s="71">
        <v>15205.167769580719</v>
      </c>
      <c r="K645" s="71">
        <v>497.46224478213179</v>
      </c>
      <c r="L645" s="71">
        <v>2691.252322958338</v>
      </c>
      <c r="M645" s="71">
        <v>8407.1826464545811</v>
      </c>
      <c r="N645" s="71">
        <v>11182.04635611149</v>
      </c>
      <c r="O645" s="71">
        <v>5431.4273702772989</v>
      </c>
      <c r="P645" s="71">
        <v>3833.0024453178789</v>
      </c>
      <c r="Q645" s="71">
        <v>334.54836466635101</v>
      </c>
      <c r="R645" s="71">
        <v>876.65249507004137</v>
      </c>
      <c r="S645" s="71">
        <v>336.7357135597735</v>
      </c>
      <c r="T645" s="72"/>
      <c r="U645" s="71">
        <v>593095390</v>
      </c>
      <c r="V645" s="71">
        <v>221470</v>
      </c>
      <c r="W645" s="71">
        <v>47803</v>
      </c>
      <c r="X645" s="71">
        <v>2061970</v>
      </c>
      <c r="Y645" s="71">
        <v>2670572</v>
      </c>
      <c r="Z645" s="71">
        <v>2758478</v>
      </c>
      <c r="AA645" s="71">
        <v>752201</v>
      </c>
      <c r="AB645" s="71">
        <v>5498916</v>
      </c>
      <c r="AC645" s="71">
        <v>153088568</v>
      </c>
      <c r="AD645" s="71">
        <v>336.73571355977339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59.917000000000002</v>
      </c>
      <c r="BI645" s="71">
        <v>154.56200000000001</v>
      </c>
      <c r="BJ645" s="71">
        <v>15625.664000000001</v>
      </c>
      <c r="BK645" s="71">
        <v>2750.701</v>
      </c>
      <c r="BL645" s="71">
        <v>1879.5830000000003</v>
      </c>
      <c r="BM645" s="71">
        <v>8.02</v>
      </c>
      <c r="BN645" s="72"/>
      <c r="BO645" s="71">
        <v>7</v>
      </c>
      <c r="BP645" s="71">
        <v>6</v>
      </c>
      <c r="BQ645" s="71">
        <v>219</v>
      </c>
      <c r="BR645" s="71">
        <v>31</v>
      </c>
      <c r="BS645" s="71">
        <v>251</v>
      </c>
      <c r="BT645" s="71">
        <v>1</v>
      </c>
      <c r="BU645"/>
      <c r="BV645" s="70">
        <v>17169.789000000001</v>
      </c>
      <c r="BW645" s="70">
        <v>349.64600000000002</v>
      </c>
      <c r="BX645" s="70">
        <v>2330.335</v>
      </c>
      <c r="BY645" s="70">
        <v>110.264</v>
      </c>
      <c r="BZ645" s="70">
        <v>508.154</v>
      </c>
      <c r="CA645" s="70">
        <v>0</v>
      </c>
      <c r="CB645" s="70">
        <v>5.0010000000000003</v>
      </c>
      <c r="CC645" s="70">
        <v>5.258</v>
      </c>
      <c r="CD645" s="70">
        <v>0</v>
      </c>
    </row>
    <row r="646" spans="1:82">
      <c r="A646" s="70" t="s">
        <v>1564</v>
      </c>
      <c r="B646" s="70">
        <v>518</v>
      </c>
      <c r="C646" s="70">
        <v>8</v>
      </c>
      <c r="D646" s="70">
        <v>31</v>
      </c>
      <c r="E646" s="70">
        <v>2011</v>
      </c>
      <c r="F646" s="70" t="s">
        <v>178</v>
      </c>
      <c r="G646" s="70" t="s">
        <v>1556</v>
      </c>
      <c r="H646" s="70" t="s">
        <v>1557</v>
      </c>
      <c r="I646" s="148"/>
      <c r="J646" s="71">
        <v>16414.9533092577</v>
      </c>
      <c r="K646" s="71">
        <v>697.03713618655365</v>
      </c>
      <c r="L646" s="71">
        <v>2511.134514993023</v>
      </c>
      <c r="M646" s="71">
        <v>10620.63531533829</v>
      </c>
      <c r="N646" s="71">
        <v>13536.14386784005</v>
      </c>
      <c r="O646" s="71">
        <v>5347.2582870544175</v>
      </c>
      <c r="P646" s="71">
        <v>3671.2162598458826</v>
      </c>
      <c r="Q646" s="71">
        <v>384.16428507418402</v>
      </c>
      <c r="R646" s="71">
        <v>896.91961968373732</v>
      </c>
      <c r="S646" s="71">
        <v>363.01219709667612</v>
      </c>
      <c r="T646" s="72"/>
      <c r="U646" s="71">
        <v>603017591</v>
      </c>
      <c r="V646" s="71">
        <v>221470</v>
      </c>
      <c r="W646" s="71">
        <v>47803</v>
      </c>
      <c r="X646" s="71">
        <v>2061970</v>
      </c>
      <c r="Y646" s="71">
        <v>2685761</v>
      </c>
      <c r="Z646" s="71">
        <v>2774730</v>
      </c>
      <c r="AA646" s="71">
        <v>741891</v>
      </c>
      <c r="AB646" s="71">
        <v>5474216</v>
      </c>
      <c r="AC646" s="71">
        <v>156368744</v>
      </c>
      <c r="AD646" s="71">
        <v>363.01219709667612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18.484999999999999</v>
      </c>
      <c r="BI646" s="71">
        <v>102.20399999999999</v>
      </c>
      <c r="BJ646" s="71">
        <v>16054.81</v>
      </c>
      <c r="BK646" s="71">
        <v>3323.3670000000002</v>
      </c>
      <c r="BL646" s="71">
        <v>2044.6410249999999</v>
      </c>
      <c r="BM646" s="71">
        <v>8.14</v>
      </c>
      <c r="BN646" s="72"/>
      <c r="BO646" s="71">
        <v>2</v>
      </c>
      <c r="BP646" s="71">
        <v>5</v>
      </c>
      <c r="BQ646" s="71">
        <v>216</v>
      </c>
      <c r="BR646" s="71">
        <v>32</v>
      </c>
      <c r="BS646" s="71">
        <v>257</v>
      </c>
      <c r="BT646" s="71">
        <v>1</v>
      </c>
      <c r="BU646"/>
      <c r="BV646" s="70">
        <v>17714.317025</v>
      </c>
      <c r="BW646" s="70">
        <v>406.553</v>
      </c>
      <c r="BX646" s="70">
        <v>2858.4050000000002</v>
      </c>
      <c r="BY646" s="70">
        <v>60.698999999999998</v>
      </c>
      <c r="BZ646" s="70">
        <v>498.54</v>
      </c>
      <c r="CA646" s="70">
        <v>0</v>
      </c>
      <c r="CB646" s="70">
        <v>7.218</v>
      </c>
      <c r="CC646" s="70">
        <v>5.915</v>
      </c>
      <c r="CD646" s="70">
        <v>0</v>
      </c>
    </row>
    <row r="647" spans="1:82">
      <c r="A647" s="70" t="s">
        <v>1565</v>
      </c>
      <c r="B647" s="70">
        <v>519</v>
      </c>
      <c r="C647" s="70">
        <v>9</v>
      </c>
      <c r="D647" s="70">
        <v>31</v>
      </c>
      <c r="E647" s="70">
        <v>2012</v>
      </c>
      <c r="F647" s="70" t="s">
        <v>179</v>
      </c>
      <c r="G647" s="70" t="s">
        <v>1556</v>
      </c>
      <c r="H647" s="70" t="s">
        <v>1557</v>
      </c>
      <c r="I647" s="148"/>
      <c r="J647" s="71">
        <v>17385.330702274969</v>
      </c>
      <c r="K647" s="71">
        <v>785.23929253990707</v>
      </c>
      <c r="L647" s="71">
        <v>2533.6600550497142</v>
      </c>
      <c r="M647" s="71">
        <v>13190.79531631339</v>
      </c>
      <c r="N647" s="71">
        <v>15001.624620457769</v>
      </c>
      <c r="O647" s="71">
        <v>5345.8855754701444</v>
      </c>
      <c r="P647" s="71">
        <v>3664.0305921742215</v>
      </c>
      <c r="Q647" s="71">
        <v>416.71845914647201</v>
      </c>
      <c r="R647" s="71">
        <v>941.26483350125932</v>
      </c>
      <c r="S647" s="71">
        <v>401.58745175038001</v>
      </c>
      <c r="T647" s="72"/>
      <c r="U647" s="71">
        <v>611928517</v>
      </c>
      <c r="V647" s="71">
        <v>221470</v>
      </c>
      <c r="W647" s="71">
        <v>47803</v>
      </c>
      <c r="X647" s="71">
        <v>2061970</v>
      </c>
      <c r="Y647" s="71">
        <v>2709610</v>
      </c>
      <c r="Z647" s="71">
        <v>2796020</v>
      </c>
      <c r="AA647" s="71">
        <v>736250</v>
      </c>
      <c r="AB647" s="71">
        <v>5465451</v>
      </c>
      <c r="AC647" s="71">
        <v>159849558</v>
      </c>
      <c r="AD647" s="71">
        <v>401.58745175038013</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23.626000000000001</v>
      </c>
      <c r="BI647" s="71">
        <v>111.22499999999999</v>
      </c>
      <c r="BJ647" s="71">
        <v>15214.433000000001</v>
      </c>
      <c r="BK647" s="71">
        <v>3460.67</v>
      </c>
      <c r="BL647" s="71">
        <v>1877.8700000000001</v>
      </c>
      <c r="BM647" s="71">
        <v>8.59</v>
      </c>
      <c r="BN647" s="72"/>
      <c r="BO647" s="71">
        <v>3</v>
      </c>
      <c r="BP647" s="71">
        <v>5</v>
      </c>
      <c r="BQ647" s="71">
        <v>223</v>
      </c>
      <c r="BR647" s="71">
        <v>32</v>
      </c>
      <c r="BS647" s="71">
        <v>259</v>
      </c>
      <c r="BT647" s="71">
        <v>1</v>
      </c>
      <c r="BU647"/>
      <c r="BV647" s="70">
        <v>17277.739000000001</v>
      </c>
      <c r="BW647" s="70">
        <v>264.67700000000002</v>
      </c>
      <c r="BX647" s="70">
        <v>2680.83</v>
      </c>
      <c r="BY647" s="70">
        <v>39.994</v>
      </c>
      <c r="BZ647" s="70">
        <v>420.61399999999998</v>
      </c>
      <c r="CA647" s="70">
        <v>0</v>
      </c>
      <c r="CB647" s="70">
        <v>9.0109999999999992</v>
      </c>
      <c r="CC647" s="70">
        <v>3.5489999999999999</v>
      </c>
      <c r="CD647" s="70">
        <v>0</v>
      </c>
    </row>
    <row r="648" spans="1:82">
      <c r="A648" s="70" t="s">
        <v>1566</v>
      </c>
      <c r="B648" s="70">
        <v>520</v>
      </c>
      <c r="C648" s="70">
        <v>10</v>
      </c>
      <c r="D648" s="70">
        <v>31</v>
      </c>
      <c r="E648" s="70">
        <v>2013</v>
      </c>
      <c r="F648" s="70" t="s">
        <v>180</v>
      </c>
      <c r="G648" s="70" t="s">
        <v>1556</v>
      </c>
      <c r="H648" s="70" t="s">
        <v>1557</v>
      </c>
      <c r="I648" s="148"/>
      <c r="J648" s="71">
        <v>17759.18024590546</v>
      </c>
      <c r="K648" s="71">
        <v>649.00295370922743</v>
      </c>
      <c r="L648" s="71">
        <v>2237.421611813355</v>
      </c>
      <c r="M648" s="71">
        <v>12267.75501235921</v>
      </c>
      <c r="N648" s="71">
        <v>14633.931681599161</v>
      </c>
      <c r="O648" s="71">
        <v>5174.2961453317612</v>
      </c>
      <c r="P648" s="71">
        <v>3693.2423883459833</v>
      </c>
      <c r="Q648" s="71">
        <v>422.59326578870298</v>
      </c>
      <c r="R648" s="71">
        <v>959.8449233407307</v>
      </c>
      <c r="S648" s="71">
        <v>383.78928037763222</v>
      </c>
      <c r="T648" s="72"/>
      <c r="U648" s="71">
        <v>636467257</v>
      </c>
      <c r="V648" s="71">
        <v>221470</v>
      </c>
      <c r="W648" s="71">
        <v>47803</v>
      </c>
      <c r="X648" s="71">
        <v>2061970</v>
      </c>
      <c r="Y648" s="71">
        <v>2727383</v>
      </c>
      <c r="Z648" s="71">
        <v>2827105</v>
      </c>
      <c r="AA648" s="71">
        <v>739334</v>
      </c>
      <c r="AB648" s="71">
        <v>5463045</v>
      </c>
      <c r="AC648" s="71">
        <v>159115230</v>
      </c>
      <c r="AD648" s="71">
        <v>383.78928037763222</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39.807000000000002</v>
      </c>
      <c r="BI648" s="71">
        <v>132.83700000000002</v>
      </c>
      <c r="BJ648" s="71">
        <v>17619.312999999998</v>
      </c>
      <c r="BK648" s="71">
        <v>3544.5230000000001</v>
      </c>
      <c r="BL648" s="71">
        <v>2176.0389999999998</v>
      </c>
      <c r="BM648" s="71">
        <v>9.33</v>
      </c>
      <c r="BN648" s="72"/>
      <c r="BO648" s="71">
        <v>5</v>
      </c>
      <c r="BP648" s="71">
        <v>7</v>
      </c>
      <c r="BQ648" s="71">
        <v>232</v>
      </c>
      <c r="BR648" s="71">
        <v>34</v>
      </c>
      <c r="BS648" s="71">
        <v>258</v>
      </c>
      <c r="BT648" s="71">
        <v>1</v>
      </c>
      <c r="BU648"/>
      <c r="BV648" s="70">
        <v>19622.749</v>
      </c>
      <c r="BW648" s="70">
        <v>475.74599999999998</v>
      </c>
      <c r="BX648" s="70">
        <v>2831.3809999999999</v>
      </c>
      <c r="BY648" s="70">
        <v>58.761000000000003</v>
      </c>
      <c r="BZ648" s="70">
        <v>520.82899999999995</v>
      </c>
      <c r="CA648" s="70">
        <v>0</v>
      </c>
      <c r="CB648" s="70">
        <v>8.8339999999999996</v>
      </c>
      <c r="CC648" s="70">
        <v>3.5489999999999999</v>
      </c>
      <c r="CD648" s="70">
        <v>0</v>
      </c>
    </row>
    <row r="649" spans="1:82">
      <c r="A649" s="70" t="s">
        <v>1567</v>
      </c>
      <c r="B649" s="70">
        <v>521</v>
      </c>
      <c r="C649" s="70">
        <v>11</v>
      </c>
      <c r="D649" s="70">
        <v>31</v>
      </c>
      <c r="E649" s="70">
        <v>2014</v>
      </c>
      <c r="F649" s="70" t="s">
        <v>181</v>
      </c>
      <c r="G649" s="70" t="s">
        <v>1556</v>
      </c>
      <c r="H649" s="70" t="s">
        <v>1557</v>
      </c>
      <c r="I649" s="148"/>
      <c r="J649" s="71">
        <v>16717.59653911275</v>
      </c>
      <c r="K649" s="71">
        <v>643.19885235622257</v>
      </c>
      <c r="L649" s="71">
        <v>2025.834129244354</v>
      </c>
      <c r="M649" s="71">
        <v>12576.17879975548</v>
      </c>
      <c r="N649" s="71">
        <v>15556.74160075375</v>
      </c>
      <c r="O649" s="71">
        <v>4935.4105530307888</v>
      </c>
      <c r="P649" s="71">
        <v>3701.8643792177731</v>
      </c>
      <c r="Q649" s="71">
        <v>403.12360552835702</v>
      </c>
      <c r="R649" s="71">
        <v>973.51065954417561</v>
      </c>
      <c r="S649" s="71">
        <v>377.62782276180218</v>
      </c>
      <c r="T649" s="72"/>
      <c r="U649" s="71">
        <v>665412555</v>
      </c>
      <c r="V649" s="71">
        <v>190709</v>
      </c>
      <c r="W649" s="71">
        <v>44181</v>
      </c>
      <c r="X649" s="71">
        <v>2009602</v>
      </c>
      <c r="Y649" s="71">
        <v>2738172</v>
      </c>
      <c r="Z649" s="71">
        <v>2840103</v>
      </c>
      <c r="AA649" s="71">
        <v>737228</v>
      </c>
      <c r="AB649" s="71">
        <v>5431658</v>
      </c>
      <c r="AC649" s="71">
        <v>161888065</v>
      </c>
      <c r="AD649" s="71">
        <v>377.62782276180218</v>
      </c>
      <c r="AE649" s="72"/>
      <c r="AF649" s="71"/>
      <c r="AG649" s="71"/>
      <c r="AH649" s="71"/>
      <c r="AI649" s="71"/>
      <c r="AJ649" s="71"/>
      <c r="AK649" s="71"/>
      <c r="AL649" s="71"/>
      <c r="AM649" s="71"/>
      <c r="AN649" s="71"/>
      <c r="AO649" s="71"/>
      <c r="AP649" s="71"/>
      <c r="AQ649" s="72"/>
      <c r="AR649" s="71">
        <v>25204</v>
      </c>
      <c r="AS649" s="71">
        <v>3543</v>
      </c>
      <c r="AT649" s="71">
        <v>55</v>
      </c>
      <c r="AU649" s="71">
        <v>4</v>
      </c>
      <c r="AV649" s="71">
        <v>0</v>
      </c>
      <c r="AW649" s="71">
        <v>48</v>
      </c>
      <c r="AX649" s="71"/>
      <c r="AY649" s="72"/>
      <c r="AZ649" s="71">
        <v>115467.11500000001</v>
      </c>
      <c r="BA649" s="71">
        <v>482683.30499999988</v>
      </c>
      <c r="BB649" s="71">
        <v>319907.09999999998</v>
      </c>
      <c r="BC649" s="71">
        <v>17550</v>
      </c>
      <c r="BD649" s="71">
        <v>0</v>
      </c>
      <c r="BE649" s="71">
        <v>41730.300000000003</v>
      </c>
      <c r="BF649" s="71"/>
      <c r="BG649" s="72"/>
      <c r="BH649" s="71">
        <v>36.408000000000001</v>
      </c>
      <c r="BI649" s="71">
        <v>135.88299999999998</v>
      </c>
      <c r="BJ649" s="71">
        <v>17170.344000000001</v>
      </c>
      <c r="BK649" s="71">
        <v>2919.42</v>
      </c>
      <c r="BL649" s="71">
        <v>2209.6759999999999</v>
      </c>
      <c r="BM649" s="71">
        <v>8.5470000000000006</v>
      </c>
      <c r="BN649" s="72"/>
      <c r="BO649" s="71">
        <v>6</v>
      </c>
      <c r="BP649" s="71">
        <v>7</v>
      </c>
      <c r="BQ649" s="71">
        <v>231</v>
      </c>
      <c r="BR649" s="71">
        <v>33</v>
      </c>
      <c r="BS649" s="71">
        <v>252</v>
      </c>
      <c r="BT649" s="71">
        <v>1</v>
      </c>
      <c r="BU649"/>
      <c r="BV649" s="70">
        <v>18686.440999999999</v>
      </c>
      <c r="BW649" s="70">
        <v>460.31900000000002</v>
      </c>
      <c r="BX649" s="70">
        <v>2740.5810000000001</v>
      </c>
      <c r="BY649" s="70">
        <v>71.153999999999996</v>
      </c>
      <c r="BZ649" s="70">
        <v>511.714</v>
      </c>
      <c r="CA649" s="70">
        <v>0</v>
      </c>
      <c r="CB649" s="70">
        <v>10.069000000000001</v>
      </c>
      <c r="CC649" s="70">
        <v>0</v>
      </c>
      <c r="CD649" s="70">
        <v>0</v>
      </c>
    </row>
    <row r="650" spans="1:82">
      <c r="A650" s="70" t="s">
        <v>1568</v>
      </c>
      <c r="B650" s="70">
        <v>522</v>
      </c>
      <c r="C650" s="70">
        <v>12</v>
      </c>
      <c r="D650" s="70">
        <v>31</v>
      </c>
      <c r="E650" s="70">
        <v>2015</v>
      </c>
      <c r="F650" s="70" t="s">
        <v>182</v>
      </c>
      <c r="G650" s="70" t="s">
        <v>1556</v>
      </c>
      <c r="H650" s="70" t="s">
        <v>1557</v>
      </c>
      <c r="I650" s="148"/>
      <c r="J650" s="71">
        <v>16330.084033562331</v>
      </c>
      <c r="K650" s="71">
        <v>616.76083709568513</v>
      </c>
      <c r="L650" s="71">
        <v>2132.401763608641</v>
      </c>
      <c r="M650" s="71">
        <v>12168.36905761591</v>
      </c>
      <c r="N650" s="71">
        <v>14386.96823864129</v>
      </c>
      <c r="O650" s="71">
        <v>4906.1400933382611</v>
      </c>
      <c r="P650" s="71">
        <v>3692.6580033685632</v>
      </c>
      <c r="Q650" s="71">
        <v>392.41985802306903</v>
      </c>
      <c r="R650" s="71">
        <v>955.14101138922547</v>
      </c>
      <c r="S650" s="71">
        <v>395.64548251559847</v>
      </c>
      <c r="T650" s="72"/>
      <c r="U650" s="71">
        <v>651685183</v>
      </c>
      <c r="V650" s="71">
        <v>190709</v>
      </c>
      <c r="W650" s="71">
        <v>44181</v>
      </c>
      <c r="X650" s="71">
        <v>2009602</v>
      </c>
      <c r="Y650" s="71">
        <v>2751282</v>
      </c>
      <c r="Z650" s="71">
        <v>2850430</v>
      </c>
      <c r="AA650" s="71">
        <v>734814</v>
      </c>
      <c r="AB650" s="71">
        <v>5401210</v>
      </c>
      <c r="AC650" s="71">
        <v>163265771</v>
      </c>
      <c r="AD650" s="71">
        <v>395.64548251559847</v>
      </c>
      <c r="AE650" s="72"/>
      <c r="AF650" s="71">
        <v>5029250433.0507441</v>
      </c>
      <c r="AG650" s="71">
        <v>410898323.35083938</v>
      </c>
      <c r="AH650" s="71">
        <v>275723523.6533711</v>
      </c>
      <c r="AI650" s="71">
        <v>12781231827.781639</v>
      </c>
      <c r="AJ650" s="71">
        <v>12185558999.829599</v>
      </c>
      <c r="AK650" s="71"/>
      <c r="AL650" s="71"/>
      <c r="AM650" s="71">
        <v>740213173.27620399</v>
      </c>
      <c r="AN650" s="71"/>
      <c r="AO650" s="71"/>
      <c r="AP650" s="71">
        <v>31422876280.942394</v>
      </c>
      <c r="AQ650" s="72"/>
      <c r="AR650" s="71">
        <v>28229</v>
      </c>
      <c r="AS650" s="71">
        <v>4258</v>
      </c>
      <c r="AT650" s="71">
        <v>69</v>
      </c>
      <c r="AU650" s="71">
        <v>9</v>
      </c>
      <c r="AV650" s="71">
        <v>0</v>
      </c>
      <c r="AW650" s="71">
        <v>56</v>
      </c>
      <c r="AX650" s="71"/>
      <c r="AY650" s="72"/>
      <c r="AZ650" s="71">
        <v>133050.04399999999</v>
      </c>
      <c r="BA650" s="71">
        <v>854616.20499999984</v>
      </c>
      <c r="BB650" s="71">
        <v>319676.7</v>
      </c>
      <c r="BC650" s="71">
        <v>47717.8</v>
      </c>
      <c r="BD650" s="71">
        <v>0</v>
      </c>
      <c r="BE650" s="71">
        <v>66355.3</v>
      </c>
      <c r="BF650" s="71"/>
      <c r="BG650" s="72"/>
      <c r="BH650" s="71">
        <v>37.822000000000003</v>
      </c>
      <c r="BI650" s="71">
        <v>110.17099999999999</v>
      </c>
      <c r="BJ650" s="71">
        <v>16866.82</v>
      </c>
      <c r="BK650" s="71">
        <v>3069.83</v>
      </c>
      <c r="BL650" s="71">
        <v>2126.3849999999998</v>
      </c>
      <c r="BM650" s="71">
        <v>9.6029999999999998</v>
      </c>
      <c r="BN650" s="72"/>
      <c r="BO650" s="71">
        <v>6</v>
      </c>
      <c r="BP650" s="71">
        <v>6</v>
      </c>
      <c r="BQ650" s="71">
        <v>235</v>
      </c>
      <c r="BR650" s="71">
        <v>34</v>
      </c>
      <c r="BS650" s="71">
        <v>257</v>
      </c>
      <c r="BT650" s="71">
        <v>1</v>
      </c>
      <c r="BU650"/>
      <c r="BV650" s="70">
        <v>18429.544999999998</v>
      </c>
      <c r="BW650" s="70">
        <v>466.60599999999999</v>
      </c>
      <c r="BX650" s="70">
        <v>2751.625</v>
      </c>
      <c r="BY650" s="70">
        <v>72.887</v>
      </c>
      <c r="BZ650" s="70">
        <v>478.91899999999998</v>
      </c>
      <c r="CA650" s="70">
        <v>1.542</v>
      </c>
      <c r="CB650" s="70">
        <v>15.3</v>
      </c>
      <c r="CC650" s="70">
        <v>4.2069999999999999</v>
      </c>
      <c r="CD650" s="70">
        <v>0</v>
      </c>
    </row>
    <row r="651" spans="1:82">
      <c r="A651" s="70" t="s">
        <v>1569</v>
      </c>
      <c r="B651" s="70">
        <v>523</v>
      </c>
      <c r="C651" s="70">
        <v>13</v>
      </c>
      <c r="D651" s="70">
        <v>31</v>
      </c>
      <c r="E651" s="70">
        <v>2016</v>
      </c>
      <c r="F651" s="70" t="s">
        <v>155</v>
      </c>
      <c r="G651" s="70" t="s">
        <v>1556</v>
      </c>
      <c r="H651" s="70" t="s">
        <v>1557</v>
      </c>
      <c r="I651" s="148"/>
      <c r="J651" s="71">
        <v>15946.869153851316</v>
      </c>
      <c r="K651" s="71">
        <v>581.77696471708907</v>
      </c>
      <c r="L651" s="71">
        <v>2293.074342598647</v>
      </c>
      <c r="M651" s="71">
        <v>10432.965256059206</v>
      </c>
      <c r="N651" s="71">
        <v>14686.666404386515</v>
      </c>
      <c r="O651" s="71">
        <v>4873.592010790705</v>
      </c>
      <c r="P651" s="71">
        <v>3867.9605095986622</v>
      </c>
      <c r="Q651" s="71">
        <v>379.3509896079899</v>
      </c>
      <c r="R651" s="71">
        <v>969.95781758072837</v>
      </c>
      <c r="S651" s="71">
        <v>444.06559823623951</v>
      </c>
      <c r="T651" s="72"/>
      <c r="U651" s="71">
        <v>603660080</v>
      </c>
      <c r="V651" s="71">
        <v>190709</v>
      </c>
      <c r="W651" s="71">
        <v>44181</v>
      </c>
      <c r="X651" s="71">
        <v>2009602</v>
      </c>
      <c r="Y651" s="71">
        <v>2761826</v>
      </c>
      <c r="Z651" s="71">
        <v>2866327</v>
      </c>
      <c r="AA651" s="71">
        <v>796086</v>
      </c>
      <c r="AB651" s="71">
        <v>5370807</v>
      </c>
      <c r="AC651" s="71">
        <v>165659247.48236421</v>
      </c>
      <c r="AD651" s="71">
        <v>444.06559823623951</v>
      </c>
      <c r="AE651" s="72"/>
      <c r="AF651" s="71">
        <v>4979891351.819026</v>
      </c>
      <c r="AG651" s="71">
        <v>391670135.27534032</v>
      </c>
      <c r="AH651" s="71">
        <v>233689272.73909941</v>
      </c>
      <c r="AI651" s="71">
        <v>12758217654.67079</v>
      </c>
      <c r="AJ651" s="71">
        <v>12150184787.6409</v>
      </c>
      <c r="AK651" s="71"/>
      <c r="AL651" s="71"/>
      <c r="AM651" s="71">
        <v>736618405.6263777</v>
      </c>
      <c r="AN651" s="71"/>
      <c r="AO651" s="71"/>
      <c r="AP651" s="71">
        <v>31250271607.771534</v>
      </c>
      <c r="AQ651" s="72"/>
      <c r="AR651" s="71">
        <v>30520</v>
      </c>
      <c r="AS651" s="71">
        <v>4950</v>
      </c>
      <c r="AT651" s="71">
        <v>84</v>
      </c>
      <c r="AU651" s="71">
        <v>13</v>
      </c>
      <c r="AV651" s="71">
        <v>1</v>
      </c>
      <c r="AW651" s="71">
        <v>66</v>
      </c>
      <c r="AX651" s="71"/>
      <c r="AY651" s="72"/>
      <c r="AZ651" s="71">
        <v>146745.451</v>
      </c>
      <c r="BA651" s="71">
        <v>975032.00499999989</v>
      </c>
      <c r="BB651" s="71">
        <v>353921.7</v>
      </c>
      <c r="BC651" s="71">
        <v>50500</v>
      </c>
      <c r="BD651" s="71">
        <v>100</v>
      </c>
      <c r="BE651" s="71">
        <v>105916.3</v>
      </c>
      <c r="BF651" s="71"/>
      <c r="BG651" s="72"/>
      <c r="BH651" s="71">
        <v>37.734999999999999</v>
      </c>
      <c r="BI651" s="71">
        <v>111.348</v>
      </c>
      <c r="BJ651" s="71">
        <v>16908.844000000001</v>
      </c>
      <c r="BK651" s="71">
        <v>2928.9609999999998</v>
      </c>
      <c r="BL651" s="71">
        <v>2261.703</v>
      </c>
      <c r="BM651" s="71">
        <v>8.5</v>
      </c>
      <c r="BN651" s="72"/>
      <c r="BO651" s="71">
        <v>5</v>
      </c>
      <c r="BP651" s="71">
        <v>6</v>
      </c>
      <c r="BQ651" s="71">
        <v>238</v>
      </c>
      <c r="BR651" s="71">
        <v>35</v>
      </c>
      <c r="BS651" s="71">
        <v>268</v>
      </c>
      <c r="BT651" s="71">
        <v>1</v>
      </c>
      <c r="BU651"/>
      <c r="BV651" s="70">
        <v>18223.511999999999</v>
      </c>
      <c r="BW651" s="70">
        <v>527.99400000000003</v>
      </c>
      <c r="BX651" s="70">
        <v>2803.7629999999999</v>
      </c>
      <c r="BY651" s="70">
        <v>80.168999999999997</v>
      </c>
      <c r="BZ651" s="70">
        <v>621.65300000000002</v>
      </c>
      <c r="CA651" s="70">
        <v>0</v>
      </c>
      <c r="CB651" s="70">
        <v>0</v>
      </c>
      <c r="CC651" s="70">
        <v>0</v>
      </c>
      <c r="CD651" s="70">
        <v>0</v>
      </c>
    </row>
    <row r="652" spans="1:82">
      <c r="A652" s="70" t="s">
        <v>1570</v>
      </c>
      <c r="B652" s="70">
        <v>524</v>
      </c>
      <c r="C652" s="70">
        <v>14</v>
      </c>
      <c r="D652" s="70">
        <v>31</v>
      </c>
      <c r="E652" s="70">
        <v>2017</v>
      </c>
      <c r="F652" s="70" t="s">
        <v>156</v>
      </c>
      <c r="G652" s="70" t="s">
        <v>1556</v>
      </c>
      <c r="H652" s="70" t="s">
        <v>1557</v>
      </c>
      <c r="I652" s="148"/>
      <c r="J652" s="71">
        <v>16402.043855098364</v>
      </c>
      <c r="K652" s="71">
        <v>594.48894963019688</v>
      </c>
      <c r="L652" s="71">
        <v>2069.9812660517541</v>
      </c>
      <c r="M652" s="71">
        <v>10461.029624681056</v>
      </c>
      <c r="N652" s="71">
        <v>14429.090615125009</v>
      </c>
      <c r="O652" s="71">
        <v>4815.215958408623</v>
      </c>
      <c r="P652" s="71">
        <v>3858.328427459172</v>
      </c>
      <c r="Q652" s="71">
        <v>364.70516075081201</v>
      </c>
      <c r="R652" s="71">
        <v>988.41205904984997</v>
      </c>
      <c r="S652" s="71">
        <v>430.7267910234001</v>
      </c>
      <c r="T652" s="72"/>
      <c r="U652" s="71">
        <v>610549238</v>
      </c>
      <c r="V652" s="71">
        <v>190709</v>
      </c>
      <c r="W652" s="71">
        <v>44181</v>
      </c>
      <c r="X652" s="71">
        <v>2009602</v>
      </c>
      <c r="Y652" s="71">
        <v>2772845</v>
      </c>
      <c r="Z652" s="71">
        <v>2878972</v>
      </c>
      <c r="AA652" s="71">
        <v>799166</v>
      </c>
      <c r="AB652" s="71">
        <v>5339539</v>
      </c>
      <c r="AC652" s="71">
        <v>172160613</v>
      </c>
      <c r="AD652" s="71">
        <v>430.7267910234001</v>
      </c>
      <c r="AE652" s="72"/>
      <c r="AF652" s="71">
        <v>4949279039.765892</v>
      </c>
      <c r="AG652" s="71">
        <v>392808151.71876138</v>
      </c>
      <c r="AH652" s="71">
        <v>285476171.71763331</v>
      </c>
      <c r="AI652" s="71">
        <v>12442571319.05834</v>
      </c>
      <c r="AJ652" s="71">
        <v>11061748158.85364</v>
      </c>
      <c r="AK652" s="71"/>
      <c r="AL652" s="71"/>
      <c r="AM652" s="71">
        <v>733475824.68410873</v>
      </c>
      <c r="AN652" s="71"/>
      <c r="AO652" s="71"/>
      <c r="AP652" s="71">
        <v>29865358665.798374</v>
      </c>
      <c r="AQ652" s="72"/>
      <c r="AR652" s="71">
        <v>32147</v>
      </c>
      <c r="AS652" s="71">
        <v>5693</v>
      </c>
      <c r="AT652" s="71">
        <v>107</v>
      </c>
      <c r="AU652" s="71">
        <v>16</v>
      </c>
      <c r="AV652" s="71">
        <v>1</v>
      </c>
      <c r="AW652" s="71">
        <v>80</v>
      </c>
      <c r="AX652" s="71"/>
      <c r="AY652" s="72"/>
      <c r="AZ652" s="71">
        <v>156160.88</v>
      </c>
      <c r="BA652" s="71">
        <v>1146485.8049999999</v>
      </c>
      <c r="BB652" s="71">
        <v>360144.79999999987</v>
      </c>
      <c r="BC652" s="71">
        <v>57360</v>
      </c>
      <c r="BD652" s="71">
        <v>100</v>
      </c>
      <c r="BE652" s="71">
        <v>109470.6</v>
      </c>
      <c r="BF652" s="71"/>
      <c r="BG652" s="72"/>
      <c r="BH652" s="71">
        <v>148.82300000000001</v>
      </c>
      <c r="BI652" s="71">
        <v>103.1</v>
      </c>
      <c r="BJ652" s="71">
        <v>16886.244999999999</v>
      </c>
      <c r="BK652" s="71">
        <v>3282.8710000000001</v>
      </c>
      <c r="BL652" s="71">
        <v>2163.3650000000002</v>
      </c>
      <c r="BM652" s="71">
        <v>9.8699999999999992</v>
      </c>
      <c r="BN652" s="72"/>
      <c r="BO652" s="71">
        <v>8</v>
      </c>
      <c r="BP652" s="71">
        <v>6</v>
      </c>
      <c r="BQ652" s="71">
        <v>236</v>
      </c>
      <c r="BR652" s="71">
        <v>34</v>
      </c>
      <c r="BS652" s="71">
        <v>261</v>
      </c>
      <c r="BT652" s="71">
        <v>1</v>
      </c>
      <c r="BU652"/>
      <c r="BV652" s="70">
        <v>18505.297999999999</v>
      </c>
      <c r="BW652" s="70">
        <v>501.76100000000002</v>
      </c>
      <c r="BX652" s="70">
        <v>2741.0329999999999</v>
      </c>
      <c r="BY652" s="70">
        <v>87.358000000000004</v>
      </c>
      <c r="BZ652" s="70">
        <v>758.82399999999996</v>
      </c>
      <c r="CA652" s="70">
        <v>0</v>
      </c>
      <c r="CB652" s="70">
        <v>0</v>
      </c>
      <c r="CC652" s="70">
        <v>0</v>
      </c>
      <c r="CD652" s="70">
        <v>0</v>
      </c>
    </row>
    <row r="653" spans="1:82">
      <c r="A653" s="70" t="s">
        <v>1571</v>
      </c>
      <c r="B653" s="70">
        <v>525</v>
      </c>
      <c r="C653" s="70">
        <v>15</v>
      </c>
      <c r="D653" s="70">
        <v>31</v>
      </c>
      <c r="E653" s="70">
        <v>2018</v>
      </c>
      <c r="F653" s="70" t="s">
        <v>183</v>
      </c>
      <c r="G653" s="1064" t="s">
        <v>1556</v>
      </c>
      <c r="H653" s="70" t="s">
        <v>1557</v>
      </c>
      <c r="I653" s="148"/>
      <c r="J653" s="71">
        <v>16201.75802699879</v>
      </c>
      <c r="K653" s="71">
        <v>553.30819232749457</v>
      </c>
      <c r="L653" s="71">
        <v>1898.9411907220149</v>
      </c>
      <c r="M653" s="71">
        <v>10512.624221804503</v>
      </c>
      <c r="N653" s="71">
        <v>13325.300134929639</v>
      </c>
      <c r="O653" s="71">
        <v>4732.3781425646739</v>
      </c>
      <c r="P653" s="71">
        <v>3838.6732000070215</v>
      </c>
      <c r="Q653" s="71">
        <v>336.19811653276201</v>
      </c>
      <c r="R653" s="71">
        <v>1011.2446959428828</v>
      </c>
      <c r="S653" s="71">
        <v>489.40962602617537</v>
      </c>
      <c r="T653" s="72"/>
      <c r="U653" s="71">
        <v>630434565</v>
      </c>
      <c r="V653" s="71">
        <v>190709</v>
      </c>
      <c r="W653" s="71">
        <v>44181</v>
      </c>
      <c r="X653" s="71">
        <v>2009602</v>
      </c>
      <c r="Y653" s="71">
        <v>2781336</v>
      </c>
      <c r="Z653" s="71">
        <v>2883621</v>
      </c>
      <c r="AA653" s="71">
        <v>803089</v>
      </c>
      <c r="AB653" s="71">
        <v>5304413</v>
      </c>
      <c r="AC653" s="71">
        <v>175447271</v>
      </c>
      <c r="AD653" s="71">
        <v>489.40962602617537</v>
      </c>
      <c r="AE653" s="72"/>
      <c r="AF653" s="71">
        <v>5130018578.3435736</v>
      </c>
      <c r="AG653" s="71">
        <v>355397409.00529748</v>
      </c>
      <c r="AH653" s="71">
        <v>269061326.97015113</v>
      </c>
      <c r="AI653" s="71">
        <v>12718849463.945749</v>
      </c>
      <c r="AJ653" s="71">
        <v>10307147356.170959</v>
      </c>
      <c r="AK653" s="71"/>
      <c r="AL653" s="71"/>
      <c r="AM653" s="71">
        <v>730158341.12330925</v>
      </c>
      <c r="AN653" s="71"/>
      <c r="AO653" s="71"/>
      <c r="AP653" s="71">
        <v>29510632475.55904</v>
      </c>
      <c r="AQ653" s="72"/>
      <c r="AR653" s="71">
        <v>34928</v>
      </c>
      <c r="AS653" s="71">
        <v>6695</v>
      </c>
      <c r="AT653" s="71">
        <v>257</v>
      </c>
      <c r="AU653" s="71">
        <v>21</v>
      </c>
      <c r="AV653" s="71">
        <v>2</v>
      </c>
      <c r="AW653" s="71">
        <v>91</v>
      </c>
      <c r="AX653" s="71"/>
      <c r="AY653" s="72"/>
      <c r="AZ653" s="71">
        <v>171496.25099999941</v>
      </c>
      <c r="BA653" s="71">
        <v>1310084.605</v>
      </c>
      <c r="BB653" s="71">
        <v>412946.1</v>
      </c>
      <c r="BC653" s="71">
        <v>72017</v>
      </c>
      <c r="BD653" s="71">
        <v>350</v>
      </c>
      <c r="BE653" s="71">
        <v>140087.48300000001</v>
      </c>
      <c r="BF653" s="71"/>
      <c r="BG653" s="72"/>
      <c r="BH653" s="71">
        <v>158.95599999999999</v>
      </c>
      <c r="BI653" s="71">
        <v>108.512</v>
      </c>
      <c r="BJ653" s="71">
        <v>16817.845000000001</v>
      </c>
      <c r="BK653" s="71">
        <v>3163.732</v>
      </c>
      <c r="BL653" s="71">
        <v>2221.254586</v>
      </c>
      <c r="BM653" s="71">
        <v>8.843</v>
      </c>
      <c r="BN653" s="72"/>
      <c r="BO653" s="71">
        <v>8</v>
      </c>
      <c r="BP653" s="71">
        <v>6</v>
      </c>
      <c r="BQ653" s="71">
        <v>239</v>
      </c>
      <c r="BR653" s="71">
        <v>34</v>
      </c>
      <c r="BS653" s="71">
        <v>259</v>
      </c>
      <c r="BT653" s="71">
        <v>1</v>
      </c>
      <c r="BU653"/>
      <c r="BV653" s="70">
        <v>18270.909</v>
      </c>
      <c r="BW653" s="70">
        <v>500.88499999999999</v>
      </c>
      <c r="BX653" s="70">
        <v>2830.942</v>
      </c>
      <c r="BY653" s="70">
        <v>119.421586</v>
      </c>
      <c r="BZ653" s="70">
        <v>756.98500000000001</v>
      </c>
      <c r="CA653" s="70">
        <v>0</v>
      </c>
      <c r="CB653" s="70">
        <v>0</v>
      </c>
      <c r="CC653" s="70">
        <v>0</v>
      </c>
      <c r="CD653" s="70">
        <v>0</v>
      </c>
    </row>
    <row r="654" spans="1:82">
      <c r="A654" s="70" t="s">
        <v>1572</v>
      </c>
      <c r="B654" s="70">
        <v>526</v>
      </c>
      <c r="C654" s="70">
        <v>16</v>
      </c>
      <c r="D654" s="70">
        <v>31</v>
      </c>
      <c r="E654" s="70">
        <v>2019</v>
      </c>
      <c r="F654" s="70" t="s">
        <v>158</v>
      </c>
      <c r="G654" s="1064" t="s">
        <v>1556</v>
      </c>
      <c r="H654" s="70" t="s">
        <v>1557</v>
      </c>
      <c r="I654" s="148"/>
      <c r="J654" s="71">
        <v>14723.198848885817</v>
      </c>
      <c r="K654" s="71">
        <v>513.4292595117771</v>
      </c>
      <c r="L654" s="71">
        <v>1907.4490951961754</v>
      </c>
      <c r="M654" s="71">
        <v>9430.7785042428459</v>
      </c>
      <c r="N654" s="71">
        <v>13533.27774934913</v>
      </c>
      <c r="O654" s="71">
        <v>4598.737728825995</v>
      </c>
      <c r="P654" s="71">
        <v>3578.1369080593204</v>
      </c>
      <c r="Q654" s="71">
        <v>325.07474952540502</v>
      </c>
      <c r="R654" s="71">
        <v>977.05080558300506</v>
      </c>
      <c r="S654" s="71">
        <v>449.55850097540167</v>
      </c>
      <c r="T654" s="72"/>
      <c r="U654" s="71">
        <v>602362255</v>
      </c>
      <c r="V654" s="71">
        <v>190709</v>
      </c>
      <c r="W654" s="71">
        <v>44181</v>
      </c>
      <c r="X654" s="71">
        <v>2009602</v>
      </c>
      <c r="Y654" s="71">
        <v>2790286</v>
      </c>
      <c r="Z654" s="71">
        <v>2879118</v>
      </c>
      <c r="AA654" s="71">
        <v>742979</v>
      </c>
      <c r="AB654" s="71">
        <v>5267762</v>
      </c>
      <c r="AC654" s="71">
        <v>172291205</v>
      </c>
      <c r="AD654" s="71">
        <v>449.55850097540173</v>
      </c>
      <c r="AE654" s="72"/>
      <c r="AF654" s="71">
        <v>4829938692.8975611</v>
      </c>
      <c r="AG654" s="71">
        <v>355292165.85834301</v>
      </c>
      <c r="AH654" s="71">
        <v>290505863.9306224</v>
      </c>
      <c r="AI654" s="71">
        <v>12463416616.447771</v>
      </c>
      <c r="AJ654" s="71">
        <v>10907430524.91353</v>
      </c>
      <c r="AK654" s="71">
        <v>0</v>
      </c>
      <c r="AL654" s="71">
        <v>0</v>
      </c>
      <c r="AM654" s="71">
        <v>717429528.70889544</v>
      </c>
      <c r="AN654" s="71">
        <v>0</v>
      </c>
      <c r="AO654" s="71">
        <v>0</v>
      </c>
      <c r="AP654" s="71">
        <v>29564013392.756725</v>
      </c>
      <c r="AQ654" s="72"/>
      <c r="AR654" s="71">
        <v>36192</v>
      </c>
      <c r="AS654" s="71">
        <v>7852</v>
      </c>
      <c r="AT654" s="71">
        <v>385</v>
      </c>
      <c r="AU654" s="71">
        <v>23</v>
      </c>
      <c r="AV654" s="71">
        <v>2</v>
      </c>
      <c r="AW654" s="71">
        <v>105</v>
      </c>
      <c r="AX654" s="71"/>
      <c r="AY654" s="72"/>
      <c r="AZ654" s="71">
        <v>179682.6400000001</v>
      </c>
      <c r="BA654" s="71">
        <v>1663172.2050000001</v>
      </c>
      <c r="BB654" s="71">
        <v>541441.30000000005</v>
      </c>
      <c r="BC654" s="71">
        <v>72214.100000000006</v>
      </c>
      <c r="BD654" s="71">
        <v>350</v>
      </c>
      <c r="BE654" s="71">
        <v>145012.25899999999</v>
      </c>
      <c r="BF654" s="71"/>
      <c r="BG654" s="72"/>
      <c r="BH654" s="71">
        <v>157.47999999999999</v>
      </c>
      <c r="BI654" s="71">
        <v>83.381</v>
      </c>
      <c r="BJ654" s="71">
        <v>16444.150000000001</v>
      </c>
      <c r="BK654" s="71">
        <v>2342.3960000000002</v>
      </c>
      <c r="BL654" s="71">
        <v>2217.7060000000001</v>
      </c>
      <c r="BM654" s="71">
        <v>8.9459999999999997</v>
      </c>
      <c r="BN654" s="72"/>
      <c r="BO654" s="71">
        <v>7</v>
      </c>
      <c r="BP654" s="71">
        <v>6</v>
      </c>
      <c r="BQ654" s="71">
        <v>237</v>
      </c>
      <c r="BR654" s="71">
        <v>34</v>
      </c>
      <c r="BS654" s="71">
        <v>257</v>
      </c>
      <c r="BT654" s="71">
        <v>1</v>
      </c>
      <c r="BU654"/>
      <c r="BV654" s="70">
        <v>17082.599999999999</v>
      </c>
      <c r="BW654" s="70">
        <v>528.15099999999995</v>
      </c>
      <c r="BX654" s="70">
        <v>2850.201</v>
      </c>
      <c r="BY654" s="70">
        <v>80.552999999999997</v>
      </c>
      <c r="BZ654" s="70">
        <v>712.55399999999997</v>
      </c>
      <c r="CA654" s="70">
        <v>0</v>
      </c>
      <c r="CB654" s="70">
        <v>0</v>
      </c>
      <c r="CC654" s="70">
        <v>0</v>
      </c>
      <c r="CD654" s="70">
        <v>0</v>
      </c>
    </row>
    <row r="655" spans="1:82">
      <c r="A655" s="70" t="s">
        <v>1573</v>
      </c>
      <c r="B655" s="70">
        <v>527</v>
      </c>
      <c r="C655" s="70">
        <v>17</v>
      </c>
      <c r="D655" s="70">
        <v>31</v>
      </c>
      <c r="E655" s="70">
        <v>2020</v>
      </c>
      <c r="F655" s="70" t="s">
        <v>159</v>
      </c>
      <c r="G655" s="70" t="s">
        <v>1556</v>
      </c>
      <c r="H655" s="70" t="s">
        <v>1557</v>
      </c>
      <c r="I655" s="148"/>
      <c r="J655" s="71">
        <v>11996.850887685881</v>
      </c>
      <c r="K655" s="71">
        <v>538.06533288373214</v>
      </c>
      <c r="L655" s="71">
        <v>2354.6139247279307</v>
      </c>
      <c r="M655" s="71">
        <v>8870.8095450281962</v>
      </c>
      <c r="N655" s="71">
        <v>12427.507191015693</v>
      </c>
      <c r="O655" s="71">
        <v>4026.9221276709372</v>
      </c>
      <c r="P655" s="71">
        <v>3390.1545623072011</v>
      </c>
      <c r="Q655" s="71">
        <v>308.289821179081</v>
      </c>
      <c r="R655" s="71">
        <v>921.22371527302187</v>
      </c>
      <c r="S655" s="71">
        <v>449.62454700200823</v>
      </c>
      <c r="T655" s="72"/>
      <c r="U655" s="71">
        <v>558722694</v>
      </c>
      <c r="V655" s="71">
        <v>184908</v>
      </c>
      <c r="W655" s="71">
        <v>48461</v>
      </c>
      <c r="X655" s="71">
        <v>1987761</v>
      </c>
      <c r="Y655" s="71">
        <v>2795571</v>
      </c>
      <c r="Z655" s="71">
        <v>2877530</v>
      </c>
      <c r="AA655" s="71">
        <v>748220</v>
      </c>
      <c r="AB655" s="71">
        <v>5228732</v>
      </c>
      <c r="AC655" s="71">
        <v>163305112.99999997</v>
      </c>
      <c r="AD655" s="71">
        <v>449.62454700200823</v>
      </c>
      <c r="AE655" s="72"/>
      <c r="AF655" s="71">
        <v>4362455076.1374426</v>
      </c>
      <c r="AG655" s="71">
        <v>344738779.4325313</v>
      </c>
      <c r="AH655" s="71">
        <v>345300101.15131354</v>
      </c>
      <c r="AI655" s="71">
        <v>11413090874.315611</v>
      </c>
      <c r="AJ655" s="71">
        <v>11479978262.99855</v>
      </c>
      <c r="AK655" s="71">
        <v>0</v>
      </c>
      <c r="AL655" s="71">
        <v>0</v>
      </c>
      <c r="AM655" s="71">
        <v>682407618.42415571</v>
      </c>
      <c r="AN655" s="71">
        <v>0</v>
      </c>
      <c r="AO655" s="71">
        <v>0</v>
      </c>
      <c r="AP655" s="71">
        <v>28627970712.459606</v>
      </c>
      <c r="AQ655" s="72"/>
      <c r="AR655" s="71">
        <v>38320</v>
      </c>
      <c r="AS655" s="71">
        <v>8985</v>
      </c>
      <c r="AT655" s="71">
        <v>507</v>
      </c>
      <c r="AU655" s="71">
        <v>31</v>
      </c>
      <c r="AV655" s="71">
        <v>2</v>
      </c>
      <c r="AW655" s="71">
        <v>111</v>
      </c>
      <c r="AX655" s="71"/>
      <c r="AY655" s="72"/>
      <c r="AZ655" s="71">
        <v>192962.5740000002</v>
      </c>
      <c r="BA655" s="71">
        <v>1924409.5729999989</v>
      </c>
      <c r="BB655" s="71">
        <v>543263.70000000007</v>
      </c>
      <c r="BC655" s="71">
        <v>91799.1</v>
      </c>
      <c r="BD655" s="71">
        <v>350</v>
      </c>
      <c r="BE655" s="71">
        <v>257856.06</v>
      </c>
      <c r="BF655" s="71"/>
      <c r="BG655" s="72"/>
      <c r="BH655" s="71">
        <v>48.762999999999998</v>
      </c>
      <c r="BI655" s="71">
        <v>76.344999999999999</v>
      </c>
      <c r="BJ655" s="71">
        <v>13504.99</v>
      </c>
      <c r="BK655" s="71">
        <v>1761.41</v>
      </c>
      <c r="BL655" s="71">
        <v>2049.3470000000002</v>
      </c>
      <c r="BM655" s="71">
        <v>8.625</v>
      </c>
      <c r="BN655" s="72"/>
      <c r="BO655" s="71">
        <v>6</v>
      </c>
      <c r="BP655" s="71">
        <v>5</v>
      </c>
      <c r="BQ655" s="71">
        <v>233</v>
      </c>
      <c r="BR655" s="71">
        <v>35</v>
      </c>
      <c r="BS655" s="71">
        <v>250</v>
      </c>
      <c r="BT655" s="71">
        <v>1</v>
      </c>
      <c r="BU655"/>
      <c r="BV655" s="70">
        <v>13840.763999999999</v>
      </c>
      <c r="BW655" s="70">
        <v>519.76</v>
      </c>
      <c r="BX655" s="70">
        <v>2640.4119999999998</v>
      </c>
      <c r="BY655" s="70">
        <v>59.889000000000003</v>
      </c>
      <c r="BZ655" s="70">
        <v>388.65499999999997</v>
      </c>
      <c r="CA655" s="70">
        <v>0</v>
      </c>
      <c r="CB655" s="70">
        <v>0</v>
      </c>
      <c r="CC655" s="70">
        <v>0</v>
      </c>
      <c r="CD655" s="70">
        <v>0</v>
      </c>
    </row>
    <row r="656" spans="1:82">
      <c r="A656" s="70" t="s">
        <v>1574</v>
      </c>
      <c r="B656" s="70">
        <v>527</v>
      </c>
      <c r="C656" s="70">
        <v>18</v>
      </c>
      <c r="D656" s="70">
        <v>31</v>
      </c>
      <c r="E656" s="70">
        <v>2021</v>
      </c>
      <c r="F656" s="70" t="s">
        <v>160</v>
      </c>
      <c r="G656" s="70" t="s">
        <v>1556</v>
      </c>
      <c r="H656" s="70" t="s">
        <v>1557</v>
      </c>
      <c r="I656" s="148"/>
      <c r="J656" s="71">
        <v>12815.551882190202</v>
      </c>
      <c r="K656" s="71">
        <v>518.30627332050346</v>
      </c>
      <c r="L656" s="71">
        <v>2148.7946345153746</v>
      </c>
      <c r="M656" s="71">
        <v>9009.3404871329567</v>
      </c>
      <c r="N656" s="71">
        <v>12282.093985108651</v>
      </c>
      <c r="O656" s="71">
        <v>3905.4178970024227</v>
      </c>
      <c r="P656" s="71">
        <v>3501.9779582906262</v>
      </c>
      <c r="Q656" s="71">
        <v>302.66048958369299</v>
      </c>
      <c r="R656" s="71">
        <v>957.10181350929565</v>
      </c>
      <c r="S656" s="71">
        <v>479.14245092041199</v>
      </c>
      <c r="T656" s="72"/>
      <c r="U656" s="71">
        <v>612925649</v>
      </c>
      <c r="V656" s="71">
        <v>184908</v>
      </c>
      <c r="W656" s="71">
        <v>48461</v>
      </c>
      <c r="X656" s="71">
        <v>1987761</v>
      </c>
      <c r="Y656" s="71">
        <v>2796536</v>
      </c>
      <c r="Z656" s="71">
        <v>2873457</v>
      </c>
      <c r="AA656" s="71">
        <v>753663</v>
      </c>
      <c r="AB656" s="71">
        <v>5183687</v>
      </c>
      <c r="AC656" s="71">
        <v>164595157.99999997</v>
      </c>
      <c r="AD656" s="71">
        <v>479.14245092041199</v>
      </c>
      <c r="AE656" s="72"/>
      <c r="AF656" s="71">
        <v>4694746646.3446655</v>
      </c>
      <c r="AG656" s="71">
        <v>350691877.0291239</v>
      </c>
      <c r="AH656" s="71">
        <v>309581635.8983652</v>
      </c>
      <c r="AI656" s="71">
        <v>12523543882.417791</v>
      </c>
      <c r="AJ656" s="71">
        <v>11186714096.02211</v>
      </c>
      <c r="AK656" s="71">
        <v>0</v>
      </c>
      <c r="AL656" s="71">
        <v>0</v>
      </c>
      <c r="AM656" s="71">
        <v>680430908.79876673</v>
      </c>
      <c r="AN656" s="71">
        <v>0</v>
      </c>
      <c r="AO656" s="71">
        <v>0</v>
      </c>
      <c r="AP656" s="71">
        <v>29745709046.510822</v>
      </c>
      <c r="AQ656" s="72"/>
      <c r="AR656" s="71">
        <v>41675</v>
      </c>
      <c r="AS656" s="71">
        <v>9816</v>
      </c>
      <c r="AT656" s="71">
        <v>639</v>
      </c>
      <c r="AU656" s="71">
        <v>33</v>
      </c>
      <c r="AV656" s="71">
        <v>2</v>
      </c>
      <c r="AW656" s="71">
        <v>115</v>
      </c>
      <c r="AX656" s="71"/>
      <c r="AY656" s="72"/>
      <c r="AZ656" s="71">
        <v>213255.94999998939</v>
      </c>
      <c r="BA656" s="71">
        <v>1984164.07099998</v>
      </c>
      <c r="BB656" s="71">
        <v>603477.6</v>
      </c>
      <c r="BC656" s="71">
        <v>99939.099999999991</v>
      </c>
      <c r="BD656" s="71">
        <v>350</v>
      </c>
      <c r="BE656" s="71">
        <v>259594.06</v>
      </c>
      <c r="BF656" s="71"/>
      <c r="BG656" s="72"/>
      <c r="BH656" s="71">
        <v>42.908999999999999</v>
      </c>
      <c r="BI656" s="71">
        <v>81.971000000000004</v>
      </c>
      <c r="BJ656" s="71">
        <v>15013.976000000001</v>
      </c>
      <c r="BK656" s="71">
        <v>2148.672</v>
      </c>
      <c r="BL656" s="71">
        <v>1840.2409999999998</v>
      </c>
      <c r="BM656" s="71">
        <v>0</v>
      </c>
      <c r="BN656" s="72"/>
      <c r="BO656" s="71">
        <v>6</v>
      </c>
      <c r="BP656" s="71">
        <v>5</v>
      </c>
      <c r="BQ656" s="71">
        <v>233</v>
      </c>
      <c r="BR656" s="71">
        <v>35</v>
      </c>
      <c r="BS656" s="71">
        <v>252</v>
      </c>
      <c r="BT656" s="71">
        <v>0</v>
      </c>
      <c r="BU656"/>
      <c r="BV656" s="70">
        <v>15517.28</v>
      </c>
      <c r="BW656" s="70">
        <v>542.45799999999997</v>
      </c>
      <c r="BX656" s="70">
        <v>2538.4679999999998</v>
      </c>
      <c r="BY656" s="70">
        <v>59.69</v>
      </c>
      <c r="BZ656" s="70">
        <v>469.87299999999999</v>
      </c>
      <c r="CA656" s="70">
        <v>0</v>
      </c>
      <c r="CB656" s="70">
        <v>0</v>
      </c>
      <c r="CC656" s="70">
        <v>0</v>
      </c>
      <c r="CD656" s="70">
        <v>0</v>
      </c>
    </row>
    <row r="657" spans="1:82">
      <c r="A657" s="70" t="s">
        <v>1575</v>
      </c>
      <c r="B657" s="70">
        <v>527</v>
      </c>
      <c r="C657" s="70">
        <v>19</v>
      </c>
      <c r="D657" s="70">
        <v>31</v>
      </c>
      <c r="E657" s="70">
        <v>2022</v>
      </c>
      <c r="F657" s="70" t="s">
        <v>161</v>
      </c>
      <c r="G657" s="70" t="s">
        <v>1556</v>
      </c>
      <c r="H657" s="70" t="s">
        <v>1557</v>
      </c>
      <c r="I657" s="148"/>
      <c r="J657" s="71">
        <v>11290.283591913147</v>
      </c>
      <c r="K657" s="71">
        <v>495.78797895919894</v>
      </c>
      <c r="L657" s="71">
        <v>1926.6780987110706</v>
      </c>
      <c r="M657" s="71">
        <v>9185.4950014356455</v>
      </c>
      <c r="N657" s="71">
        <v>12129.358782938451</v>
      </c>
      <c r="O657" s="71">
        <v>4115.1057387305082</v>
      </c>
      <c r="P657" s="71">
        <v>3482.1366476673725</v>
      </c>
      <c r="Q657" s="71">
        <v>302.58586881011513</v>
      </c>
      <c r="R657" s="71">
        <v>962.88797699418831</v>
      </c>
      <c r="S657" s="71">
        <v>456.78000790976273</v>
      </c>
      <c r="T657" s="72"/>
      <c r="U657" s="71">
        <v>664125927</v>
      </c>
      <c r="V657" s="71">
        <v>184908</v>
      </c>
      <c r="W657" s="71">
        <v>48461</v>
      </c>
      <c r="X657" s="71">
        <v>1987761</v>
      </c>
      <c r="Y657" s="71">
        <v>2804281</v>
      </c>
      <c r="Z657" s="71">
        <v>2876677</v>
      </c>
      <c r="AA657" s="71">
        <v>760817</v>
      </c>
      <c r="AB657" s="71">
        <v>5139913</v>
      </c>
      <c r="AC657" s="71">
        <v>167669939.99999997</v>
      </c>
      <c r="AD657" s="71">
        <v>456.78000790976273</v>
      </c>
      <c r="AE657" s="72"/>
      <c r="AF657" s="71">
        <v>4535001021.4841261</v>
      </c>
      <c r="AG657" s="71">
        <v>353772554.98230088</v>
      </c>
      <c r="AH657" s="71">
        <v>343638461.8869738</v>
      </c>
      <c r="AI657" s="71">
        <v>12437436696.524389</v>
      </c>
      <c r="AJ657" s="71">
        <v>11418652767.36241</v>
      </c>
      <c r="AK657" s="71">
        <v>0</v>
      </c>
      <c r="AL657" s="71">
        <v>0</v>
      </c>
      <c r="AM657" s="71">
        <v>663703059.17796135</v>
      </c>
      <c r="AN657" s="71">
        <v>0</v>
      </c>
      <c r="AO657" s="71">
        <v>0</v>
      </c>
      <c r="AP657" s="71">
        <v>29752204561.418167</v>
      </c>
      <c r="AQ657" s="72"/>
      <c r="AR657" s="71">
        <v>45199</v>
      </c>
      <c r="AS657" s="71">
        <v>10282</v>
      </c>
      <c r="AT657" s="71">
        <v>776</v>
      </c>
      <c r="AU657" s="71">
        <v>42</v>
      </c>
      <c r="AV657" s="71">
        <v>2</v>
      </c>
      <c r="AW657" s="71">
        <v>121</v>
      </c>
      <c r="AX657" s="71"/>
      <c r="AY657" s="72"/>
      <c r="AZ657" s="71">
        <v>235288.94199998491</v>
      </c>
      <c r="BA657" s="71">
        <v>2015500.8709999735</v>
      </c>
      <c r="BB657" s="71">
        <v>639467.20000000007</v>
      </c>
      <c r="BC657" s="71">
        <v>171857.8</v>
      </c>
      <c r="BD657" s="71">
        <v>350</v>
      </c>
      <c r="BE657" s="71">
        <v>406613.45999999996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1576</v>
      </c>
      <c r="B658" s="70">
        <v>527</v>
      </c>
      <c r="C658" s="70">
        <v>20</v>
      </c>
      <c r="D658" s="70">
        <v>31</v>
      </c>
      <c r="E658" s="70">
        <v>2023</v>
      </c>
      <c r="F658" s="70" t="s">
        <v>1539</v>
      </c>
      <c r="G658" s="70" t="s">
        <v>1556</v>
      </c>
      <c r="H658" s="70" t="s">
        <v>1557</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48697</v>
      </c>
      <c r="AS658" s="71">
        <v>10539</v>
      </c>
      <c r="AT658" s="71">
        <v>907</v>
      </c>
      <c r="AU658" s="71">
        <v>44</v>
      </c>
      <c r="AV658" s="71">
        <v>3</v>
      </c>
      <c r="AW658" s="71">
        <v>123</v>
      </c>
      <c r="AX658" s="71"/>
      <c r="AY658" s="72"/>
      <c r="AZ658" s="71">
        <v>257748.57899997837</v>
      </c>
      <c r="BA658" s="71">
        <v>2035100.5709999662</v>
      </c>
      <c r="BB658" s="71">
        <v>1164555.6000000001</v>
      </c>
      <c r="BC658" s="71">
        <v>193637.8</v>
      </c>
      <c r="BD658" s="71">
        <v>2350</v>
      </c>
      <c r="BE658" s="71">
        <v>330975.26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1577</v>
      </c>
      <c r="B659" s="70">
        <v>527</v>
      </c>
      <c r="C659" s="70">
        <v>21</v>
      </c>
      <c r="D659" s="70">
        <v>31</v>
      </c>
      <c r="E659" s="70">
        <v>2024</v>
      </c>
      <c r="F659" s="70" t="s">
        <v>1554</v>
      </c>
      <c r="G659" s="70" t="s">
        <v>1556</v>
      </c>
      <c r="H659" s="70" t="s">
        <v>1557</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1578</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2091</v>
      </c>
      <c r="B9" s="70">
        <v>1</v>
      </c>
      <c r="C9" s="70">
        <v>1</v>
      </c>
      <c r="D9" s="70">
        <v>1</v>
      </c>
      <c r="E9" s="70">
        <v>1990</v>
      </c>
      <c r="F9" s="70" t="s">
        <v>787</v>
      </c>
      <c r="G9" s="1073" t="s">
        <v>1669</v>
      </c>
      <c r="H9" s="70" t="s">
        <v>1670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2092</v>
      </c>
      <c r="B10" s="70">
        <v>2</v>
      </c>
      <c r="C10" s="70">
        <v>2</v>
      </c>
      <c r="D10" s="70">
        <v>1</v>
      </c>
      <c r="E10" s="70">
        <v>2005</v>
      </c>
      <c r="F10" s="70" t="s">
        <v>789</v>
      </c>
      <c r="G10" s="1073" t="s">
        <v>1669</v>
      </c>
      <c r="H10" s="70" t="s">
        <v>1670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2093</v>
      </c>
      <c r="B11" s="70">
        <v>3</v>
      </c>
      <c r="C11" s="70">
        <v>3</v>
      </c>
      <c r="D11" s="70">
        <v>1</v>
      </c>
      <c r="E11" s="70">
        <v>2006</v>
      </c>
      <c r="F11" s="70" t="s">
        <v>790</v>
      </c>
      <c r="G11" s="1073" t="s">
        <v>1669</v>
      </c>
      <c r="H11" s="70" t="s">
        <v>1670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2094</v>
      </c>
      <c r="B12" s="70">
        <v>4</v>
      </c>
      <c r="C12" s="70">
        <v>4</v>
      </c>
      <c r="D12" s="70">
        <v>1</v>
      </c>
      <c r="E12" s="70">
        <v>2007</v>
      </c>
      <c r="F12" s="70" t="s">
        <v>791</v>
      </c>
      <c r="G12" s="1073" t="s">
        <v>1669</v>
      </c>
      <c r="H12" s="70" t="s">
        <v>1670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2095</v>
      </c>
      <c r="B13" s="70">
        <v>5</v>
      </c>
      <c r="C13" s="70">
        <v>5</v>
      </c>
      <c r="D13" s="70">
        <v>1</v>
      </c>
      <c r="E13" s="70">
        <v>2008</v>
      </c>
      <c r="F13" s="70" t="s">
        <v>792</v>
      </c>
      <c r="G13" s="1073" t="s">
        <v>1669</v>
      </c>
      <c r="H13" s="70" t="s">
        <v>1670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2096</v>
      </c>
      <c r="B14" s="70">
        <v>6</v>
      </c>
      <c r="C14" s="70">
        <v>6</v>
      </c>
      <c r="D14" s="70">
        <v>1</v>
      </c>
      <c r="E14" s="70">
        <v>2009</v>
      </c>
      <c r="F14" s="70" t="s">
        <v>176</v>
      </c>
      <c r="G14" s="1073" t="s">
        <v>1669</v>
      </c>
      <c r="H14" s="70" t="s">
        <v>1670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2097</v>
      </c>
      <c r="B15" s="70">
        <v>7</v>
      </c>
      <c r="C15" s="70">
        <v>7</v>
      </c>
      <c r="D15" s="70">
        <v>1</v>
      </c>
      <c r="E15" s="70">
        <v>2010</v>
      </c>
      <c r="F15" s="70" t="s">
        <v>177</v>
      </c>
      <c r="G15" s="1073" t="s">
        <v>1669</v>
      </c>
      <c r="H15" s="70" t="s">
        <v>1670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2098</v>
      </c>
      <c r="B16" s="70">
        <v>8</v>
      </c>
      <c r="C16" s="70">
        <v>8</v>
      </c>
      <c r="D16" s="70">
        <v>1</v>
      </c>
      <c r="E16" s="70">
        <v>2011</v>
      </c>
      <c r="F16" s="70" t="s">
        <v>178</v>
      </c>
      <c r="G16" s="1073" t="s">
        <v>1669</v>
      </c>
      <c r="H16" s="70" t="s">
        <v>1670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2099</v>
      </c>
      <c r="B17" s="70">
        <v>9</v>
      </c>
      <c r="C17" s="70">
        <v>9</v>
      </c>
      <c r="D17" s="70">
        <v>1</v>
      </c>
      <c r="E17" s="70">
        <v>2012</v>
      </c>
      <c r="F17" s="70" t="s">
        <v>179</v>
      </c>
      <c r="G17" s="1073" t="s">
        <v>1669</v>
      </c>
      <c r="H17" s="70" t="s">
        <v>1670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2100</v>
      </c>
      <c r="B18" s="70">
        <v>10</v>
      </c>
      <c r="C18" s="70">
        <v>10</v>
      </c>
      <c r="D18" s="70">
        <v>1</v>
      </c>
      <c r="E18" s="70">
        <v>2013</v>
      </c>
      <c r="F18" s="70" t="s">
        <v>180</v>
      </c>
      <c r="G18" s="1073" t="s">
        <v>1669</v>
      </c>
      <c r="H18" s="70" t="s">
        <v>1670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2101</v>
      </c>
      <c r="B19" s="70">
        <v>11</v>
      </c>
      <c r="C19" s="70">
        <v>11</v>
      </c>
      <c r="D19" s="70">
        <v>1</v>
      </c>
      <c r="E19" s="70">
        <v>2014</v>
      </c>
      <c r="F19" s="70" t="s">
        <v>181</v>
      </c>
      <c r="G19" s="1073" t="s">
        <v>1669</v>
      </c>
      <c r="H19" s="70" t="s">
        <v>1670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2102</v>
      </c>
      <c r="B20" s="70">
        <v>12</v>
      </c>
      <c r="C20" s="70">
        <v>12</v>
      </c>
      <c r="D20" s="70">
        <v>1</v>
      </c>
      <c r="E20" s="70">
        <v>2015</v>
      </c>
      <c r="F20" s="70" t="s">
        <v>182</v>
      </c>
      <c r="G20" s="1073" t="s">
        <v>1669</v>
      </c>
      <c r="H20" s="70" t="s">
        <v>1670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2103</v>
      </c>
      <c r="B21" s="70">
        <v>13</v>
      </c>
      <c r="C21" s="70">
        <v>13</v>
      </c>
      <c r="D21" s="70">
        <v>1</v>
      </c>
      <c r="E21" s="70">
        <v>2016</v>
      </c>
      <c r="F21" s="70" t="s">
        <v>155</v>
      </c>
      <c r="G21" s="1073" t="s">
        <v>1669</v>
      </c>
      <c r="H21" s="70" t="s">
        <v>1670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2104</v>
      </c>
      <c r="B22" s="70">
        <v>14</v>
      </c>
      <c r="C22" s="70">
        <v>14</v>
      </c>
      <c r="D22" s="70">
        <v>1</v>
      </c>
      <c r="E22" s="70">
        <v>2017</v>
      </c>
      <c r="F22" s="70" t="s">
        <v>156</v>
      </c>
      <c r="G22" s="1073" t="s">
        <v>1669</v>
      </c>
      <c r="H22" s="70" t="s">
        <v>1670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2105</v>
      </c>
      <c r="B23" s="70">
        <v>15</v>
      </c>
      <c r="C23" s="70">
        <v>15</v>
      </c>
      <c r="D23" s="70">
        <v>1</v>
      </c>
      <c r="E23" s="70">
        <v>2018</v>
      </c>
      <c r="F23" s="70" t="s">
        <v>183</v>
      </c>
      <c r="G23" s="1073" t="s">
        <v>1669</v>
      </c>
      <c r="H23" s="70" t="s">
        <v>1670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2106</v>
      </c>
      <c r="B24" s="70">
        <v>16</v>
      </c>
      <c r="C24" s="70">
        <v>16</v>
      </c>
      <c r="D24" s="70">
        <v>1</v>
      </c>
      <c r="E24" s="70">
        <v>2019</v>
      </c>
      <c r="F24" s="70" t="s">
        <v>158</v>
      </c>
      <c r="G24" s="1073" t="s">
        <v>1669</v>
      </c>
      <c r="H24" s="70" t="s">
        <v>1670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2107</v>
      </c>
      <c r="B25" s="70">
        <v>17</v>
      </c>
      <c r="C25" s="70">
        <v>17</v>
      </c>
      <c r="D25" s="70">
        <v>1</v>
      </c>
      <c r="E25" s="70">
        <v>2020</v>
      </c>
      <c r="F25" s="70" t="s">
        <v>159</v>
      </c>
      <c r="G25" s="1073" t="s">
        <v>1669</v>
      </c>
      <c r="H25" s="70" t="s">
        <v>1670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2108</v>
      </c>
      <c r="B26" s="70">
        <v>18</v>
      </c>
      <c r="C26" s="70">
        <v>18</v>
      </c>
      <c r="D26" s="70">
        <v>1</v>
      </c>
      <c r="E26" s="70">
        <v>2021</v>
      </c>
      <c r="F26" s="70" t="s">
        <v>160</v>
      </c>
      <c r="G26" s="1073" t="s">
        <v>1669</v>
      </c>
      <c r="H26" s="70" t="s">
        <v>1670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1782</v>
      </c>
      <c r="B27" s="70">
        <v>19</v>
      </c>
      <c r="C27" s="70">
        <v>19</v>
      </c>
      <c r="D27" s="70">
        <v>1</v>
      </c>
      <c r="E27" s="70">
        <v>2022</v>
      </c>
      <c r="F27" s="70" t="s">
        <v>161</v>
      </c>
      <c r="G27" s="1073" t="s">
        <v>1669</v>
      </c>
      <c r="H27" s="70" t="s">
        <v>1670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2109</v>
      </c>
      <c r="B28" s="70">
        <v>20</v>
      </c>
      <c r="C28" s="70">
        <v>20</v>
      </c>
      <c r="D28" s="70">
        <v>1</v>
      </c>
      <c r="E28" s="70">
        <v>2023</v>
      </c>
      <c r="F28" s="70" t="s">
        <v>1539</v>
      </c>
      <c r="G28" s="1073" t="s">
        <v>1669</v>
      </c>
      <c r="H28" s="70" t="s">
        <v>1670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1668</v>
      </c>
      <c r="B29" s="70">
        <v>21</v>
      </c>
      <c r="C29" s="70">
        <v>21</v>
      </c>
      <c r="D29" s="70">
        <v>1</v>
      </c>
      <c r="E29" s="70">
        <v>2024</v>
      </c>
      <c r="F29" s="70" t="s">
        <v>1554</v>
      </c>
      <c r="G29" s="1073" t="s">
        <v>1669</v>
      </c>
      <c r="H29" s="70" t="s">
        <v>1670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2501</v>
      </c>
      <c r="B30" s="70">
        <v>22</v>
      </c>
      <c r="C30" s="70">
        <v>22</v>
      </c>
      <c r="D30" s="70">
        <v>1</v>
      </c>
      <c r="E30" s="70">
        <v>2025</v>
      </c>
      <c r="F30" s="70" t="s">
        <v>1579</v>
      </c>
      <c r="G30" s="1073" t="s">
        <v>1669</v>
      </c>
      <c r="H30" s="70" t="s">
        <v>1670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2502</v>
      </c>
      <c r="B31" s="70">
        <v>23</v>
      </c>
      <c r="C31" s="70">
        <v>23</v>
      </c>
      <c r="D31" s="70">
        <v>1</v>
      </c>
      <c r="E31" s="70">
        <v>2026</v>
      </c>
      <c r="F31" s="70" t="s">
        <v>1580</v>
      </c>
      <c r="G31" s="1073" t="s">
        <v>1669</v>
      </c>
      <c r="H31" s="70" t="s">
        <v>1670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2503</v>
      </c>
      <c r="B32" s="70">
        <v>24</v>
      </c>
      <c r="C32" s="70">
        <v>24</v>
      </c>
      <c r="D32" s="70">
        <v>1</v>
      </c>
      <c r="E32" s="70">
        <v>2027</v>
      </c>
      <c r="F32" s="70" t="s">
        <v>1581</v>
      </c>
      <c r="G32" s="1073" t="s">
        <v>1669</v>
      </c>
      <c r="H32" s="70" t="s">
        <v>1670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2504</v>
      </c>
      <c r="B33" s="70">
        <v>25</v>
      </c>
      <c r="C33" s="70">
        <v>25</v>
      </c>
      <c r="D33" s="70">
        <v>1</v>
      </c>
      <c r="E33" s="70">
        <v>2028</v>
      </c>
      <c r="F33" s="70" t="s">
        <v>1582</v>
      </c>
      <c r="G33" s="1073" t="s">
        <v>1669</v>
      </c>
      <c r="H33" s="70" t="s">
        <v>1670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2505</v>
      </c>
      <c r="B34" s="70">
        <v>26</v>
      </c>
      <c r="C34" s="70">
        <v>26</v>
      </c>
      <c r="D34" s="70">
        <v>1</v>
      </c>
      <c r="E34" s="70">
        <v>2029</v>
      </c>
      <c r="F34" s="70" t="s">
        <v>1583</v>
      </c>
      <c r="G34" s="1073" t="s">
        <v>1669</v>
      </c>
      <c r="H34" s="70" t="s">
        <v>1670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2506</v>
      </c>
      <c r="B35" s="70">
        <v>27</v>
      </c>
      <c r="C35" s="70">
        <v>27</v>
      </c>
      <c r="D35" s="70">
        <v>1</v>
      </c>
      <c r="E35" s="70">
        <v>2030</v>
      </c>
      <c r="F35" s="70" t="s">
        <v>1584</v>
      </c>
      <c r="G35" s="1073" t="s">
        <v>1669</v>
      </c>
      <c r="H35" s="70" t="s">
        <v>1670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1659</v>
      </c>
      <c r="B10" s="70">
        <v>2</v>
      </c>
      <c r="C10" s="70">
        <v>18</v>
      </c>
      <c r="D10" s="70">
        <v>2</v>
      </c>
      <c r="E10" s="70">
        <v>2024</v>
      </c>
      <c r="F10" s="70" t="s">
        <v>1554</v>
      </c>
      <c r="G10" s="1073" t="s">
        <v>1660</v>
      </c>
      <c r="H10" s="70" t="s">
        <v>1661</v>
      </c>
      <c r="I10" s="1066"/>
      <c r="J10" s="73">
        <v>35142</v>
      </c>
      <c r="K10" s="71">
        <v>40323962</v>
      </c>
      <c r="L10" s="71">
        <v>325064</v>
      </c>
      <c r="M10" s="71">
        <v>372065259</v>
      </c>
      <c r="N10" s="71">
        <v>624200</v>
      </c>
      <c r="O10" s="71">
        <v>1433754479</v>
      </c>
      <c r="P10" s="71">
        <v>4389</v>
      </c>
      <c r="Q10" s="71">
        <v>23115941</v>
      </c>
      <c r="R10" s="71">
        <v>0</v>
      </c>
      <c r="S10" s="71">
        <v>0</v>
      </c>
      <c r="T10" s="71">
        <v>0</v>
      </c>
      <c r="U10" s="71">
        <v>0</v>
      </c>
      <c r="V10" s="71">
        <v>0</v>
      </c>
      <c r="W10" s="71">
        <v>0</v>
      </c>
      <c r="X10" s="71">
        <v>0</v>
      </c>
      <c r="Y10" s="71">
        <v>0</v>
      </c>
      <c r="Z10" s="71">
        <v>1869259641</v>
      </c>
      <c r="AA10" s="71">
        <v>11152926</v>
      </c>
      <c r="AB10" s="71">
        <v>154512738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1658</v>
      </c>
      <c r="B11" s="70">
        <v>3</v>
      </c>
      <c r="C11" s="70">
        <v>18</v>
      </c>
      <c r="D11" s="70">
        <v>3</v>
      </c>
      <c r="E11" s="70">
        <v>2024</v>
      </c>
      <c r="F11" s="70" t="s">
        <v>1554</v>
      </c>
      <c r="G11" s="1073" t="s">
        <v>1655</v>
      </c>
      <c r="H11" s="70" t="s">
        <v>1656</v>
      </c>
      <c r="I11" s="1066"/>
      <c r="J11" s="73">
        <v>1275444</v>
      </c>
      <c r="K11" s="71">
        <v>1482366665</v>
      </c>
      <c r="L11" s="71">
        <v>3553276</v>
      </c>
      <c r="M11" s="71">
        <v>4109888622.0000005</v>
      </c>
      <c r="N11" s="71">
        <v>1888200</v>
      </c>
      <c r="O11" s="71">
        <v>4621669155.000001</v>
      </c>
      <c r="P11" s="71">
        <v>5279</v>
      </c>
      <c r="Q11" s="71">
        <v>27268401</v>
      </c>
      <c r="R11" s="71">
        <v>0</v>
      </c>
      <c r="S11" s="71">
        <v>0</v>
      </c>
      <c r="T11" s="71">
        <v>0</v>
      </c>
      <c r="U11" s="71">
        <v>0</v>
      </c>
      <c r="V11" s="71">
        <v>3</v>
      </c>
      <c r="W11" s="71">
        <v>0</v>
      </c>
      <c r="X11" s="71">
        <v>0</v>
      </c>
      <c r="Y11" s="71">
        <v>20849</v>
      </c>
      <c r="Z11" s="71">
        <v>10241213692</v>
      </c>
      <c r="AA11" s="71">
        <v>2489857904</v>
      </c>
      <c r="AB11" s="71">
        <v>12339869323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1662</v>
      </c>
      <c r="B12" s="70">
        <v>4</v>
      </c>
      <c r="C12" s="70">
        <v>18</v>
      </c>
      <c r="D12" s="70">
        <v>4</v>
      </c>
      <c r="E12" s="70">
        <v>2024</v>
      </c>
      <c r="F12" s="70" t="s">
        <v>1554</v>
      </c>
      <c r="G12" s="1073" t="s">
        <v>1663</v>
      </c>
      <c r="H12" s="70" t="s">
        <v>1664</v>
      </c>
      <c r="I12" s="1066"/>
      <c r="J12" s="73">
        <v>70758</v>
      </c>
      <c r="K12" s="71">
        <v>77012230</v>
      </c>
      <c r="L12" s="71">
        <v>3430541</v>
      </c>
      <c r="M12" s="71">
        <v>3715058182</v>
      </c>
      <c r="N12" s="71">
        <v>7190300</v>
      </c>
      <c r="O12" s="71">
        <v>22179261022</v>
      </c>
      <c r="P12" s="71">
        <v>1048</v>
      </c>
      <c r="Q12" s="71">
        <v>5639336</v>
      </c>
      <c r="R12" s="71">
        <v>0</v>
      </c>
      <c r="S12" s="71">
        <v>0</v>
      </c>
      <c r="T12" s="71">
        <v>0</v>
      </c>
      <c r="U12" s="71">
        <v>0</v>
      </c>
      <c r="V12" s="71">
        <v>63</v>
      </c>
      <c r="W12" s="71">
        <v>0</v>
      </c>
      <c r="X12" s="71">
        <v>0</v>
      </c>
      <c r="Y12" s="71">
        <v>385580</v>
      </c>
      <c r="Z12" s="71">
        <v>25977356349.999996</v>
      </c>
      <c r="AA12" s="71">
        <v>30984784.999999996</v>
      </c>
      <c r="AB12" s="71">
        <v>436864566.00000006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1665</v>
      </c>
      <c r="B13" s="70">
        <v>5</v>
      </c>
      <c r="C13" s="70">
        <v>18</v>
      </c>
      <c r="D13" s="70">
        <v>5</v>
      </c>
      <c r="E13" s="70">
        <v>2024</v>
      </c>
      <c r="F13" s="70" t="s">
        <v>1554</v>
      </c>
      <c r="G13" s="1073" t="s">
        <v>1666</v>
      </c>
      <c r="H13" s="70" t="s">
        <v>1667</v>
      </c>
      <c r="I13" s="1066"/>
      <c r="J13" s="73">
        <v>30752</v>
      </c>
      <c r="K13" s="71">
        <v>33540150.999999996</v>
      </c>
      <c r="L13" s="71">
        <v>1154623</v>
      </c>
      <c r="M13" s="71">
        <v>1256707962</v>
      </c>
      <c r="N13" s="71">
        <v>3288800</v>
      </c>
      <c r="O13" s="71">
        <v>8898521193</v>
      </c>
      <c r="P13" s="71">
        <v>202</v>
      </c>
      <c r="Q13" s="71">
        <v>1094053.0000000002</v>
      </c>
      <c r="R13" s="71">
        <v>0</v>
      </c>
      <c r="S13" s="71">
        <v>0</v>
      </c>
      <c r="T13" s="71">
        <v>0</v>
      </c>
      <c r="U13" s="71">
        <v>0</v>
      </c>
      <c r="V13" s="71">
        <v>713</v>
      </c>
      <c r="W13" s="71">
        <v>0</v>
      </c>
      <c r="X13" s="71">
        <v>0</v>
      </c>
      <c r="Y13" s="71">
        <v>4373097</v>
      </c>
      <c r="Z13" s="71">
        <v>10194236456</v>
      </c>
      <c r="AA13" s="71">
        <v>10139432</v>
      </c>
      <c r="AB13" s="71">
        <v>147399833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1668</v>
      </c>
      <c r="B14" s="70">
        <v>6</v>
      </c>
      <c r="C14" s="70">
        <v>18</v>
      </c>
      <c r="D14" s="70">
        <v>6</v>
      </c>
      <c r="E14" s="70">
        <v>2024</v>
      </c>
      <c r="F14" s="70" t="s">
        <v>1554</v>
      </c>
      <c r="G14" s="1073" t="s">
        <v>1669</v>
      </c>
      <c r="H14" s="70" t="s">
        <v>1670</v>
      </c>
      <c r="I14" s="1066"/>
      <c r="J14" s="73">
        <v>8638</v>
      </c>
      <c r="K14" s="71">
        <v>9134412.0000000019</v>
      </c>
      <c r="L14" s="71">
        <v>379752</v>
      </c>
      <c r="M14" s="71">
        <v>401262761</v>
      </c>
      <c r="N14" s="71">
        <v>1311700</v>
      </c>
      <c r="O14" s="71">
        <v>3771317859</v>
      </c>
      <c r="P14" s="71">
        <v>2330</v>
      </c>
      <c r="Q14" s="71">
        <v>12379156</v>
      </c>
      <c r="R14" s="71">
        <v>0</v>
      </c>
      <c r="S14" s="71">
        <v>0</v>
      </c>
      <c r="T14" s="71">
        <v>0</v>
      </c>
      <c r="U14" s="71">
        <v>0</v>
      </c>
      <c r="V14" s="71">
        <v>0</v>
      </c>
      <c r="W14" s="71">
        <v>0</v>
      </c>
      <c r="X14" s="71">
        <v>0</v>
      </c>
      <c r="Y14" s="71">
        <v>0</v>
      </c>
      <c r="Z14" s="71">
        <v>4194094188</v>
      </c>
      <c r="AA14" s="71">
        <v>3332530.9999999995</v>
      </c>
      <c r="AB14" s="71">
        <v>47348552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1671</v>
      </c>
      <c r="B15" s="70">
        <v>7</v>
      </c>
      <c r="C15" s="70">
        <v>18</v>
      </c>
      <c r="D15" s="70">
        <v>7</v>
      </c>
      <c r="E15" s="70">
        <v>2024</v>
      </c>
      <c r="F15" s="70" t="s">
        <v>1554</v>
      </c>
      <c r="G15" s="1073" t="s">
        <v>1672</v>
      </c>
      <c r="H15" s="70" t="s">
        <v>1673</v>
      </c>
      <c r="I15" s="1066"/>
      <c r="J15" s="73">
        <v>31017</v>
      </c>
      <c r="K15" s="71">
        <v>34591731</v>
      </c>
      <c r="L15" s="71">
        <v>604256</v>
      </c>
      <c r="M15" s="71">
        <v>672879100</v>
      </c>
      <c r="N15" s="71">
        <v>2194200</v>
      </c>
      <c r="O15" s="71">
        <v>4942290138</v>
      </c>
      <c r="P15" s="71">
        <v>102</v>
      </c>
      <c r="Q15" s="71">
        <v>555980</v>
      </c>
      <c r="R15" s="71">
        <v>0</v>
      </c>
      <c r="S15" s="71">
        <v>0</v>
      </c>
      <c r="T15" s="71">
        <v>0</v>
      </c>
      <c r="U15" s="71">
        <v>0</v>
      </c>
      <c r="V15" s="71">
        <v>295</v>
      </c>
      <c r="W15" s="71">
        <v>0</v>
      </c>
      <c r="X15" s="71">
        <v>0</v>
      </c>
      <c r="Y15" s="71">
        <v>1806732</v>
      </c>
      <c r="Z15" s="71">
        <v>5652123681</v>
      </c>
      <c r="AA15" s="71">
        <v>13265866.000000002</v>
      </c>
      <c r="AB15" s="71">
        <v>173881292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1674</v>
      </c>
      <c r="B16" s="70">
        <v>8</v>
      </c>
      <c r="C16" s="70">
        <v>18</v>
      </c>
      <c r="D16" s="70">
        <v>8</v>
      </c>
      <c r="E16" s="70">
        <v>2024</v>
      </c>
      <c r="F16" s="70" t="s">
        <v>1554</v>
      </c>
      <c r="G16" s="1073" t="s">
        <v>1675</v>
      </c>
      <c r="H16" s="70" t="s">
        <v>1676</v>
      </c>
      <c r="I16" s="1066"/>
      <c r="J16" s="73">
        <v>34894</v>
      </c>
      <c r="K16" s="71">
        <v>39690239</v>
      </c>
      <c r="L16" s="71">
        <v>608540</v>
      </c>
      <c r="M16" s="71">
        <v>690443122</v>
      </c>
      <c r="N16" s="71">
        <v>2733000</v>
      </c>
      <c r="O16" s="71">
        <v>6879887715</v>
      </c>
      <c r="P16" s="71">
        <v>37461</v>
      </c>
      <c r="Q16" s="71">
        <v>202882907.00000003</v>
      </c>
      <c r="R16" s="71">
        <v>0</v>
      </c>
      <c r="S16" s="71">
        <v>0</v>
      </c>
      <c r="T16" s="71">
        <v>222447</v>
      </c>
      <c r="U16" s="71">
        <v>9816</v>
      </c>
      <c r="V16" s="71">
        <v>5357</v>
      </c>
      <c r="W16" s="71">
        <v>1547359134</v>
      </c>
      <c r="X16" s="71">
        <v>60189014</v>
      </c>
      <c r="Y16" s="71">
        <v>32849615</v>
      </c>
      <c r="Z16" s="71">
        <v>9453301746</v>
      </c>
      <c r="AA16" s="71">
        <v>17837870</v>
      </c>
      <c r="AB16" s="71">
        <v>221666838.00000003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1677</v>
      </c>
      <c r="B17" s="70">
        <v>9</v>
      </c>
      <c r="C17" s="70">
        <v>18</v>
      </c>
      <c r="D17" s="70">
        <v>9</v>
      </c>
      <c r="E17" s="70">
        <v>2024</v>
      </c>
      <c r="F17" s="70" t="s">
        <v>1554</v>
      </c>
      <c r="G17" s="1073" t="s">
        <v>1678</v>
      </c>
      <c r="H17" s="70" t="s">
        <v>1679</v>
      </c>
      <c r="I17" s="1066"/>
      <c r="J17" s="73">
        <v>79927</v>
      </c>
      <c r="K17" s="71">
        <v>91765156</v>
      </c>
      <c r="L17" s="71">
        <v>2161355</v>
      </c>
      <c r="M17" s="71">
        <v>2474839006</v>
      </c>
      <c r="N17" s="71">
        <v>96100</v>
      </c>
      <c r="O17" s="71">
        <v>185429372</v>
      </c>
      <c r="P17" s="71">
        <v>7107</v>
      </c>
      <c r="Q17" s="71">
        <v>40369519</v>
      </c>
      <c r="R17" s="71">
        <v>0</v>
      </c>
      <c r="S17" s="71">
        <v>0</v>
      </c>
      <c r="T17" s="71">
        <v>10587</v>
      </c>
      <c r="U17" s="71">
        <v>10</v>
      </c>
      <c r="V17" s="71">
        <v>151</v>
      </c>
      <c r="W17" s="71">
        <v>74121231</v>
      </c>
      <c r="X17" s="71">
        <v>63281.999999999993</v>
      </c>
      <c r="Y17" s="71">
        <v>928140</v>
      </c>
      <c r="Z17" s="71">
        <v>2867515706</v>
      </c>
      <c r="AA17" s="71">
        <v>36953002</v>
      </c>
      <c r="AB17" s="71">
        <v>552654021</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1680</v>
      </c>
      <c r="B18" s="70">
        <v>10</v>
      </c>
      <c r="C18" s="70">
        <v>18</v>
      </c>
      <c r="D18" s="70">
        <v>10</v>
      </c>
      <c r="E18" s="70">
        <v>2024</v>
      </c>
      <c r="F18" s="70" t="s">
        <v>1554</v>
      </c>
      <c r="G18" s="1073" t="s">
        <v>1681</v>
      </c>
      <c r="H18" s="70" t="s">
        <v>1682</v>
      </c>
      <c r="I18" s="1066"/>
      <c r="J18" s="73">
        <v>32484</v>
      </c>
      <c r="K18" s="71">
        <v>36289621</v>
      </c>
      <c r="L18" s="71">
        <v>2083303</v>
      </c>
      <c r="M18" s="71">
        <v>2323182512.0000005</v>
      </c>
      <c r="N18" s="71">
        <v>334500</v>
      </c>
      <c r="O18" s="71">
        <v>735846700</v>
      </c>
      <c r="P18" s="71">
        <v>0</v>
      </c>
      <c r="Q18" s="71">
        <v>0</v>
      </c>
      <c r="R18" s="71">
        <v>0</v>
      </c>
      <c r="S18" s="71">
        <v>0</v>
      </c>
      <c r="T18" s="71">
        <v>0</v>
      </c>
      <c r="U18" s="71">
        <v>0</v>
      </c>
      <c r="V18" s="71">
        <v>0</v>
      </c>
      <c r="W18" s="71">
        <v>0</v>
      </c>
      <c r="X18" s="71">
        <v>0</v>
      </c>
      <c r="Y18" s="71">
        <v>0</v>
      </c>
      <c r="Z18" s="71">
        <v>3095318833</v>
      </c>
      <c r="AA18" s="71">
        <v>13370140</v>
      </c>
      <c r="AB18" s="71">
        <v>183369554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1683</v>
      </c>
      <c r="B19" s="70">
        <v>11</v>
      </c>
      <c r="C19" s="70">
        <v>18</v>
      </c>
      <c r="D19" s="70">
        <v>11</v>
      </c>
      <c r="E19" s="70">
        <v>2024</v>
      </c>
      <c r="F19" s="70" t="s">
        <v>1554</v>
      </c>
      <c r="G19" s="1073" t="s">
        <v>1684</v>
      </c>
      <c r="H19" s="70" t="s">
        <v>1685</v>
      </c>
      <c r="I19" s="1066"/>
      <c r="J19" s="73">
        <v>31657</v>
      </c>
      <c r="K19" s="71">
        <v>34832038.999999993</v>
      </c>
      <c r="L19" s="71">
        <v>1957215</v>
      </c>
      <c r="M19" s="71">
        <v>2147471600.9999998</v>
      </c>
      <c r="N19" s="71">
        <v>4915900</v>
      </c>
      <c r="O19" s="71">
        <v>15202703075</v>
      </c>
      <c r="P19" s="71">
        <v>0</v>
      </c>
      <c r="Q19" s="71">
        <v>0</v>
      </c>
      <c r="R19" s="71">
        <v>0</v>
      </c>
      <c r="S19" s="71">
        <v>0</v>
      </c>
      <c r="T19" s="71">
        <v>0</v>
      </c>
      <c r="U19" s="71">
        <v>0</v>
      </c>
      <c r="V19" s="71">
        <v>28</v>
      </c>
      <c r="W19" s="71">
        <v>0</v>
      </c>
      <c r="X19" s="71">
        <v>0</v>
      </c>
      <c r="Y19" s="71">
        <v>174394</v>
      </c>
      <c r="Z19" s="71">
        <v>17385181109</v>
      </c>
      <c r="AA19" s="71">
        <v>9944228</v>
      </c>
      <c r="AB19" s="71">
        <v>134422056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1686</v>
      </c>
      <c r="B20" s="70">
        <v>12</v>
      </c>
      <c r="C20" s="70">
        <v>18</v>
      </c>
      <c r="D20" s="70">
        <v>12</v>
      </c>
      <c r="E20" s="70">
        <v>2024</v>
      </c>
      <c r="F20" s="70" t="s">
        <v>1554</v>
      </c>
      <c r="G20" s="1073" t="s">
        <v>1687</v>
      </c>
      <c r="H20" s="70" t="s">
        <v>1688</v>
      </c>
      <c r="I20" s="1066"/>
      <c r="J20" s="73">
        <v>156176</v>
      </c>
      <c r="K20" s="71">
        <v>175917965.99999997</v>
      </c>
      <c r="L20" s="71">
        <v>4595198</v>
      </c>
      <c r="M20" s="71">
        <v>5163396275</v>
      </c>
      <c r="N20" s="71">
        <v>3804800</v>
      </c>
      <c r="O20" s="71">
        <v>9293738039.9999981</v>
      </c>
      <c r="P20" s="71">
        <v>6068</v>
      </c>
      <c r="Q20" s="71">
        <v>35158063</v>
      </c>
      <c r="R20" s="71">
        <v>0</v>
      </c>
      <c r="S20" s="71">
        <v>0</v>
      </c>
      <c r="T20" s="71">
        <v>0</v>
      </c>
      <c r="U20" s="71">
        <v>0</v>
      </c>
      <c r="V20" s="71">
        <v>0</v>
      </c>
      <c r="W20" s="71">
        <v>0</v>
      </c>
      <c r="X20" s="71">
        <v>0</v>
      </c>
      <c r="Y20" s="71">
        <v>0</v>
      </c>
      <c r="Z20" s="71">
        <v>14668210343.999998</v>
      </c>
      <c r="AA20" s="71">
        <v>218035581</v>
      </c>
      <c r="AB20" s="71">
        <v>1177123295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1689</v>
      </c>
      <c r="B21" s="70">
        <v>13</v>
      </c>
      <c r="C21" s="70">
        <v>18</v>
      </c>
      <c r="D21" s="70">
        <v>13</v>
      </c>
      <c r="E21" s="70">
        <v>2024</v>
      </c>
      <c r="F21" s="70" t="s">
        <v>1554</v>
      </c>
      <c r="G21" s="1073" t="s">
        <v>1690</v>
      </c>
      <c r="H21" s="70" t="s">
        <v>1691</v>
      </c>
      <c r="I21" s="1066"/>
      <c r="J21" s="73">
        <v>15997</v>
      </c>
      <c r="K21" s="71">
        <v>18146188</v>
      </c>
      <c r="L21" s="71">
        <v>190261</v>
      </c>
      <c r="M21" s="71">
        <v>215478825</v>
      </c>
      <c r="N21" s="71">
        <v>1479300</v>
      </c>
      <c r="O21" s="71">
        <v>3522834882</v>
      </c>
      <c r="P21" s="71">
        <v>7968</v>
      </c>
      <c r="Q21" s="71">
        <v>43500130</v>
      </c>
      <c r="R21" s="71">
        <v>0</v>
      </c>
      <c r="S21" s="71">
        <v>0</v>
      </c>
      <c r="T21" s="71">
        <v>0</v>
      </c>
      <c r="U21" s="71">
        <v>0</v>
      </c>
      <c r="V21" s="71">
        <v>0</v>
      </c>
      <c r="W21" s="71">
        <v>0</v>
      </c>
      <c r="X21" s="71">
        <v>0</v>
      </c>
      <c r="Y21" s="71">
        <v>0</v>
      </c>
      <c r="Z21" s="71">
        <v>3799960025</v>
      </c>
      <c r="AA21" s="71">
        <v>5822824</v>
      </c>
      <c r="AB21" s="71">
        <v>66694115.000000007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1692</v>
      </c>
      <c r="B22" s="70">
        <v>14</v>
      </c>
      <c r="C22" s="70">
        <v>18</v>
      </c>
      <c r="D22" s="70">
        <v>14</v>
      </c>
      <c r="E22" s="70">
        <v>2024</v>
      </c>
      <c r="F22" s="70" t="s">
        <v>1554</v>
      </c>
      <c r="G22" s="1073" t="s">
        <v>1693</v>
      </c>
      <c r="H22" s="70" t="s">
        <v>1694</v>
      </c>
      <c r="I22" s="1066"/>
      <c r="J22" s="73">
        <v>32491.999999999996</v>
      </c>
      <c r="K22" s="71">
        <v>37068310</v>
      </c>
      <c r="L22" s="71">
        <v>1036250</v>
      </c>
      <c r="M22" s="71">
        <v>1178530999</v>
      </c>
      <c r="N22" s="71">
        <v>2832200</v>
      </c>
      <c r="O22" s="71">
        <v>7628921576.999999</v>
      </c>
      <c r="P22" s="71">
        <v>2023.0000000000002</v>
      </c>
      <c r="Q22" s="71">
        <v>11764740</v>
      </c>
      <c r="R22" s="71">
        <v>0</v>
      </c>
      <c r="S22" s="71">
        <v>0</v>
      </c>
      <c r="T22" s="71">
        <v>0</v>
      </c>
      <c r="U22" s="71">
        <v>0</v>
      </c>
      <c r="V22" s="71">
        <v>0</v>
      </c>
      <c r="W22" s="71">
        <v>0</v>
      </c>
      <c r="X22" s="71">
        <v>0</v>
      </c>
      <c r="Y22" s="71">
        <v>0</v>
      </c>
      <c r="Z22" s="71">
        <v>8856285625.9999981</v>
      </c>
      <c r="AA22" s="71">
        <v>14418255</v>
      </c>
      <c r="AB22" s="71">
        <v>180247982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1695</v>
      </c>
      <c r="B23" s="70">
        <v>15</v>
      </c>
      <c r="C23" s="70">
        <v>18</v>
      </c>
      <c r="D23" s="70">
        <v>15</v>
      </c>
      <c r="E23" s="70">
        <v>2024</v>
      </c>
      <c r="F23" s="70" t="s">
        <v>1554</v>
      </c>
      <c r="G23" s="1073" t="s">
        <v>1696</v>
      </c>
      <c r="H23" s="70" t="s">
        <v>1697</v>
      </c>
      <c r="I23" s="1066"/>
      <c r="J23" s="73">
        <v>15953</v>
      </c>
      <c r="K23" s="71">
        <v>17298154.999999996</v>
      </c>
      <c r="L23" s="71">
        <v>525114</v>
      </c>
      <c r="M23" s="71">
        <v>568401334</v>
      </c>
      <c r="N23" s="71">
        <v>1212400</v>
      </c>
      <c r="O23" s="71">
        <v>2763555200.9999995</v>
      </c>
      <c r="P23" s="71">
        <v>0</v>
      </c>
      <c r="Q23" s="71">
        <v>0</v>
      </c>
      <c r="R23" s="71">
        <v>0</v>
      </c>
      <c r="S23" s="71">
        <v>0</v>
      </c>
      <c r="T23" s="71">
        <v>0</v>
      </c>
      <c r="U23" s="71">
        <v>0</v>
      </c>
      <c r="V23" s="71">
        <v>0</v>
      </c>
      <c r="W23" s="71">
        <v>0</v>
      </c>
      <c r="X23" s="71">
        <v>0</v>
      </c>
      <c r="Y23" s="71">
        <v>0</v>
      </c>
      <c r="Z23" s="71">
        <v>3349254690</v>
      </c>
      <c r="AA23" s="71">
        <v>4529867</v>
      </c>
      <c r="AB23" s="71">
        <v>65846439.999999993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1698</v>
      </c>
      <c r="B24" s="70">
        <v>16</v>
      </c>
      <c r="C24" s="70">
        <v>18</v>
      </c>
      <c r="D24" s="70">
        <v>16</v>
      </c>
      <c r="E24" s="70">
        <v>2024</v>
      </c>
      <c r="F24" s="70" t="s">
        <v>1554</v>
      </c>
      <c r="G24" s="1073" t="s">
        <v>1699</v>
      </c>
      <c r="H24" s="70" t="s">
        <v>1700</v>
      </c>
      <c r="I24" s="1066"/>
      <c r="J24" s="73">
        <v>48731</v>
      </c>
      <c r="K24" s="71">
        <v>55563622</v>
      </c>
      <c r="L24" s="71">
        <v>1110227</v>
      </c>
      <c r="M24" s="71">
        <v>1261856645</v>
      </c>
      <c r="N24" s="71">
        <v>164600</v>
      </c>
      <c r="O24" s="71">
        <v>332435336</v>
      </c>
      <c r="P24" s="71">
        <v>0</v>
      </c>
      <c r="Q24" s="71">
        <v>0</v>
      </c>
      <c r="R24" s="71">
        <v>0</v>
      </c>
      <c r="S24" s="71">
        <v>0</v>
      </c>
      <c r="T24" s="71">
        <v>0</v>
      </c>
      <c r="U24" s="71">
        <v>0</v>
      </c>
      <c r="V24" s="71">
        <v>0</v>
      </c>
      <c r="W24" s="71">
        <v>0</v>
      </c>
      <c r="X24" s="71">
        <v>0</v>
      </c>
      <c r="Y24" s="71">
        <v>0</v>
      </c>
      <c r="Z24" s="71">
        <v>1649855603</v>
      </c>
      <c r="AA24" s="71">
        <v>54675536</v>
      </c>
      <c r="AB24" s="71">
        <v>385872900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1701</v>
      </c>
      <c r="B25" s="70">
        <v>17</v>
      </c>
      <c r="C25" s="70">
        <v>18</v>
      </c>
      <c r="D25" s="70">
        <v>17</v>
      </c>
      <c r="E25" s="70">
        <v>2024</v>
      </c>
      <c r="F25" s="70" t="s">
        <v>1554</v>
      </c>
      <c r="G25" s="1073" t="s">
        <v>1702</v>
      </c>
      <c r="H25" s="70" t="s">
        <v>1703</v>
      </c>
      <c r="I25" s="1066"/>
      <c r="J25" s="73">
        <v>48730</v>
      </c>
      <c r="K25" s="71">
        <v>53009536</v>
      </c>
      <c r="L25" s="71">
        <v>2839437</v>
      </c>
      <c r="M25" s="71">
        <v>3083144938</v>
      </c>
      <c r="N25" s="71">
        <v>1917000</v>
      </c>
      <c r="O25" s="71">
        <v>5259600896</v>
      </c>
      <c r="P25" s="71">
        <v>200</v>
      </c>
      <c r="Q25" s="71">
        <v>1060714</v>
      </c>
      <c r="R25" s="71">
        <v>0</v>
      </c>
      <c r="S25" s="71">
        <v>0</v>
      </c>
      <c r="T25" s="71">
        <v>0</v>
      </c>
      <c r="U25" s="71">
        <v>0</v>
      </c>
      <c r="V25" s="71">
        <v>9115</v>
      </c>
      <c r="W25" s="71">
        <v>0</v>
      </c>
      <c r="X25" s="71">
        <v>0</v>
      </c>
      <c r="Y25" s="71">
        <v>55891708</v>
      </c>
      <c r="Z25" s="71">
        <v>8452707791.9999971</v>
      </c>
      <c r="AA25" s="71">
        <v>11651123</v>
      </c>
      <c r="AB25" s="71">
        <v>173646377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1704</v>
      </c>
      <c r="B26" s="70">
        <v>18</v>
      </c>
      <c r="C26" s="70">
        <v>18</v>
      </c>
      <c r="D26" s="70">
        <v>18</v>
      </c>
      <c r="E26" s="70">
        <v>2024</v>
      </c>
      <c r="F26" s="70" t="s">
        <v>1554</v>
      </c>
      <c r="G26" s="1073" t="s">
        <v>1705</v>
      </c>
      <c r="H26" s="70" t="s">
        <v>1706</v>
      </c>
      <c r="I26" s="1066"/>
      <c r="J26" s="73">
        <v>52632</v>
      </c>
      <c r="K26" s="71">
        <v>60750981</v>
      </c>
      <c r="L26" s="71">
        <v>1123620</v>
      </c>
      <c r="M26" s="71">
        <v>1292661141</v>
      </c>
      <c r="N26" s="71">
        <v>460400</v>
      </c>
      <c r="O26" s="71">
        <v>1064527513</v>
      </c>
      <c r="P26" s="71">
        <v>1300</v>
      </c>
      <c r="Q26" s="71">
        <v>7043043</v>
      </c>
      <c r="R26" s="71">
        <v>0</v>
      </c>
      <c r="S26" s="71">
        <v>0</v>
      </c>
      <c r="T26" s="71">
        <v>0</v>
      </c>
      <c r="U26" s="71">
        <v>0</v>
      </c>
      <c r="V26" s="71">
        <v>0</v>
      </c>
      <c r="W26" s="71">
        <v>0</v>
      </c>
      <c r="X26" s="71">
        <v>0</v>
      </c>
      <c r="Y26" s="71">
        <v>0</v>
      </c>
      <c r="Z26" s="71">
        <v>2424982678</v>
      </c>
      <c r="AA26" s="71">
        <v>30093420</v>
      </c>
      <c r="AB26" s="71">
        <v>339405517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1708</v>
      </c>
      <c r="H27" s="70" t="s">
        <v>1709</v>
      </c>
      <c r="I27" s="1066"/>
      <c r="J27" s="73">
        <v>35392</v>
      </c>
      <c r="K27" s="71">
        <v>39011271</v>
      </c>
      <c r="L27" s="71">
        <v>724824</v>
      </c>
      <c r="M27" s="71">
        <v>797609721</v>
      </c>
      <c r="N27" s="71">
        <v>1847100</v>
      </c>
      <c r="O27" s="71">
        <v>4400156051</v>
      </c>
      <c r="P27" s="71">
        <v>142</v>
      </c>
      <c r="Q27" s="71">
        <v>771960.00000000012</v>
      </c>
      <c r="R27" s="71">
        <v>0</v>
      </c>
      <c r="S27" s="71">
        <v>0</v>
      </c>
      <c r="T27" s="71">
        <v>0</v>
      </c>
      <c r="U27" s="71">
        <v>0</v>
      </c>
      <c r="V27" s="71">
        <v>1698</v>
      </c>
      <c r="W27" s="71">
        <v>0</v>
      </c>
      <c r="X27" s="71">
        <v>0</v>
      </c>
      <c r="Y27" s="71">
        <v>10412381</v>
      </c>
      <c r="Z27" s="71">
        <v>5247961384.000001</v>
      </c>
      <c r="AA27" s="71">
        <v>12089014</v>
      </c>
      <c r="AB27" s="71">
        <v>174933540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1710</v>
      </c>
      <c r="B28" s="70">
        <v>20</v>
      </c>
      <c r="C28" s="70">
        <v>18</v>
      </c>
      <c r="D28" s="70">
        <v>20</v>
      </c>
      <c r="E28" s="70">
        <v>2024</v>
      </c>
      <c r="F28" s="70" t="s">
        <v>1554</v>
      </c>
      <c r="G28" s="1073" t="s">
        <v>1711</v>
      </c>
      <c r="H28" s="70" t="s">
        <v>1712</v>
      </c>
      <c r="I28" s="1066"/>
      <c r="J28" s="73">
        <v>47820</v>
      </c>
      <c r="K28" s="71">
        <v>51313770</v>
      </c>
      <c r="L28" s="71">
        <v>4939633</v>
      </c>
      <c r="M28" s="71">
        <v>5289406094.999999</v>
      </c>
      <c r="N28" s="71">
        <v>2866300</v>
      </c>
      <c r="O28" s="71">
        <v>7886852768</v>
      </c>
      <c r="P28" s="71">
        <v>0</v>
      </c>
      <c r="Q28" s="71">
        <v>0</v>
      </c>
      <c r="R28" s="71">
        <v>0</v>
      </c>
      <c r="S28" s="71">
        <v>0</v>
      </c>
      <c r="T28" s="71">
        <v>0</v>
      </c>
      <c r="U28" s="71">
        <v>0</v>
      </c>
      <c r="V28" s="71">
        <v>14926</v>
      </c>
      <c r="W28" s="71">
        <v>0</v>
      </c>
      <c r="X28" s="71">
        <v>0</v>
      </c>
      <c r="Y28" s="71">
        <v>91523778.999999985</v>
      </c>
      <c r="Z28" s="71">
        <v>13319096411.999998</v>
      </c>
      <c r="AA28" s="71">
        <v>14556284</v>
      </c>
      <c r="AB28" s="71">
        <v>210394900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1713</v>
      </c>
      <c r="B29" s="70">
        <v>21</v>
      </c>
      <c r="C29" s="70">
        <v>18</v>
      </c>
      <c r="D29" s="70">
        <v>21</v>
      </c>
      <c r="E29" s="70">
        <v>2024</v>
      </c>
      <c r="F29" s="70" t="s">
        <v>1554</v>
      </c>
      <c r="G29" s="1073" t="s">
        <v>1714</v>
      </c>
      <c r="H29" s="70" t="s">
        <v>1715</v>
      </c>
      <c r="I29" s="1066"/>
      <c r="J29" s="73">
        <v>21771</v>
      </c>
      <c r="K29" s="71">
        <v>23321156</v>
      </c>
      <c r="L29" s="71">
        <v>472600</v>
      </c>
      <c r="M29" s="71">
        <v>505335062</v>
      </c>
      <c r="N29" s="71">
        <v>3009200</v>
      </c>
      <c r="O29" s="71">
        <v>8429027311</v>
      </c>
      <c r="P29" s="71">
        <v>7163</v>
      </c>
      <c r="Q29" s="71">
        <v>38057055.999999993</v>
      </c>
      <c r="R29" s="71">
        <v>0</v>
      </c>
      <c r="S29" s="71">
        <v>0</v>
      </c>
      <c r="T29" s="71">
        <v>0</v>
      </c>
      <c r="U29" s="71">
        <v>0</v>
      </c>
      <c r="V29" s="71">
        <v>0</v>
      </c>
      <c r="W29" s="71">
        <v>0</v>
      </c>
      <c r="X29" s="71">
        <v>0</v>
      </c>
      <c r="Y29" s="71">
        <v>0</v>
      </c>
      <c r="Z29" s="71">
        <v>8995740584.9999981</v>
      </c>
      <c r="AA29" s="71">
        <v>7374314.9999999991</v>
      </c>
      <c r="AB29" s="71">
        <v>91348935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1717</v>
      </c>
      <c r="H30" s="70" t="s">
        <v>1718</v>
      </c>
      <c r="I30" s="1066"/>
      <c r="J30" s="73">
        <v>20826</v>
      </c>
      <c r="K30" s="71">
        <v>22359455</v>
      </c>
      <c r="L30" s="71">
        <v>1085335</v>
      </c>
      <c r="M30" s="71">
        <v>1162757680</v>
      </c>
      <c r="N30" s="71">
        <v>2039500</v>
      </c>
      <c r="O30" s="71">
        <v>5873181120</v>
      </c>
      <c r="P30" s="71">
        <v>0</v>
      </c>
      <c r="Q30" s="71">
        <v>0</v>
      </c>
      <c r="R30" s="71">
        <v>0</v>
      </c>
      <c r="S30" s="71">
        <v>0</v>
      </c>
      <c r="T30" s="71">
        <v>0</v>
      </c>
      <c r="U30" s="71">
        <v>0</v>
      </c>
      <c r="V30" s="71">
        <v>0</v>
      </c>
      <c r="W30" s="71">
        <v>0</v>
      </c>
      <c r="X30" s="71">
        <v>0</v>
      </c>
      <c r="Y30" s="71">
        <v>0</v>
      </c>
      <c r="Z30" s="71">
        <v>7058298255</v>
      </c>
      <c r="AA30" s="71">
        <v>6525789</v>
      </c>
      <c r="AB30" s="71">
        <v>94665776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1719</v>
      </c>
      <c r="B31" s="70">
        <v>23</v>
      </c>
      <c r="C31" s="70">
        <v>18</v>
      </c>
      <c r="D31" s="70">
        <v>23</v>
      </c>
      <c r="E31" s="70">
        <v>2024</v>
      </c>
      <c r="F31" s="70" t="s">
        <v>1554</v>
      </c>
      <c r="G31" s="1073" t="s">
        <v>1720</v>
      </c>
      <c r="H31" s="70" t="s">
        <v>1721</v>
      </c>
      <c r="I31" s="1066"/>
      <c r="J31" s="73">
        <v>43713</v>
      </c>
      <c r="K31" s="71">
        <v>49914991</v>
      </c>
      <c r="L31" s="71">
        <v>1482594</v>
      </c>
      <c r="M31" s="71">
        <v>1688682529.0000002</v>
      </c>
      <c r="N31" s="71">
        <v>83600</v>
      </c>
      <c r="O31" s="71">
        <v>194865274</v>
      </c>
      <c r="P31" s="71">
        <v>44</v>
      </c>
      <c r="Q31" s="71">
        <v>258450</v>
      </c>
      <c r="R31" s="71">
        <v>0</v>
      </c>
      <c r="S31" s="71">
        <v>0</v>
      </c>
      <c r="T31" s="71">
        <v>0</v>
      </c>
      <c r="U31" s="71">
        <v>0</v>
      </c>
      <c r="V31" s="71">
        <v>0</v>
      </c>
      <c r="W31" s="71">
        <v>0</v>
      </c>
      <c r="X31" s="71">
        <v>0</v>
      </c>
      <c r="Y31" s="71">
        <v>0</v>
      </c>
      <c r="Z31" s="71">
        <v>1933721244.0000005</v>
      </c>
      <c r="AA31" s="71">
        <v>17810773</v>
      </c>
      <c r="AB31" s="71">
        <v>262937150.00000003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1722</v>
      </c>
      <c r="B32" s="70">
        <v>24</v>
      </c>
      <c r="C32" s="70">
        <v>18</v>
      </c>
      <c r="D32" s="70">
        <v>24</v>
      </c>
      <c r="E32" s="70">
        <v>2024</v>
      </c>
      <c r="F32" s="70" t="s">
        <v>1554</v>
      </c>
      <c r="G32" s="1073" t="s">
        <v>1723</v>
      </c>
      <c r="H32" s="70" t="s">
        <v>1724</v>
      </c>
      <c r="I32" s="1066"/>
      <c r="J32" s="73">
        <v>173021</v>
      </c>
      <c r="K32" s="71">
        <v>192656223.99999997</v>
      </c>
      <c r="L32" s="71">
        <v>2287082</v>
      </c>
      <c r="M32" s="71">
        <v>2539073404.9999995</v>
      </c>
      <c r="N32" s="71">
        <v>1513200</v>
      </c>
      <c r="O32" s="71">
        <v>3693206467</v>
      </c>
      <c r="P32" s="71">
        <v>3664</v>
      </c>
      <c r="Q32" s="71">
        <v>19593580.000000004</v>
      </c>
      <c r="R32" s="71">
        <v>0</v>
      </c>
      <c r="S32" s="71">
        <v>0</v>
      </c>
      <c r="T32" s="71">
        <v>0</v>
      </c>
      <c r="U32" s="71">
        <v>0</v>
      </c>
      <c r="V32" s="71">
        <v>0</v>
      </c>
      <c r="W32" s="71">
        <v>0</v>
      </c>
      <c r="X32" s="71">
        <v>0</v>
      </c>
      <c r="Y32" s="71">
        <v>0</v>
      </c>
      <c r="Z32" s="71">
        <v>6444529675.999999</v>
      </c>
      <c r="AA32" s="71">
        <v>276025974</v>
      </c>
      <c r="AB32" s="71">
        <v>1481085674</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1725</v>
      </c>
      <c r="B33" s="70">
        <v>25</v>
      </c>
      <c r="C33" s="70">
        <v>18</v>
      </c>
      <c r="D33" s="70">
        <v>25</v>
      </c>
      <c r="E33" s="70">
        <v>2024</v>
      </c>
      <c r="F33" s="70" t="s">
        <v>1554</v>
      </c>
      <c r="G33" s="1073" t="s">
        <v>1726</v>
      </c>
      <c r="H33" s="70" t="s">
        <v>1727</v>
      </c>
      <c r="I33" s="1066"/>
      <c r="J33" s="73">
        <v>57437</v>
      </c>
      <c r="K33" s="71">
        <v>63845772</v>
      </c>
      <c r="L33" s="71">
        <v>829161</v>
      </c>
      <c r="M33" s="71">
        <v>919416685</v>
      </c>
      <c r="N33" s="71">
        <v>1708700</v>
      </c>
      <c r="O33" s="71">
        <v>3883470075</v>
      </c>
      <c r="P33" s="71">
        <v>55</v>
      </c>
      <c r="Q33" s="71">
        <v>300570</v>
      </c>
      <c r="R33" s="71">
        <v>0</v>
      </c>
      <c r="S33" s="71">
        <v>0</v>
      </c>
      <c r="T33" s="71">
        <v>0</v>
      </c>
      <c r="U33" s="71">
        <v>0</v>
      </c>
      <c r="V33" s="71">
        <v>0</v>
      </c>
      <c r="W33" s="71">
        <v>0</v>
      </c>
      <c r="X33" s="71">
        <v>0</v>
      </c>
      <c r="Y33" s="71">
        <v>0</v>
      </c>
      <c r="Z33" s="71">
        <v>4867033102</v>
      </c>
      <c r="AA33" s="71">
        <v>27138809.000000004</v>
      </c>
      <c r="AB33" s="71">
        <v>382208157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1728</v>
      </c>
      <c r="B34" s="70">
        <v>26</v>
      </c>
      <c r="C34" s="70">
        <v>18</v>
      </c>
      <c r="D34" s="70">
        <v>26</v>
      </c>
      <c r="E34" s="70">
        <v>2024</v>
      </c>
      <c r="F34" s="70" t="s">
        <v>1554</v>
      </c>
      <c r="G34" s="1073" t="s">
        <v>1729</v>
      </c>
      <c r="H34" s="70" t="s">
        <v>1730</v>
      </c>
      <c r="I34" s="1066"/>
      <c r="J34" s="73">
        <v>32558.999999999996</v>
      </c>
      <c r="K34" s="71">
        <v>35987462</v>
      </c>
      <c r="L34" s="71">
        <v>1943851</v>
      </c>
      <c r="M34" s="71">
        <v>2139489431.9999998</v>
      </c>
      <c r="N34" s="71">
        <v>2466900</v>
      </c>
      <c r="O34" s="71">
        <v>7713054940.999999</v>
      </c>
      <c r="P34" s="71">
        <v>107</v>
      </c>
      <c r="Q34" s="71">
        <v>577541.00000000012</v>
      </c>
      <c r="R34" s="71">
        <v>0</v>
      </c>
      <c r="S34" s="71">
        <v>0</v>
      </c>
      <c r="T34" s="71">
        <v>0</v>
      </c>
      <c r="U34" s="71">
        <v>0</v>
      </c>
      <c r="V34" s="71">
        <v>0</v>
      </c>
      <c r="W34" s="71">
        <v>0</v>
      </c>
      <c r="X34" s="71">
        <v>0</v>
      </c>
      <c r="Y34" s="71">
        <v>0</v>
      </c>
      <c r="Z34" s="71">
        <v>9889109376</v>
      </c>
      <c r="AA34" s="71">
        <v>15496505.999999998</v>
      </c>
      <c r="AB34" s="71">
        <v>200343567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1731</v>
      </c>
      <c r="B35" s="70">
        <v>27</v>
      </c>
      <c r="C35" s="70">
        <v>18</v>
      </c>
      <c r="D35" s="70">
        <v>27</v>
      </c>
      <c r="E35" s="70">
        <v>2024</v>
      </c>
      <c r="F35" s="70" t="s">
        <v>1554</v>
      </c>
      <c r="G35" s="1073" t="s">
        <v>1732</v>
      </c>
      <c r="H35" s="70" t="s">
        <v>1733</v>
      </c>
      <c r="I35" s="1066"/>
      <c r="J35" s="73">
        <v>94967</v>
      </c>
      <c r="K35" s="71">
        <v>110357993.00000001</v>
      </c>
      <c r="L35" s="71">
        <v>4195736</v>
      </c>
      <c r="M35" s="71">
        <v>4860703833</v>
      </c>
      <c r="N35" s="71">
        <v>577600</v>
      </c>
      <c r="O35" s="71">
        <v>1260876936</v>
      </c>
      <c r="P35" s="71">
        <v>18539</v>
      </c>
      <c r="Q35" s="71">
        <v>98621998</v>
      </c>
      <c r="R35" s="71">
        <v>0</v>
      </c>
      <c r="S35" s="71">
        <v>0</v>
      </c>
      <c r="T35" s="71">
        <v>8400</v>
      </c>
      <c r="U35" s="71">
        <v>36</v>
      </c>
      <c r="V35" s="71">
        <v>421</v>
      </c>
      <c r="W35" s="71">
        <v>58515411</v>
      </c>
      <c r="X35" s="71">
        <v>220507</v>
      </c>
      <c r="Y35" s="71">
        <v>2581572</v>
      </c>
      <c r="Z35" s="71">
        <v>6391878249.999999</v>
      </c>
      <c r="AA35" s="71">
        <v>88124085</v>
      </c>
      <c r="AB35" s="71">
        <v>549916753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1734</v>
      </c>
      <c r="B36" s="70">
        <v>28</v>
      </c>
      <c r="C36" s="70">
        <v>18</v>
      </c>
      <c r="D36" s="70">
        <v>28</v>
      </c>
      <c r="E36" s="70">
        <v>2024</v>
      </c>
      <c r="F36" s="70" t="s">
        <v>1554</v>
      </c>
      <c r="G36" s="1073" t="s">
        <v>1735</v>
      </c>
      <c r="H36" s="70" t="s">
        <v>1736</v>
      </c>
      <c r="I36" s="1066"/>
      <c r="J36" s="73">
        <v>57892</v>
      </c>
      <c r="K36" s="71">
        <v>66888268</v>
      </c>
      <c r="L36" s="71">
        <v>959513</v>
      </c>
      <c r="M36" s="71">
        <v>1104923542</v>
      </c>
      <c r="N36" s="71">
        <v>3000</v>
      </c>
      <c r="O36" s="71">
        <v>4853870</v>
      </c>
      <c r="P36" s="71">
        <v>1760</v>
      </c>
      <c r="Q36" s="71">
        <v>8419499</v>
      </c>
      <c r="R36" s="71">
        <v>0</v>
      </c>
      <c r="S36" s="71">
        <v>0</v>
      </c>
      <c r="T36" s="71">
        <v>0</v>
      </c>
      <c r="U36" s="71">
        <v>0</v>
      </c>
      <c r="V36" s="71">
        <v>0</v>
      </c>
      <c r="W36" s="71">
        <v>0</v>
      </c>
      <c r="X36" s="71">
        <v>0</v>
      </c>
      <c r="Y36" s="71">
        <v>0</v>
      </c>
      <c r="Z36" s="71">
        <v>1185085179</v>
      </c>
      <c r="AA36" s="71">
        <v>58421805.000000007</v>
      </c>
      <c r="AB36" s="71">
        <v>343789880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1737</v>
      </c>
      <c r="B37" s="70">
        <v>29</v>
      </c>
      <c r="C37" s="70">
        <v>18</v>
      </c>
      <c r="D37" s="70">
        <v>29</v>
      </c>
      <c r="E37" s="70">
        <v>2024</v>
      </c>
      <c r="F37" s="70" t="s">
        <v>1554</v>
      </c>
      <c r="G37" s="1073" t="s">
        <v>1738</v>
      </c>
      <c r="H37" s="70" t="s">
        <v>1739</v>
      </c>
      <c r="I37" s="1066"/>
      <c r="J37" s="73">
        <v>58871</v>
      </c>
      <c r="K37" s="71">
        <v>67975973</v>
      </c>
      <c r="L37" s="71">
        <v>985000</v>
      </c>
      <c r="M37" s="71">
        <v>1133605102.9999998</v>
      </c>
      <c r="N37" s="71">
        <v>84600</v>
      </c>
      <c r="O37" s="71">
        <v>170792875.99999997</v>
      </c>
      <c r="P37" s="71">
        <v>8760</v>
      </c>
      <c r="Q37" s="71">
        <v>46489372</v>
      </c>
      <c r="R37" s="71">
        <v>0</v>
      </c>
      <c r="S37" s="71">
        <v>0</v>
      </c>
      <c r="T37" s="71">
        <v>779</v>
      </c>
      <c r="U37" s="71">
        <v>0</v>
      </c>
      <c r="V37" s="71">
        <v>116</v>
      </c>
      <c r="W37" s="71">
        <v>5135403</v>
      </c>
      <c r="X37" s="71">
        <v>0</v>
      </c>
      <c r="Y37" s="71">
        <v>709104.00000000012</v>
      </c>
      <c r="Z37" s="71">
        <v>1424707831</v>
      </c>
      <c r="AA37" s="71">
        <v>34503823</v>
      </c>
      <c r="AB37" s="71">
        <v>413863648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1740</v>
      </c>
      <c r="B38" s="70">
        <v>30</v>
      </c>
      <c r="C38" s="70">
        <v>18</v>
      </c>
      <c r="D38" s="70">
        <v>30</v>
      </c>
      <c r="E38" s="70">
        <v>2024</v>
      </c>
      <c r="F38" s="70" t="s">
        <v>1554</v>
      </c>
      <c r="G38" s="1073" t="s">
        <v>1741</v>
      </c>
      <c r="H38" s="70" t="s">
        <v>1742</v>
      </c>
      <c r="I38" s="1066"/>
      <c r="J38" s="73">
        <v>32459.000000000004</v>
      </c>
      <c r="K38" s="71">
        <v>37518610</v>
      </c>
      <c r="L38" s="71">
        <v>586455</v>
      </c>
      <c r="M38" s="71">
        <v>675925632</v>
      </c>
      <c r="N38" s="71">
        <v>68200</v>
      </c>
      <c r="O38" s="71">
        <v>146986005</v>
      </c>
      <c r="P38" s="71">
        <v>0</v>
      </c>
      <c r="Q38" s="71">
        <v>0</v>
      </c>
      <c r="R38" s="71">
        <v>0</v>
      </c>
      <c r="S38" s="71">
        <v>0</v>
      </c>
      <c r="T38" s="71">
        <v>0</v>
      </c>
      <c r="U38" s="71">
        <v>0</v>
      </c>
      <c r="V38" s="71">
        <v>0</v>
      </c>
      <c r="W38" s="71">
        <v>0</v>
      </c>
      <c r="X38" s="71">
        <v>0</v>
      </c>
      <c r="Y38" s="71">
        <v>0</v>
      </c>
      <c r="Z38" s="71">
        <v>860430246.99999988</v>
      </c>
      <c r="AA38" s="71">
        <v>14476865</v>
      </c>
      <c r="AB38" s="71">
        <v>195625532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1743</v>
      </c>
      <c r="B39" s="70">
        <v>31</v>
      </c>
      <c r="C39" s="70">
        <v>18</v>
      </c>
      <c r="D39" s="70">
        <v>31</v>
      </c>
      <c r="E39" s="70">
        <v>2024</v>
      </c>
      <c r="F39" s="70" t="s">
        <v>1554</v>
      </c>
      <c r="G39" s="1073" t="s">
        <v>1744</v>
      </c>
      <c r="H39" s="70" t="s">
        <v>1745</v>
      </c>
      <c r="I39" s="1066"/>
      <c r="J39" s="73">
        <v>43674</v>
      </c>
      <c r="K39" s="71">
        <v>47828892</v>
      </c>
      <c r="L39" s="71">
        <v>1154941</v>
      </c>
      <c r="M39" s="71">
        <v>1262892623</v>
      </c>
      <c r="N39" s="71">
        <v>2763800</v>
      </c>
      <c r="O39" s="71">
        <v>7706014686</v>
      </c>
      <c r="P39" s="71">
        <v>14773</v>
      </c>
      <c r="Q39" s="71">
        <v>78466540.999999985</v>
      </c>
      <c r="R39" s="71">
        <v>0</v>
      </c>
      <c r="S39" s="71">
        <v>0</v>
      </c>
      <c r="T39" s="71">
        <v>0</v>
      </c>
      <c r="U39" s="71">
        <v>0</v>
      </c>
      <c r="V39" s="71">
        <v>0</v>
      </c>
      <c r="W39" s="71">
        <v>0</v>
      </c>
      <c r="X39" s="71">
        <v>0</v>
      </c>
      <c r="Y39" s="71">
        <v>0</v>
      </c>
      <c r="Z39" s="71">
        <v>9095202741.9999981</v>
      </c>
      <c r="AA39" s="71">
        <v>17078760</v>
      </c>
      <c r="AB39" s="71">
        <v>247544608.00000003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1746</v>
      </c>
      <c r="B40" s="70">
        <v>32</v>
      </c>
      <c r="C40" s="70">
        <v>18</v>
      </c>
      <c r="D40" s="70">
        <v>32</v>
      </c>
      <c r="E40" s="70">
        <v>2024</v>
      </c>
      <c r="F40" s="70" t="s">
        <v>1554</v>
      </c>
      <c r="G40" s="1073" t="s">
        <v>1747</v>
      </c>
      <c r="H40" s="70" t="s">
        <v>1748</v>
      </c>
      <c r="I40" s="1066"/>
      <c r="J40" s="73">
        <v>142988</v>
      </c>
      <c r="K40" s="71">
        <v>164927155</v>
      </c>
      <c r="L40" s="71">
        <v>3181586</v>
      </c>
      <c r="M40" s="71">
        <v>3658078806</v>
      </c>
      <c r="N40" s="71">
        <v>882000</v>
      </c>
      <c r="O40" s="71">
        <v>2270496531</v>
      </c>
      <c r="P40" s="71">
        <v>11038</v>
      </c>
      <c r="Q40" s="71">
        <v>64074571.000000007</v>
      </c>
      <c r="R40" s="71">
        <v>0</v>
      </c>
      <c r="S40" s="71">
        <v>0</v>
      </c>
      <c r="T40" s="71">
        <v>0</v>
      </c>
      <c r="U40" s="71">
        <v>0</v>
      </c>
      <c r="V40" s="71">
        <v>0</v>
      </c>
      <c r="W40" s="71">
        <v>0</v>
      </c>
      <c r="X40" s="71">
        <v>0</v>
      </c>
      <c r="Y40" s="71">
        <v>0</v>
      </c>
      <c r="Z40" s="71">
        <v>6157577063</v>
      </c>
      <c r="AA40" s="71">
        <v>230965715</v>
      </c>
      <c r="AB40" s="71">
        <v>1143878670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1749</v>
      </c>
      <c r="B41" s="70">
        <v>33</v>
      </c>
      <c r="C41" s="70">
        <v>18</v>
      </c>
      <c r="D41" s="70">
        <v>33</v>
      </c>
      <c r="E41" s="70">
        <v>2024</v>
      </c>
      <c r="F41" s="70" t="s">
        <v>1554</v>
      </c>
      <c r="G41" s="1073" t="s">
        <v>1750</v>
      </c>
      <c r="H41" s="70" t="s">
        <v>1751</v>
      </c>
      <c r="I41" s="1066"/>
      <c r="J41" s="73">
        <v>19300</v>
      </c>
      <c r="K41" s="71">
        <v>21212549</v>
      </c>
      <c r="L41" s="71">
        <v>1347481</v>
      </c>
      <c r="M41" s="71">
        <v>1479587165.0000002</v>
      </c>
      <c r="N41" s="71">
        <v>3910800</v>
      </c>
      <c r="O41" s="71">
        <v>10181528250</v>
      </c>
      <c r="P41" s="71">
        <v>2128</v>
      </c>
      <c r="Q41" s="71">
        <v>11522454</v>
      </c>
      <c r="R41" s="71">
        <v>0</v>
      </c>
      <c r="S41" s="71">
        <v>0</v>
      </c>
      <c r="T41" s="71">
        <v>0</v>
      </c>
      <c r="U41" s="71">
        <v>0</v>
      </c>
      <c r="V41" s="71">
        <v>0</v>
      </c>
      <c r="W41" s="71">
        <v>0</v>
      </c>
      <c r="X41" s="71">
        <v>0</v>
      </c>
      <c r="Y41" s="71">
        <v>0</v>
      </c>
      <c r="Z41" s="71">
        <v>11693850418</v>
      </c>
      <c r="AA41" s="71">
        <v>5869013</v>
      </c>
      <c r="AB41" s="71">
        <v>81704439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1752</v>
      </c>
      <c r="B42" s="70">
        <v>34</v>
      </c>
      <c r="C42" s="70">
        <v>18</v>
      </c>
      <c r="D42" s="70">
        <v>34</v>
      </c>
      <c r="E42" s="70">
        <v>2024</v>
      </c>
      <c r="F42" s="70" t="s">
        <v>1554</v>
      </c>
      <c r="G42" s="1073" t="s">
        <v>1753</v>
      </c>
      <c r="H42" s="70" t="s">
        <v>1754</v>
      </c>
      <c r="I42" s="1066"/>
      <c r="J42" s="73">
        <v>34999</v>
      </c>
      <c r="K42" s="71">
        <v>37975486</v>
      </c>
      <c r="L42" s="71">
        <v>1760170</v>
      </c>
      <c r="M42" s="71">
        <v>1906557360</v>
      </c>
      <c r="N42" s="71">
        <v>3256300</v>
      </c>
      <c r="O42" s="71">
        <v>8520288868.0000019</v>
      </c>
      <c r="P42" s="71">
        <v>634</v>
      </c>
      <c r="Q42" s="71">
        <v>3368199</v>
      </c>
      <c r="R42" s="71">
        <v>0</v>
      </c>
      <c r="S42" s="71">
        <v>0</v>
      </c>
      <c r="T42" s="71">
        <v>0</v>
      </c>
      <c r="U42" s="71">
        <v>0</v>
      </c>
      <c r="V42" s="71">
        <v>5904</v>
      </c>
      <c r="W42" s="71">
        <v>0</v>
      </c>
      <c r="X42" s="71">
        <v>0</v>
      </c>
      <c r="Y42" s="71">
        <v>36206271</v>
      </c>
      <c r="Z42" s="71">
        <v>10504396184</v>
      </c>
      <c r="AA42" s="71">
        <v>10588139</v>
      </c>
      <c r="AB42" s="71">
        <v>135497380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1755</v>
      </c>
      <c r="B43" s="70">
        <v>35</v>
      </c>
      <c r="C43" s="70">
        <v>18</v>
      </c>
      <c r="D43" s="70">
        <v>35</v>
      </c>
      <c r="E43" s="70">
        <v>2024</v>
      </c>
      <c r="F43" s="70" t="s">
        <v>1554</v>
      </c>
      <c r="G43" s="1073" t="s">
        <v>1756</v>
      </c>
      <c r="H43" s="70" t="s">
        <v>1757</v>
      </c>
      <c r="I43" s="1066"/>
      <c r="J43" s="73">
        <v>37484</v>
      </c>
      <c r="K43" s="71">
        <v>41397928</v>
      </c>
      <c r="L43" s="71">
        <v>172804</v>
      </c>
      <c r="M43" s="71">
        <v>190585190.99999997</v>
      </c>
      <c r="N43" s="71">
        <v>1730700</v>
      </c>
      <c r="O43" s="71">
        <v>4782810305</v>
      </c>
      <c r="P43" s="71">
        <v>9267</v>
      </c>
      <c r="Q43" s="71">
        <v>50366693</v>
      </c>
      <c r="R43" s="71">
        <v>0</v>
      </c>
      <c r="S43" s="71">
        <v>0</v>
      </c>
      <c r="T43" s="71">
        <v>0</v>
      </c>
      <c r="U43" s="71">
        <v>0</v>
      </c>
      <c r="V43" s="71">
        <v>0</v>
      </c>
      <c r="W43" s="71">
        <v>0</v>
      </c>
      <c r="X43" s="71">
        <v>0</v>
      </c>
      <c r="Y43" s="71">
        <v>0</v>
      </c>
      <c r="Z43" s="71">
        <v>5065160117</v>
      </c>
      <c r="AA43" s="71">
        <v>16507933</v>
      </c>
      <c r="AB43" s="71">
        <v>240552251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1758</v>
      </c>
      <c r="B44" s="70">
        <v>36</v>
      </c>
      <c r="C44" s="70">
        <v>18</v>
      </c>
      <c r="D44" s="70">
        <v>36</v>
      </c>
      <c r="E44" s="70">
        <v>2024</v>
      </c>
      <c r="F44" s="70" t="s">
        <v>1554</v>
      </c>
      <c r="G44" s="1073" t="s">
        <v>1759</v>
      </c>
      <c r="H44" s="70" t="s">
        <v>1760</v>
      </c>
      <c r="I44" s="1066"/>
      <c r="J44" s="73">
        <v>26474</v>
      </c>
      <c r="K44" s="71">
        <v>30766158</v>
      </c>
      <c r="L44" s="71">
        <v>979959</v>
      </c>
      <c r="M44" s="71">
        <v>1134290344</v>
      </c>
      <c r="N44" s="71">
        <v>2807500</v>
      </c>
      <c r="O44" s="71">
        <v>7648149296.000001</v>
      </c>
      <c r="P44" s="71">
        <v>7956</v>
      </c>
      <c r="Q44" s="71">
        <v>46799303</v>
      </c>
      <c r="R44" s="71">
        <v>0</v>
      </c>
      <c r="S44" s="71">
        <v>0</v>
      </c>
      <c r="T44" s="71">
        <v>0</v>
      </c>
      <c r="U44" s="71">
        <v>0</v>
      </c>
      <c r="V44" s="71">
        <v>0</v>
      </c>
      <c r="W44" s="71">
        <v>0</v>
      </c>
      <c r="X44" s="71">
        <v>0</v>
      </c>
      <c r="Y44" s="71">
        <v>0</v>
      </c>
      <c r="Z44" s="71">
        <v>8860005101</v>
      </c>
      <c r="AA44" s="71">
        <v>9938437</v>
      </c>
      <c r="AB44" s="71">
        <v>134908505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1761</v>
      </c>
      <c r="B45" s="70">
        <v>37</v>
      </c>
      <c r="C45" s="70">
        <v>18</v>
      </c>
      <c r="D45" s="70">
        <v>37</v>
      </c>
      <c r="E45" s="70">
        <v>2024</v>
      </c>
      <c r="F45" s="70" t="s">
        <v>1554</v>
      </c>
      <c r="G45" s="1073" t="s">
        <v>1762</v>
      </c>
      <c r="H45" s="70" t="s">
        <v>1763</v>
      </c>
      <c r="I45" s="1066"/>
      <c r="J45" s="73">
        <v>19848</v>
      </c>
      <c r="K45" s="71">
        <v>21404979</v>
      </c>
      <c r="L45" s="71">
        <v>475</v>
      </c>
      <c r="M45" s="71">
        <v>510495.00000000006</v>
      </c>
      <c r="N45" s="71">
        <v>138300</v>
      </c>
      <c r="O45" s="71">
        <v>312689605</v>
      </c>
      <c r="P45" s="71">
        <v>208</v>
      </c>
      <c r="Q45" s="71">
        <v>1120160</v>
      </c>
      <c r="R45" s="71">
        <v>0</v>
      </c>
      <c r="S45" s="71">
        <v>0</v>
      </c>
      <c r="T45" s="71">
        <v>0</v>
      </c>
      <c r="U45" s="71">
        <v>0</v>
      </c>
      <c r="V45" s="71">
        <v>0</v>
      </c>
      <c r="W45" s="71">
        <v>0</v>
      </c>
      <c r="X45" s="71">
        <v>0</v>
      </c>
      <c r="Y45" s="71">
        <v>0</v>
      </c>
      <c r="Z45" s="71">
        <v>335725239</v>
      </c>
      <c r="AA45" s="71">
        <v>9559864</v>
      </c>
      <c r="AB45" s="71">
        <v>123898734</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1764</v>
      </c>
      <c r="B46" s="70">
        <v>38</v>
      </c>
      <c r="C46" s="70">
        <v>18</v>
      </c>
      <c r="D46" s="70">
        <v>38</v>
      </c>
      <c r="E46" s="70">
        <v>2024</v>
      </c>
      <c r="F46" s="70" t="s">
        <v>1554</v>
      </c>
      <c r="G46" s="1073" t="s">
        <v>1765</v>
      </c>
      <c r="H46" s="70" t="s">
        <v>1766</v>
      </c>
      <c r="I46" s="1066"/>
      <c r="J46" s="73">
        <v>23402</v>
      </c>
      <c r="K46" s="71">
        <v>25340647</v>
      </c>
      <c r="L46" s="71">
        <v>4295</v>
      </c>
      <c r="M46" s="71">
        <v>4639229.9999999991</v>
      </c>
      <c r="N46" s="71">
        <v>353100</v>
      </c>
      <c r="O46" s="71">
        <v>1129611287.9999998</v>
      </c>
      <c r="P46" s="71">
        <v>273</v>
      </c>
      <c r="Q46" s="71">
        <v>1468285</v>
      </c>
      <c r="R46" s="71">
        <v>0</v>
      </c>
      <c r="S46" s="71">
        <v>0</v>
      </c>
      <c r="T46" s="71">
        <v>0</v>
      </c>
      <c r="U46" s="71">
        <v>0</v>
      </c>
      <c r="V46" s="71">
        <v>68</v>
      </c>
      <c r="W46" s="71">
        <v>0</v>
      </c>
      <c r="X46" s="71">
        <v>0</v>
      </c>
      <c r="Y46" s="71">
        <v>419429</v>
      </c>
      <c r="Z46" s="71">
        <v>1161478878.9999998</v>
      </c>
      <c r="AA46" s="71">
        <v>10347028</v>
      </c>
      <c r="AB46" s="71">
        <v>145510397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1767</v>
      </c>
      <c r="B47" s="70">
        <v>39</v>
      </c>
      <c r="C47" s="70">
        <v>18</v>
      </c>
      <c r="D47" s="70">
        <v>39</v>
      </c>
      <c r="E47" s="70">
        <v>2024</v>
      </c>
      <c r="F47" s="70" t="s">
        <v>1554</v>
      </c>
      <c r="G47" s="1073" t="s">
        <v>1768</v>
      </c>
      <c r="H47" s="70" t="s">
        <v>1769</v>
      </c>
      <c r="I47" s="1066"/>
      <c r="J47" s="73">
        <v>98224</v>
      </c>
      <c r="K47" s="71">
        <v>109042246</v>
      </c>
      <c r="L47" s="71">
        <v>126489</v>
      </c>
      <c r="M47" s="71">
        <v>140185151.00000003</v>
      </c>
      <c r="N47" s="71">
        <v>1101500</v>
      </c>
      <c r="O47" s="71">
        <v>2417092957</v>
      </c>
      <c r="P47" s="71">
        <v>0</v>
      </c>
      <c r="Q47" s="71">
        <v>0</v>
      </c>
      <c r="R47" s="71">
        <v>0</v>
      </c>
      <c r="S47" s="71">
        <v>0</v>
      </c>
      <c r="T47" s="71">
        <v>0</v>
      </c>
      <c r="U47" s="71">
        <v>0</v>
      </c>
      <c r="V47" s="71">
        <v>0</v>
      </c>
      <c r="W47" s="71">
        <v>0</v>
      </c>
      <c r="X47" s="71">
        <v>0</v>
      </c>
      <c r="Y47" s="71">
        <v>0</v>
      </c>
      <c r="Z47" s="71">
        <v>2666320354</v>
      </c>
      <c r="AA47" s="71">
        <v>234160910.99999997</v>
      </c>
      <c r="AB47" s="71">
        <v>980960430.99999988</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1770</v>
      </c>
      <c r="B48" s="70">
        <v>40</v>
      </c>
      <c r="C48" s="70">
        <v>18</v>
      </c>
      <c r="D48" s="70">
        <v>40</v>
      </c>
      <c r="E48" s="70">
        <v>2024</v>
      </c>
      <c r="F48" s="70" t="s">
        <v>1554</v>
      </c>
      <c r="G48" s="1073" t="s">
        <v>1771</v>
      </c>
      <c r="H48" s="70" t="s">
        <v>1772</v>
      </c>
      <c r="I48" s="1066"/>
      <c r="J48" s="73">
        <v>20668</v>
      </c>
      <c r="K48" s="71">
        <v>21404105</v>
      </c>
      <c r="L48" s="71">
        <v>1467</v>
      </c>
      <c r="M48" s="71">
        <v>1512398</v>
      </c>
      <c r="N48" s="71">
        <v>284100</v>
      </c>
      <c r="O48" s="71">
        <v>1043866726.9999999</v>
      </c>
      <c r="P48" s="71">
        <v>0</v>
      </c>
      <c r="Q48" s="71">
        <v>0</v>
      </c>
      <c r="R48" s="71">
        <v>0</v>
      </c>
      <c r="S48" s="71">
        <v>0</v>
      </c>
      <c r="T48" s="71">
        <v>0</v>
      </c>
      <c r="U48" s="71">
        <v>0</v>
      </c>
      <c r="V48" s="71">
        <v>0</v>
      </c>
      <c r="W48" s="71">
        <v>0</v>
      </c>
      <c r="X48" s="71">
        <v>0</v>
      </c>
      <c r="Y48" s="71">
        <v>0</v>
      </c>
      <c r="Z48" s="71">
        <v>1066783229.9999998</v>
      </c>
      <c r="AA48" s="71">
        <v>10648521</v>
      </c>
      <c r="AB48" s="71">
        <v>147457607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1773</v>
      </c>
      <c r="B49" s="70">
        <v>41</v>
      </c>
      <c r="C49" s="70">
        <v>18</v>
      </c>
      <c r="D49" s="70">
        <v>41</v>
      </c>
      <c r="E49" s="70">
        <v>2024</v>
      </c>
      <c r="F49" s="70" t="s">
        <v>1554</v>
      </c>
      <c r="G49" s="1073" t="s">
        <v>1774</v>
      </c>
      <c r="H49" s="70" t="s">
        <v>1775</v>
      </c>
      <c r="I49" s="1066"/>
      <c r="J49" s="73">
        <v>193550</v>
      </c>
      <c r="K49" s="71">
        <v>211702277</v>
      </c>
      <c r="L49" s="71">
        <v>5260747</v>
      </c>
      <c r="M49" s="71">
        <v>5735096341</v>
      </c>
      <c r="N49" s="71">
        <v>5125100</v>
      </c>
      <c r="O49" s="71">
        <v>15575364018.999998</v>
      </c>
      <c r="P49" s="71">
        <v>0</v>
      </c>
      <c r="Q49" s="71">
        <v>0</v>
      </c>
      <c r="R49" s="71">
        <v>0</v>
      </c>
      <c r="S49" s="71">
        <v>0</v>
      </c>
      <c r="T49" s="71">
        <v>0</v>
      </c>
      <c r="U49" s="71">
        <v>0</v>
      </c>
      <c r="V49" s="71">
        <v>4703</v>
      </c>
      <c r="W49" s="71">
        <v>0</v>
      </c>
      <c r="X49" s="71">
        <v>0</v>
      </c>
      <c r="Y49" s="71">
        <v>28840022</v>
      </c>
      <c r="Z49" s="71">
        <v>21551002659</v>
      </c>
      <c r="AA49" s="71">
        <v>365009997</v>
      </c>
      <c r="AB49" s="71">
        <v>1791192892.9999998</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1776</v>
      </c>
      <c r="B50" s="70">
        <v>42</v>
      </c>
      <c r="C50" s="70">
        <v>18</v>
      </c>
      <c r="D50" s="70">
        <v>42</v>
      </c>
      <c r="E50" s="70">
        <v>2024</v>
      </c>
      <c r="F50" s="70" t="s">
        <v>1554</v>
      </c>
      <c r="G50" s="1073" t="s">
        <v>1777</v>
      </c>
      <c r="H50" s="70" t="s">
        <v>1778</v>
      </c>
      <c r="I50" s="1066"/>
      <c r="J50" s="73">
        <v>37801</v>
      </c>
      <c r="K50" s="71">
        <v>42998487.000000007</v>
      </c>
      <c r="L50" s="71">
        <v>1414871</v>
      </c>
      <c r="M50" s="71">
        <v>1604747234</v>
      </c>
      <c r="N50" s="71">
        <v>798800</v>
      </c>
      <c r="O50" s="71">
        <v>1749886612</v>
      </c>
      <c r="P50" s="71">
        <v>39</v>
      </c>
      <c r="Q50" s="71">
        <v>224187.00000000003</v>
      </c>
      <c r="R50" s="71">
        <v>0</v>
      </c>
      <c r="S50" s="71">
        <v>0</v>
      </c>
      <c r="T50" s="71">
        <v>0</v>
      </c>
      <c r="U50" s="71">
        <v>0</v>
      </c>
      <c r="V50" s="71">
        <v>0</v>
      </c>
      <c r="W50" s="71">
        <v>0</v>
      </c>
      <c r="X50" s="71">
        <v>0</v>
      </c>
      <c r="Y50" s="71">
        <v>0</v>
      </c>
      <c r="Z50" s="71">
        <v>3397856520</v>
      </c>
      <c r="AA50" s="71">
        <v>13027150.000000002</v>
      </c>
      <c r="AB50" s="71">
        <v>182981549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1595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1595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1595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1595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1595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1595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1595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1595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1595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1779</v>
      </c>
      <c r="B190" s="70">
        <v>182</v>
      </c>
      <c r="C190" s="70">
        <v>16</v>
      </c>
      <c r="D190" s="70">
        <v>2</v>
      </c>
      <c r="E190" s="70">
        <v>2022</v>
      </c>
      <c r="F190" s="70" t="s">
        <v>161</v>
      </c>
      <c r="G190" s="1073" t="s">
        <v>1660</v>
      </c>
      <c r="H190" s="70" t="s">
        <v>1661</v>
      </c>
      <c r="I190" s="1066"/>
      <c r="J190" s="73"/>
      <c r="K190" s="71"/>
      <c r="L190" s="71"/>
      <c r="M190" s="71"/>
      <c r="N190" s="71"/>
      <c r="O190" s="71"/>
      <c r="P190" s="71"/>
      <c r="Q190" s="71"/>
      <c r="R190" s="71"/>
      <c r="S190" s="71"/>
      <c r="T190" s="71"/>
      <c r="U190" s="71"/>
      <c r="V190" s="71"/>
      <c r="W190" s="71"/>
      <c r="X190" s="71"/>
      <c r="Y190" s="71"/>
      <c r="Z190" s="71"/>
      <c r="AA190" s="71"/>
      <c r="AB190" s="71"/>
      <c r="AC190" s="72"/>
      <c r="AD190" s="71">
        <v>1185998.845087142</v>
      </c>
      <c r="AE190" s="71">
        <v>223848.55675757246</v>
      </c>
      <c r="AF190" s="71">
        <v>2127309.3532137624</v>
      </c>
      <c r="AG190" s="71">
        <v>4448732.7657745788</v>
      </c>
      <c r="AH190" s="71">
        <v>5362645.788569795</v>
      </c>
      <c r="AI190" s="71">
        <v>0</v>
      </c>
      <c r="AJ190" s="71">
        <v>0</v>
      </c>
      <c r="AK190" s="71">
        <v>331728.01933187991</v>
      </c>
      <c r="AL190" s="71">
        <v>0</v>
      </c>
      <c r="AM190" s="71">
        <v>0</v>
      </c>
      <c r="AN190" s="71">
        <v>13680263.328734729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1657</v>
      </c>
      <c r="B191" s="70">
        <v>183</v>
      </c>
      <c r="C191" s="70">
        <v>16</v>
      </c>
      <c r="D191" s="70">
        <v>3</v>
      </c>
      <c r="E191" s="70">
        <v>2022</v>
      </c>
      <c r="F191" s="70" t="s">
        <v>161</v>
      </c>
      <c r="G191" s="1073" t="s">
        <v>1655</v>
      </c>
      <c r="H191" s="70" t="s">
        <v>1656</v>
      </c>
      <c r="I191" s="1066"/>
      <c r="J191" s="73"/>
      <c r="K191" s="71"/>
      <c r="L191" s="71"/>
      <c r="M191" s="71"/>
      <c r="N191" s="71"/>
      <c r="O191" s="71"/>
      <c r="P191" s="71"/>
      <c r="Q191" s="71"/>
      <c r="R191" s="71"/>
      <c r="S191" s="71"/>
      <c r="T191" s="71"/>
      <c r="U191" s="71"/>
      <c r="V191" s="71"/>
      <c r="W191" s="71"/>
      <c r="X191" s="71"/>
      <c r="Y191" s="71"/>
      <c r="Z191" s="71"/>
      <c r="AA191" s="71"/>
      <c r="AB191" s="71"/>
      <c r="AC191" s="72"/>
      <c r="AD191" s="71">
        <v>151581343.14211628</v>
      </c>
      <c r="AE191" s="71">
        <v>22214577.713779263</v>
      </c>
      <c r="AF191" s="71">
        <v>8005774.1992611252</v>
      </c>
      <c r="AG191" s="71">
        <v>818316548.57814693</v>
      </c>
      <c r="AH191" s="71">
        <v>723558138.71790946</v>
      </c>
      <c r="AI191" s="71">
        <v>0</v>
      </c>
      <c r="AJ191" s="71">
        <v>0</v>
      </c>
      <c r="AK191" s="71">
        <v>41861261.064665161</v>
      </c>
      <c r="AL191" s="71">
        <v>0</v>
      </c>
      <c r="AM191" s="71">
        <v>0</v>
      </c>
      <c r="AN191" s="71">
        <v>1765537643.4158781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1780</v>
      </c>
      <c r="B192" s="70">
        <v>184</v>
      </c>
      <c r="C192" s="70">
        <v>16</v>
      </c>
      <c r="D192" s="70">
        <v>4</v>
      </c>
      <c r="E192" s="70">
        <v>2022</v>
      </c>
      <c r="F192" s="70" t="s">
        <v>161</v>
      </c>
      <c r="G192" s="1073" t="s">
        <v>1663</v>
      </c>
      <c r="H192" s="70" t="s">
        <v>1664</v>
      </c>
      <c r="I192" s="1066"/>
      <c r="J192" s="73"/>
      <c r="K192" s="71"/>
      <c r="L192" s="71"/>
      <c r="M192" s="71"/>
      <c r="N192" s="71"/>
      <c r="O192" s="71"/>
      <c r="P192" s="71"/>
      <c r="Q192" s="71"/>
      <c r="R192" s="71"/>
      <c r="S192" s="71"/>
      <c r="T192" s="71"/>
      <c r="U192" s="71"/>
      <c r="V192" s="71"/>
      <c r="W192" s="71"/>
      <c r="X192" s="71"/>
      <c r="Y192" s="71"/>
      <c r="Z192" s="71"/>
      <c r="AA192" s="71"/>
      <c r="AB192" s="71"/>
      <c r="AC192" s="72"/>
      <c r="AD192" s="71">
        <v>19293637.712700322</v>
      </c>
      <c r="AE192" s="71">
        <v>660066.25710566237</v>
      </c>
      <c r="AF192" s="71">
        <v>1205475.3001544653</v>
      </c>
      <c r="AG192" s="71">
        <v>14516258.813779214</v>
      </c>
      <c r="AH192" s="71">
        <v>15684822.762012795</v>
      </c>
      <c r="AI192" s="71">
        <v>0</v>
      </c>
      <c r="AJ192" s="71">
        <v>0</v>
      </c>
      <c r="AK192" s="71">
        <v>964193.50733793189</v>
      </c>
      <c r="AL192" s="71">
        <v>0</v>
      </c>
      <c r="AM192" s="71">
        <v>0</v>
      </c>
      <c r="AN192" s="71">
        <v>52324454.353090391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1781</v>
      </c>
      <c r="B193" s="70">
        <v>185</v>
      </c>
      <c r="C193" s="70">
        <v>16</v>
      </c>
      <c r="D193" s="70">
        <v>5</v>
      </c>
      <c r="E193" s="70">
        <v>2022</v>
      </c>
      <c r="F193" s="70" t="s">
        <v>161</v>
      </c>
      <c r="G193" s="1073" t="s">
        <v>1666</v>
      </c>
      <c r="H193" s="70" t="s">
        <v>1667</v>
      </c>
      <c r="I193" s="1066"/>
      <c r="J193" s="73"/>
      <c r="K193" s="71"/>
      <c r="L193" s="71"/>
      <c r="M193" s="71"/>
      <c r="N193" s="71"/>
      <c r="O193" s="71"/>
      <c r="P193" s="71"/>
      <c r="Q193" s="71"/>
      <c r="R193" s="71"/>
      <c r="S193" s="71"/>
      <c r="T193" s="71"/>
      <c r="U193" s="71"/>
      <c r="V193" s="71"/>
      <c r="W193" s="71"/>
      <c r="X193" s="71"/>
      <c r="Y193" s="71"/>
      <c r="Z193" s="71"/>
      <c r="AA193" s="71"/>
      <c r="AB193" s="71"/>
      <c r="AC193" s="72"/>
      <c r="AD193" s="71">
        <v>1057813.7589245592</v>
      </c>
      <c r="AE193" s="71">
        <v>258286.79625873745</v>
      </c>
      <c r="AF193" s="71">
        <v>1411115.2042984623</v>
      </c>
      <c r="AG193" s="71">
        <v>4711527.1063688574</v>
      </c>
      <c r="AH193" s="71">
        <v>5244561.7127394807</v>
      </c>
      <c r="AI193" s="71">
        <v>0</v>
      </c>
      <c r="AJ193" s="71">
        <v>0</v>
      </c>
      <c r="AK193" s="71">
        <v>312875.43434844102</v>
      </c>
      <c r="AL193" s="71">
        <v>0</v>
      </c>
      <c r="AM193" s="71">
        <v>0</v>
      </c>
      <c r="AN193" s="71">
        <v>12996180.012938539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1782</v>
      </c>
      <c r="B194" s="70">
        <v>186</v>
      </c>
      <c r="C194" s="70">
        <v>16</v>
      </c>
      <c r="D194" s="70">
        <v>6</v>
      </c>
      <c r="E194" s="70">
        <v>2022</v>
      </c>
      <c r="F194" s="70" t="s">
        <v>161</v>
      </c>
      <c r="G194" s="1073" t="s">
        <v>1669</v>
      </c>
      <c r="H194" s="70" t="s">
        <v>1670</v>
      </c>
      <c r="I194" s="1066"/>
      <c r="J194" s="73"/>
      <c r="K194" s="71"/>
      <c r="L194" s="71"/>
      <c r="M194" s="71"/>
      <c r="N194" s="71"/>
      <c r="O194" s="71"/>
      <c r="P194" s="71"/>
      <c r="Q194" s="71"/>
      <c r="R194" s="71"/>
      <c r="S194" s="71"/>
      <c r="T194" s="71"/>
      <c r="U194" s="71"/>
      <c r="V194" s="71"/>
      <c r="W194" s="71"/>
      <c r="X194" s="71"/>
      <c r="Y194" s="71"/>
      <c r="Z194" s="71"/>
      <c r="AA194" s="71"/>
      <c r="AB194" s="71"/>
      <c r="AC194" s="72"/>
      <c r="AD194" s="71">
        <v>240589.44922044914</v>
      </c>
      <c r="AE194" s="71">
        <v>70789.714530172496</v>
      </c>
      <c r="AF194" s="71">
        <v>42546.187064275247</v>
      </c>
      <c r="AG194" s="71">
        <v>1608051.0841126111</v>
      </c>
      <c r="AH194" s="71">
        <v>1848626.5664469907</v>
      </c>
      <c r="AI194" s="71">
        <v>0</v>
      </c>
      <c r="AJ194" s="71">
        <v>0</v>
      </c>
      <c r="AK194" s="71">
        <v>86257.0326639532</v>
      </c>
      <c r="AL194" s="71">
        <v>0</v>
      </c>
      <c r="AM194" s="71">
        <v>0</v>
      </c>
      <c r="AN194" s="71">
        <v>3896860.034038452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1783</v>
      </c>
      <c r="B195" s="70">
        <v>187</v>
      </c>
      <c r="C195" s="70">
        <v>16</v>
      </c>
      <c r="D195" s="70">
        <v>7</v>
      </c>
      <c r="E195" s="70">
        <v>2022</v>
      </c>
      <c r="F195" s="70" t="s">
        <v>161</v>
      </c>
      <c r="G195" s="1073" t="s">
        <v>1672</v>
      </c>
      <c r="H195" s="70" t="s">
        <v>1673</v>
      </c>
      <c r="I195" s="1066"/>
      <c r="J195" s="73"/>
      <c r="K195" s="71"/>
      <c r="L195" s="71"/>
      <c r="M195" s="71"/>
      <c r="N195" s="71"/>
      <c r="O195" s="71"/>
      <c r="P195" s="71"/>
      <c r="Q195" s="71"/>
      <c r="R195" s="71"/>
      <c r="S195" s="71"/>
      <c r="T195" s="71"/>
      <c r="U195" s="71"/>
      <c r="V195" s="71"/>
      <c r="W195" s="71"/>
      <c r="X195" s="71"/>
      <c r="Y195" s="71"/>
      <c r="Z195" s="71"/>
      <c r="AA195" s="71"/>
      <c r="AB195" s="71"/>
      <c r="AC195" s="72"/>
      <c r="AD195" s="71">
        <v>346008.23039336351</v>
      </c>
      <c r="AE195" s="71">
        <v>283158.85812068998</v>
      </c>
      <c r="AF195" s="71">
        <v>1843668.1061185941</v>
      </c>
      <c r="AG195" s="71">
        <v>5287171.8524325155</v>
      </c>
      <c r="AH195" s="71">
        <v>6234024.8309038393</v>
      </c>
      <c r="AI195" s="71">
        <v>0</v>
      </c>
      <c r="AJ195" s="71">
        <v>0</v>
      </c>
      <c r="AK195" s="71">
        <v>366463.26152739394</v>
      </c>
      <c r="AL195" s="71">
        <v>0</v>
      </c>
      <c r="AM195" s="71">
        <v>0</v>
      </c>
      <c r="AN195" s="71">
        <v>14360495.139496397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1784</v>
      </c>
      <c r="B196" s="70">
        <v>188</v>
      </c>
      <c r="C196" s="70">
        <v>16</v>
      </c>
      <c r="D196" s="70">
        <v>8</v>
      </c>
      <c r="E196" s="70">
        <v>2022</v>
      </c>
      <c r="F196" s="70" t="s">
        <v>161</v>
      </c>
      <c r="G196" s="1073" t="s">
        <v>1675</v>
      </c>
      <c r="H196" s="70" t="s">
        <v>1676</v>
      </c>
      <c r="I196" s="1066"/>
      <c r="J196" s="73"/>
      <c r="K196" s="71"/>
      <c r="L196" s="71"/>
      <c r="M196" s="71"/>
      <c r="N196" s="71"/>
      <c r="O196" s="71"/>
      <c r="P196" s="71"/>
      <c r="Q196" s="71"/>
      <c r="R196" s="71"/>
      <c r="S196" s="71"/>
      <c r="T196" s="71"/>
      <c r="U196" s="71"/>
      <c r="V196" s="71"/>
      <c r="W196" s="71"/>
      <c r="X196" s="71"/>
      <c r="Y196" s="71"/>
      <c r="Z196" s="71"/>
      <c r="AA196" s="71"/>
      <c r="AB196" s="71"/>
      <c r="AC196" s="72"/>
      <c r="AD196" s="71">
        <v>775925.385715654</v>
      </c>
      <c r="AE196" s="71">
        <v>309944.15551048494</v>
      </c>
      <c r="AF196" s="71">
        <v>865105.80364026339</v>
      </c>
      <c r="AG196" s="71">
        <v>8947521.5964242574</v>
      </c>
      <c r="AH196" s="71">
        <v>7699896.1170732593</v>
      </c>
      <c r="AI196" s="71">
        <v>0</v>
      </c>
      <c r="AJ196" s="71">
        <v>0</v>
      </c>
      <c r="AK196" s="71">
        <v>413465.59669158398</v>
      </c>
      <c r="AL196" s="71">
        <v>0</v>
      </c>
      <c r="AM196" s="71">
        <v>0</v>
      </c>
      <c r="AN196" s="71">
        <v>19011858.655055501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1785</v>
      </c>
      <c r="B197" s="70">
        <v>189</v>
      </c>
      <c r="C197" s="70">
        <v>16</v>
      </c>
      <c r="D197" s="70">
        <v>9</v>
      </c>
      <c r="E197" s="70">
        <v>2022</v>
      </c>
      <c r="F197" s="70" t="s">
        <v>161</v>
      </c>
      <c r="G197" s="1073" t="s">
        <v>1678</v>
      </c>
      <c r="H197" s="70" t="s">
        <v>1679</v>
      </c>
      <c r="I197" s="1066"/>
      <c r="J197" s="73"/>
      <c r="K197" s="71"/>
      <c r="L197" s="71"/>
      <c r="M197" s="71"/>
      <c r="N197" s="71"/>
      <c r="O197" s="71"/>
      <c r="P197" s="71"/>
      <c r="Q197" s="71"/>
      <c r="R197" s="71"/>
      <c r="S197" s="71"/>
      <c r="T197" s="71"/>
      <c r="U197" s="71"/>
      <c r="V197" s="71"/>
      <c r="W197" s="71"/>
      <c r="X197" s="71"/>
      <c r="Y197" s="71"/>
      <c r="Z197" s="71"/>
      <c r="AA197" s="71"/>
      <c r="AB197" s="71"/>
      <c r="AC197" s="72"/>
      <c r="AD197" s="71">
        <v>4878428.5676105935</v>
      </c>
      <c r="AE197" s="71">
        <v>516573.5925174749</v>
      </c>
      <c r="AF197" s="71">
        <v>1864941.1996507316</v>
      </c>
      <c r="AG197" s="71">
        <v>25591163.167395253</v>
      </c>
      <c r="AH197" s="71">
        <v>21426151.966176357</v>
      </c>
      <c r="AI197" s="71">
        <v>0</v>
      </c>
      <c r="AJ197" s="71">
        <v>0</v>
      </c>
      <c r="AK197" s="71">
        <v>1305476.9464559383</v>
      </c>
      <c r="AL197" s="71">
        <v>0</v>
      </c>
      <c r="AM197" s="71">
        <v>0</v>
      </c>
      <c r="AN197" s="71">
        <v>55582735.43980635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1786</v>
      </c>
      <c r="B198" s="70">
        <v>190</v>
      </c>
      <c r="C198" s="70">
        <v>16</v>
      </c>
      <c r="D198" s="70">
        <v>10</v>
      </c>
      <c r="E198" s="70">
        <v>2022</v>
      </c>
      <c r="F198" s="70" t="s">
        <v>161</v>
      </c>
      <c r="G198" s="1073" t="s">
        <v>1681</v>
      </c>
      <c r="H198" s="70" t="s">
        <v>1682</v>
      </c>
      <c r="I198" s="1066"/>
      <c r="J198" s="73"/>
      <c r="K198" s="71"/>
      <c r="L198" s="71"/>
      <c r="M198" s="71"/>
      <c r="N198" s="71"/>
      <c r="O198" s="71"/>
      <c r="P198" s="71"/>
      <c r="Q198" s="71"/>
      <c r="R198" s="71"/>
      <c r="S198" s="71"/>
      <c r="T198" s="71"/>
      <c r="U198" s="71"/>
      <c r="V198" s="71"/>
      <c r="W198" s="71"/>
      <c r="X198" s="71"/>
      <c r="Y198" s="71"/>
      <c r="Z198" s="71"/>
      <c r="AA198" s="71"/>
      <c r="AB198" s="71"/>
      <c r="AC198" s="72"/>
      <c r="AD198" s="71">
        <v>300810.21817782265</v>
      </c>
      <c r="AE198" s="71">
        <v>128186.78036544748</v>
      </c>
      <c r="AF198" s="71">
        <v>241095.06003089307</v>
      </c>
      <c r="AG198" s="71">
        <v>5499910.1281516934</v>
      </c>
      <c r="AH198" s="71">
        <v>5830910.227207249</v>
      </c>
      <c r="AI198" s="71">
        <v>0</v>
      </c>
      <c r="AJ198" s="71">
        <v>0</v>
      </c>
      <c r="AK198" s="71">
        <v>372919.62624774972</v>
      </c>
      <c r="AL198" s="71">
        <v>0</v>
      </c>
      <c r="AM198" s="71">
        <v>0</v>
      </c>
      <c r="AN198" s="71">
        <v>12373832.040180856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1787</v>
      </c>
      <c r="B199" s="70">
        <v>191</v>
      </c>
      <c r="C199" s="70">
        <v>16</v>
      </c>
      <c r="D199" s="70">
        <v>11</v>
      </c>
      <c r="E199" s="70">
        <v>2022</v>
      </c>
      <c r="F199" s="70" t="s">
        <v>161</v>
      </c>
      <c r="G199" s="1073" t="s">
        <v>1684</v>
      </c>
      <c r="H199" s="70" t="s">
        <v>1685</v>
      </c>
      <c r="I199" s="1066"/>
      <c r="J199" s="73"/>
      <c r="K199" s="71"/>
      <c r="L199" s="71"/>
      <c r="M199" s="71"/>
      <c r="N199" s="71"/>
      <c r="O199" s="71"/>
      <c r="P199" s="71"/>
      <c r="Q199" s="71"/>
      <c r="R199" s="71"/>
      <c r="S199" s="71"/>
      <c r="T199" s="71"/>
      <c r="U199" s="71"/>
      <c r="V199" s="71"/>
      <c r="W199" s="71"/>
      <c r="X199" s="71"/>
      <c r="Y199" s="71"/>
      <c r="Z199" s="71"/>
      <c r="AA199" s="71"/>
      <c r="AB199" s="71"/>
      <c r="AC199" s="72"/>
      <c r="AD199" s="71">
        <v>9860514.1567398328</v>
      </c>
      <c r="AE199" s="71">
        <v>191323.55278424994</v>
      </c>
      <c r="AF199" s="71">
        <v>2219492.7585196923</v>
      </c>
      <c r="AG199" s="71">
        <v>4210966.4576178491</v>
      </c>
      <c r="AH199" s="71">
        <v>5085758.9900711263</v>
      </c>
      <c r="AI199" s="71">
        <v>0</v>
      </c>
      <c r="AJ199" s="71">
        <v>0</v>
      </c>
      <c r="AK199" s="71">
        <v>340508.67535156378</v>
      </c>
      <c r="AL199" s="71">
        <v>0</v>
      </c>
      <c r="AM199" s="71">
        <v>0</v>
      </c>
      <c r="AN199" s="71">
        <v>21908564.591084313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1788</v>
      </c>
      <c r="B200" s="70">
        <v>192</v>
      </c>
      <c r="C200" s="70">
        <v>16</v>
      </c>
      <c r="D200" s="70">
        <v>12</v>
      </c>
      <c r="E200" s="70">
        <v>2022</v>
      </c>
      <c r="F200" s="70" t="s">
        <v>161</v>
      </c>
      <c r="G200" s="1073" t="s">
        <v>1687</v>
      </c>
      <c r="H200" s="70" t="s">
        <v>1688</v>
      </c>
      <c r="I200" s="1066"/>
      <c r="J200" s="73"/>
      <c r="K200" s="71"/>
      <c r="L200" s="71"/>
      <c r="M200" s="71"/>
      <c r="N200" s="71"/>
      <c r="O200" s="71"/>
      <c r="P200" s="71"/>
      <c r="Q200" s="71"/>
      <c r="R200" s="71"/>
      <c r="S200" s="71"/>
      <c r="T200" s="71"/>
      <c r="U200" s="71"/>
      <c r="V200" s="71"/>
      <c r="W200" s="71"/>
      <c r="X200" s="71"/>
      <c r="Y200" s="71"/>
      <c r="Z200" s="71"/>
      <c r="AA200" s="71"/>
      <c r="AB200" s="71"/>
      <c r="AC200" s="72"/>
      <c r="AD200" s="71">
        <v>10418985.13861746</v>
      </c>
      <c r="AE200" s="71">
        <v>2089253.1964040098</v>
      </c>
      <c r="AF200" s="71">
        <v>3531333.5263348455</v>
      </c>
      <c r="AG200" s="71">
        <v>38943618.472828373</v>
      </c>
      <c r="AH200" s="71">
        <v>36585704.183978446</v>
      </c>
      <c r="AI200" s="71">
        <v>0</v>
      </c>
      <c r="AJ200" s="71">
        <v>0</v>
      </c>
      <c r="AK200" s="71">
        <v>2231707.0292381784</v>
      </c>
      <c r="AL200" s="71">
        <v>0</v>
      </c>
      <c r="AM200" s="71">
        <v>0</v>
      </c>
      <c r="AN200" s="71">
        <v>93800601.547401324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1789</v>
      </c>
      <c r="B201" s="70">
        <v>193</v>
      </c>
      <c r="C201" s="70">
        <v>16</v>
      </c>
      <c r="D201" s="70">
        <v>13</v>
      </c>
      <c r="E201" s="70">
        <v>2022</v>
      </c>
      <c r="F201" s="70" t="s">
        <v>161</v>
      </c>
      <c r="G201" s="1073" t="s">
        <v>1690</v>
      </c>
      <c r="H201" s="70" t="s">
        <v>1691</v>
      </c>
      <c r="I201" s="1066"/>
      <c r="J201" s="73"/>
      <c r="K201" s="71"/>
      <c r="L201" s="71"/>
      <c r="M201" s="71"/>
      <c r="N201" s="71"/>
      <c r="O201" s="71"/>
      <c r="P201" s="71"/>
      <c r="Q201" s="71"/>
      <c r="R201" s="71"/>
      <c r="S201" s="71"/>
      <c r="T201" s="71"/>
      <c r="U201" s="71"/>
      <c r="V201" s="71"/>
      <c r="W201" s="71"/>
      <c r="X201" s="71"/>
      <c r="Y201" s="71"/>
      <c r="Z201" s="71"/>
      <c r="AA201" s="71"/>
      <c r="AB201" s="71"/>
      <c r="AC201" s="72"/>
      <c r="AD201" s="71">
        <v>91713.929908888051</v>
      </c>
      <c r="AE201" s="71">
        <v>57397.065835274989</v>
      </c>
      <c r="AF201" s="71">
        <v>106365.46766068813</v>
      </c>
      <c r="AG201" s="71">
        <v>5606279.2660112828</v>
      </c>
      <c r="AH201" s="71">
        <v>3819409.0734080998</v>
      </c>
      <c r="AI201" s="71">
        <v>0</v>
      </c>
      <c r="AJ201" s="71">
        <v>0</v>
      </c>
      <c r="AK201" s="71">
        <v>180003.44840351908</v>
      </c>
      <c r="AL201" s="71">
        <v>0</v>
      </c>
      <c r="AM201" s="71">
        <v>0</v>
      </c>
      <c r="AN201" s="71">
        <v>9861168.2512277514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1790</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2790654.6064659911</v>
      </c>
      <c r="AE202" s="71">
        <v>367341.22134575993</v>
      </c>
      <c r="AF202" s="71">
        <v>1155838.0819128109</v>
      </c>
      <c r="AG202" s="71">
        <v>5962928.7282463759</v>
      </c>
      <c r="AH202" s="71">
        <v>6718576.7282765089</v>
      </c>
      <c r="AI202" s="71">
        <v>0</v>
      </c>
      <c r="AJ202" s="71">
        <v>0</v>
      </c>
      <c r="AK202" s="71">
        <v>390868.32017033879</v>
      </c>
      <c r="AL202" s="71">
        <v>0</v>
      </c>
      <c r="AM202" s="71">
        <v>0</v>
      </c>
      <c r="AN202" s="71">
        <v>17386207.686417785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1791</v>
      </c>
      <c r="B203" s="70">
        <v>195</v>
      </c>
      <c r="C203" s="70">
        <v>16</v>
      </c>
      <c r="D203" s="70">
        <v>15</v>
      </c>
      <c r="E203" s="70">
        <v>2022</v>
      </c>
      <c r="F203" s="70" t="s">
        <v>161</v>
      </c>
      <c r="G203" s="1073" t="s">
        <v>1696</v>
      </c>
      <c r="H203" s="70" t="s">
        <v>1697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65050.00794664499</v>
      </c>
      <c r="AF203" s="71">
        <v>666556.93067364558</v>
      </c>
      <c r="AG203" s="71">
        <v>2002242.5950040296</v>
      </c>
      <c r="AH203" s="71">
        <v>2141800.8236808749</v>
      </c>
      <c r="AI203" s="71">
        <v>0</v>
      </c>
      <c r="AJ203" s="71">
        <v>0</v>
      </c>
      <c r="AK203" s="71">
        <v>139586.6052540919</v>
      </c>
      <c r="AL203" s="71">
        <v>0</v>
      </c>
      <c r="AM203" s="71">
        <v>0</v>
      </c>
      <c r="AN203" s="71">
        <v>5015236.9625592874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1792</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2517288.2334451801</v>
      </c>
      <c r="AE204" s="71">
        <v>788253.03747110988</v>
      </c>
      <c r="AF204" s="71">
        <v>1092018.801316398</v>
      </c>
      <c r="AG204" s="71">
        <v>14610113.935420027</v>
      </c>
      <c r="AH204" s="71">
        <v>12692002.219416896</v>
      </c>
      <c r="AI204" s="71">
        <v>0</v>
      </c>
      <c r="AJ204" s="71">
        <v>0</v>
      </c>
      <c r="AK204" s="71">
        <v>860762.54451783234</v>
      </c>
      <c r="AL204" s="71">
        <v>0</v>
      </c>
      <c r="AM204" s="71">
        <v>0</v>
      </c>
      <c r="AN204" s="71">
        <v>32560438.771587443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1793</v>
      </c>
      <c r="B205" s="70">
        <v>197</v>
      </c>
      <c r="C205" s="70">
        <v>16</v>
      </c>
      <c r="D205" s="70">
        <v>17</v>
      </c>
      <c r="E205" s="70">
        <v>2022</v>
      </c>
      <c r="F205" s="70" t="s">
        <v>161</v>
      </c>
      <c r="G205" s="1073" t="s">
        <v>1702</v>
      </c>
      <c r="H205" s="70" t="s">
        <v>1703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480222.11748846737</v>
      </c>
      <c r="AF205" s="71">
        <v>950198.17776881391</v>
      </c>
      <c r="AG205" s="71">
        <v>6644942.6121696224</v>
      </c>
      <c r="AH205" s="71">
        <v>5985641.0851917984</v>
      </c>
      <c r="AI205" s="71">
        <v>0</v>
      </c>
      <c r="AJ205" s="71">
        <v>0</v>
      </c>
      <c r="AK205" s="71">
        <v>363364.20646162319</v>
      </c>
      <c r="AL205" s="71">
        <v>0</v>
      </c>
      <c r="AM205" s="71">
        <v>0</v>
      </c>
      <c r="AN205" s="71">
        <v>14424368.199080326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1794</v>
      </c>
      <c r="B206" s="70">
        <v>198</v>
      </c>
      <c r="C206" s="70">
        <v>16</v>
      </c>
      <c r="D206" s="70">
        <v>18</v>
      </c>
      <c r="E206" s="70">
        <v>2022</v>
      </c>
      <c r="F206" s="70" t="s">
        <v>161</v>
      </c>
      <c r="G206" s="1073" t="s">
        <v>1705</v>
      </c>
      <c r="H206" s="70" t="s">
        <v>1706</v>
      </c>
      <c r="I206" s="1066"/>
      <c r="J206" s="73"/>
      <c r="K206" s="71"/>
      <c r="L206" s="71"/>
      <c r="M206" s="71"/>
      <c r="N206" s="71"/>
      <c r="O206" s="71"/>
      <c r="P206" s="71"/>
      <c r="Q206" s="71"/>
      <c r="R206" s="71"/>
      <c r="S206" s="71"/>
      <c r="T206" s="71"/>
      <c r="U206" s="71"/>
      <c r="V206" s="71"/>
      <c r="W206" s="71"/>
      <c r="X206" s="71"/>
      <c r="Y206" s="71"/>
      <c r="Z206" s="71"/>
      <c r="AA206" s="71"/>
      <c r="AB206" s="71"/>
      <c r="AC206" s="72"/>
      <c r="AD206" s="71">
        <v>4850561.3538544942</v>
      </c>
      <c r="AE206" s="71">
        <v>281245.62259284745</v>
      </c>
      <c r="AF206" s="71">
        <v>1836577.0749412149</v>
      </c>
      <c r="AG206" s="71">
        <v>8884951.5153303817</v>
      </c>
      <c r="AH206" s="71">
        <v>12284815.751036501</v>
      </c>
      <c r="AI206" s="71">
        <v>0</v>
      </c>
      <c r="AJ206" s="71">
        <v>0</v>
      </c>
      <c r="AK206" s="71">
        <v>797231.91566953145</v>
      </c>
      <c r="AL206" s="71">
        <v>0</v>
      </c>
      <c r="AM206" s="71">
        <v>0</v>
      </c>
      <c r="AN206" s="71">
        <v>28935383.233424969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1795</v>
      </c>
      <c r="B207" s="70">
        <v>199</v>
      </c>
      <c r="C207" s="70">
        <v>16</v>
      </c>
      <c r="D207" s="70">
        <v>19</v>
      </c>
      <c r="E207" s="70">
        <v>2022</v>
      </c>
      <c r="F207" s="70" t="s">
        <v>161</v>
      </c>
      <c r="G207" s="1073" t="s">
        <v>1708</v>
      </c>
      <c r="H207" s="70" t="s">
        <v>1709</v>
      </c>
      <c r="I207" s="1066"/>
      <c r="J207" s="73"/>
      <c r="K207" s="71"/>
      <c r="L207" s="71"/>
      <c r="M207" s="71"/>
      <c r="N207" s="71"/>
      <c r="O207" s="71"/>
      <c r="P207" s="71"/>
      <c r="Q207" s="71"/>
      <c r="R207" s="71"/>
      <c r="S207" s="71"/>
      <c r="T207" s="71"/>
      <c r="U207" s="71"/>
      <c r="V207" s="71"/>
      <c r="W207" s="71"/>
      <c r="X207" s="71"/>
      <c r="Y207" s="71"/>
      <c r="Z207" s="71"/>
      <c r="AA207" s="71"/>
      <c r="AB207" s="71"/>
      <c r="AC207" s="72"/>
      <c r="AD207" s="71">
        <v>1625858.3339622088</v>
      </c>
      <c r="AE207" s="71">
        <v>304204.44892695744</v>
      </c>
      <c r="AF207" s="71">
        <v>1318931.7989925328</v>
      </c>
      <c r="AG207" s="71">
        <v>5299685.8686512904</v>
      </c>
      <c r="AH207" s="71">
        <v>5993784.8145594066</v>
      </c>
      <c r="AI207" s="71">
        <v>0</v>
      </c>
      <c r="AJ207" s="71">
        <v>0</v>
      </c>
      <c r="AK207" s="71">
        <v>366592.38882180105</v>
      </c>
      <c r="AL207" s="71">
        <v>0</v>
      </c>
      <c r="AM207" s="71">
        <v>0</v>
      </c>
      <c r="AN207" s="71">
        <v>14909057.653914196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1796</v>
      </c>
      <c r="B208" s="70">
        <v>200</v>
      </c>
      <c r="C208" s="70">
        <v>16</v>
      </c>
      <c r="D208" s="70">
        <v>20</v>
      </c>
      <c r="E208" s="70">
        <v>2022</v>
      </c>
      <c r="F208" s="70" t="s">
        <v>161</v>
      </c>
      <c r="G208" s="1073" t="s">
        <v>1711</v>
      </c>
      <c r="H208" s="70" t="s">
        <v>1712</v>
      </c>
      <c r="I208" s="1066"/>
      <c r="J208" s="73"/>
      <c r="K208" s="71"/>
      <c r="L208" s="71"/>
      <c r="M208" s="71"/>
      <c r="N208" s="71"/>
      <c r="O208" s="71"/>
      <c r="P208" s="71"/>
      <c r="Q208" s="71"/>
      <c r="R208" s="71"/>
      <c r="S208" s="71"/>
      <c r="T208" s="71"/>
      <c r="U208" s="71"/>
      <c r="V208" s="71"/>
      <c r="W208" s="71"/>
      <c r="X208" s="71"/>
      <c r="Y208" s="71"/>
      <c r="Z208" s="71"/>
      <c r="AA208" s="71"/>
      <c r="AB208" s="71"/>
      <c r="AC208" s="72"/>
      <c r="AD208" s="71">
        <v>6563319.5070424136</v>
      </c>
      <c r="AE208" s="71">
        <v>512747.12146178994</v>
      </c>
      <c r="AF208" s="71">
        <v>829650.64775336732</v>
      </c>
      <c r="AG208" s="71">
        <v>8115339.5178757077</v>
      </c>
      <c r="AH208" s="71">
        <v>7936064.2687338879</v>
      </c>
      <c r="AI208" s="71">
        <v>0</v>
      </c>
      <c r="AJ208" s="71">
        <v>0</v>
      </c>
      <c r="AK208" s="71">
        <v>478029.24389514182</v>
      </c>
      <c r="AL208" s="71">
        <v>0</v>
      </c>
      <c r="AM208" s="71">
        <v>0</v>
      </c>
      <c r="AN208" s="71">
        <v>24435150.306762312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1797</v>
      </c>
      <c r="B209" s="70">
        <v>201</v>
      </c>
      <c r="C209" s="70">
        <v>16</v>
      </c>
      <c r="D209" s="70">
        <v>21</v>
      </c>
      <c r="E209" s="70">
        <v>2022</v>
      </c>
      <c r="F209" s="70" t="s">
        <v>161</v>
      </c>
      <c r="G209" s="1073" t="s">
        <v>1714</v>
      </c>
      <c r="H209" s="70" t="s">
        <v>1715</v>
      </c>
      <c r="I209" s="1066"/>
      <c r="J209" s="73"/>
      <c r="K209" s="71"/>
      <c r="L209" s="71"/>
      <c r="M209" s="71"/>
      <c r="N209" s="71"/>
      <c r="O209" s="71"/>
      <c r="P209" s="71"/>
      <c r="Q209" s="71"/>
      <c r="R209" s="71"/>
      <c r="S209" s="71"/>
      <c r="T209" s="71"/>
      <c r="U209" s="71"/>
      <c r="V209" s="71"/>
      <c r="W209" s="71"/>
      <c r="X209" s="71"/>
      <c r="Y209" s="71"/>
      <c r="Z209" s="71"/>
      <c r="AA209" s="71"/>
      <c r="AB209" s="71"/>
      <c r="AC209" s="72"/>
      <c r="AD209" s="71">
        <v>137587.96617781141</v>
      </c>
      <c r="AE209" s="71">
        <v>250633.85414736744</v>
      </c>
      <c r="AF209" s="71">
        <v>248186.09120827229</v>
      </c>
      <c r="AG209" s="71">
        <v>3360013.3547411375</v>
      </c>
      <c r="AH209" s="71">
        <v>2968389.3544930755</v>
      </c>
      <c r="AI209" s="71">
        <v>0</v>
      </c>
      <c r="AJ209" s="71">
        <v>0</v>
      </c>
      <c r="AK209" s="71">
        <v>172514.0653279064</v>
      </c>
      <c r="AL209" s="71">
        <v>0</v>
      </c>
      <c r="AM209" s="71">
        <v>0</v>
      </c>
      <c r="AN209" s="71">
        <v>7137324.6860955702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1798</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155021.192524129</v>
      </c>
      <c r="AE210" s="71">
        <v>151145.60669955748</v>
      </c>
      <c r="AF210" s="71">
        <v>375824.65240109805</v>
      </c>
      <c r="AG210" s="71">
        <v>4617671.9847280439</v>
      </c>
      <c r="AH210" s="71">
        <v>3481444.3046523724</v>
      </c>
      <c r="AI210" s="71">
        <v>0</v>
      </c>
      <c r="AJ210" s="71">
        <v>0</v>
      </c>
      <c r="AK210" s="71">
        <v>202729.85221917141</v>
      </c>
      <c r="AL210" s="71">
        <v>0</v>
      </c>
      <c r="AM210" s="71">
        <v>0</v>
      </c>
      <c r="AN210" s="71">
        <v>8983837.5932243727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1799</v>
      </c>
      <c r="B211" s="70">
        <v>203</v>
      </c>
      <c r="C211" s="70">
        <v>16</v>
      </c>
      <c r="D211" s="70">
        <v>23</v>
      </c>
      <c r="E211" s="70">
        <v>2022</v>
      </c>
      <c r="F211" s="70" t="s">
        <v>161</v>
      </c>
      <c r="G211" s="1073" t="s">
        <v>1720</v>
      </c>
      <c r="H211" s="70" t="s">
        <v>1721</v>
      </c>
      <c r="I211" s="1066"/>
      <c r="J211" s="73"/>
      <c r="K211" s="71"/>
      <c r="L211" s="71"/>
      <c r="M211" s="71"/>
      <c r="N211" s="71"/>
      <c r="O211" s="71"/>
      <c r="P211" s="71"/>
      <c r="Q211" s="71"/>
      <c r="R211" s="71"/>
      <c r="S211" s="71"/>
      <c r="T211" s="71"/>
      <c r="U211" s="71"/>
      <c r="V211" s="71"/>
      <c r="W211" s="71"/>
      <c r="X211" s="71"/>
      <c r="Y211" s="71"/>
      <c r="Z211" s="71"/>
      <c r="AA211" s="71"/>
      <c r="AB211" s="71"/>
      <c r="AC211" s="72"/>
      <c r="AD211" s="71">
        <v>574941.38608730899</v>
      </c>
      <c r="AE211" s="71">
        <v>195150.02383993496</v>
      </c>
      <c r="AF211" s="71">
        <v>1035290.5518973643</v>
      </c>
      <c r="AG211" s="71">
        <v>8278021.7287197839</v>
      </c>
      <c r="AH211" s="71">
        <v>8868521.281324992</v>
      </c>
      <c r="AI211" s="71">
        <v>0</v>
      </c>
      <c r="AJ211" s="71">
        <v>0</v>
      </c>
      <c r="AK211" s="71">
        <v>605090.50159174344</v>
      </c>
      <c r="AL211" s="71">
        <v>0</v>
      </c>
      <c r="AM211" s="71">
        <v>0</v>
      </c>
      <c r="AN211" s="71">
        <v>19557015.473461129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1800</v>
      </c>
      <c r="B212" s="70">
        <v>204</v>
      </c>
      <c r="C212" s="70">
        <v>16</v>
      </c>
      <c r="D212" s="70">
        <v>24</v>
      </c>
      <c r="E212" s="70">
        <v>2022</v>
      </c>
      <c r="F212" s="70" t="s">
        <v>161</v>
      </c>
      <c r="G212" s="1073" t="s">
        <v>1723</v>
      </c>
      <c r="H212" s="70" t="s">
        <v>1724</v>
      </c>
      <c r="I212" s="1066"/>
      <c r="J212" s="73"/>
      <c r="K212" s="71"/>
      <c r="L212" s="71"/>
      <c r="M212" s="71"/>
      <c r="N212" s="71"/>
      <c r="O212" s="71"/>
      <c r="P212" s="71"/>
      <c r="Q212" s="71"/>
      <c r="R212" s="71"/>
      <c r="S212" s="71"/>
      <c r="T212" s="71"/>
      <c r="U212" s="71"/>
      <c r="V212" s="71"/>
      <c r="W212" s="71"/>
      <c r="X212" s="71"/>
      <c r="Y212" s="71"/>
      <c r="Z212" s="71"/>
      <c r="AA212" s="71"/>
      <c r="AB212" s="71"/>
      <c r="AC212" s="72"/>
      <c r="AD212" s="71">
        <v>5373885.9134820243</v>
      </c>
      <c r="AE212" s="71">
        <v>1549720.7775524247</v>
      </c>
      <c r="AF212" s="71">
        <v>1510389.6407817712</v>
      </c>
      <c r="AG212" s="71">
        <v>76717176.429201275</v>
      </c>
      <c r="AH212" s="71">
        <v>57751256.810391344</v>
      </c>
      <c r="AI212" s="71">
        <v>0</v>
      </c>
      <c r="AJ212" s="71">
        <v>0</v>
      </c>
      <c r="AK212" s="71">
        <v>3359892.200473147</v>
      </c>
      <c r="AL212" s="71">
        <v>0</v>
      </c>
      <c r="AM212" s="71">
        <v>0</v>
      </c>
      <c r="AN212" s="71">
        <v>146262321.771882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1801</v>
      </c>
      <c r="B213" s="70">
        <v>205</v>
      </c>
      <c r="C213" s="70">
        <v>16</v>
      </c>
      <c r="D213" s="70">
        <v>25</v>
      </c>
      <c r="E213" s="70">
        <v>2022</v>
      </c>
      <c r="F213" s="70" t="s">
        <v>161</v>
      </c>
      <c r="G213" s="1073" t="s">
        <v>1726</v>
      </c>
      <c r="H213" s="70" t="s">
        <v>1727</v>
      </c>
      <c r="I213" s="1066"/>
      <c r="J213" s="73"/>
      <c r="K213" s="71"/>
      <c r="L213" s="71"/>
      <c r="M213" s="71"/>
      <c r="N213" s="71"/>
      <c r="O213" s="71"/>
      <c r="P213" s="71"/>
      <c r="Q213" s="71"/>
      <c r="R213" s="71"/>
      <c r="S213" s="71"/>
      <c r="T213" s="71"/>
      <c r="U213" s="71"/>
      <c r="V213" s="71"/>
      <c r="W213" s="71"/>
      <c r="X213" s="71"/>
      <c r="Y213" s="71"/>
      <c r="Z213" s="71"/>
      <c r="AA213" s="71"/>
      <c r="AB213" s="71"/>
      <c r="AC213" s="72"/>
      <c r="AD213" s="71">
        <v>3796708.1398891453</v>
      </c>
      <c r="AE213" s="71">
        <v>386473.57662418491</v>
      </c>
      <c r="AF213" s="71">
        <v>2148582.4467459</v>
      </c>
      <c r="AG213" s="71">
        <v>14422403.692138402</v>
      </c>
      <c r="AH213" s="71">
        <v>13970567.730131334</v>
      </c>
      <c r="AI213" s="71">
        <v>0</v>
      </c>
      <c r="AJ213" s="71">
        <v>0</v>
      </c>
      <c r="AK213" s="71">
        <v>821378.71972366201</v>
      </c>
      <c r="AL213" s="71">
        <v>0</v>
      </c>
      <c r="AM213" s="71">
        <v>0</v>
      </c>
      <c r="AN213" s="71">
        <v>35546114.305252634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1802</v>
      </c>
      <c r="B214" s="70">
        <v>206</v>
      </c>
      <c r="C214" s="70">
        <v>16</v>
      </c>
      <c r="D214" s="70">
        <v>26</v>
      </c>
      <c r="E214" s="70">
        <v>2022</v>
      </c>
      <c r="F214" s="70" t="s">
        <v>161</v>
      </c>
      <c r="G214" s="1073" t="s">
        <v>1729</v>
      </c>
      <c r="H214" s="70" t="s">
        <v>1730</v>
      </c>
      <c r="I214" s="1066"/>
      <c r="J214" s="73"/>
      <c r="K214" s="71"/>
      <c r="L214" s="71"/>
      <c r="M214" s="71"/>
      <c r="N214" s="71"/>
      <c r="O214" s="71"/>
      <c r="P214" s="71"/>
      <c r="Q214" s="71"/>
      <c r="R214" s="71"/>
      <c r="S214" s="71"/>
      <c r="T214" s="71"/>
      <c r="U214" s="71"/>
      <c r="V214" s="71"/>
      <c r="W214" s="71"/>
      <c r="X214" s="71"/>
      <c r="Y214" s="71"/>
      <c r="Z214" s="71"/>
      <c r="AA214" s="71"/>
      <c r="AB214" s="71"/>
      <c r="AC214" s="72"/>
      <c r="AD214" s="71">
        <v>8297498.7456390271</v>
      </c>
      <c r="AE214" s="71">
        <v>426651.5227088774</v>
      </c>
      <c r="AF214" s="71">
        <v>1127473.9572032942</v>
      </c>
      <c r="AG214" s="71">
        <v>7952657.3070316296</v>
      </c>
      <c r="AH214" s="71">
        <v>7516662.2063020812</v>
      </c>
      <c r="AI214" s="71">
        <v>0</v>
      </c>
      <c r="AJ214" s="71">
        <v>0</v>
      </c>
      <c r="AK214" s="71">
        <v>432705.56355824426</v>
      </c>
      <c r="AL214" s="71">
        <v>0</v>
      </c>
      <c r="AM214" s="71">
        <v>0</v>
      </c>
      <c r="AN214" s="71">
        <v>25753649.30244315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1803</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6405225.4779120004</v>
      </c>
      <c r="AE215" s="71">
        <v>503180.94382257736</v>
      </c>
      <c r="AF215" s="71">
        <v>2496042.9744374808</v>
      </c>
      <c r="AG215" s="71">
        <v>20404103.444712937</v>
      </c>
      <c r="AH215" s="71">
        <v>19561237.940994151</v>
      </c>
      <c r="AI215" s="71">
        <v>0</v>
      </c>
      <c r="AJ215" s="71">
        <v>0</v>
      </c>
      <c r="AK215" s="71">
        <v>1236135.5893593174</v>
      </c>
      <c r="AL215" s="71">
        <v>0</v>
      </c>
      <c r="AM215" s="71">
        <v>0</v>
      </c>
      <c r="AN215" s="71">
        <v>50605926.371238463</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1804</v>
      </c>
      <c r="B216" s="70">
        <v>208</v>
      </c>
      <c r="C216" s="70">
        <v>16</v>
      </c>
      <c r="D216" s="70">
        <v>28</v>
      </c>
      <c r="E216" s="70">
        <v>2022</v>
      </c>
      <c r="F216" s="70" t="s">
        <v>161</v>
      </c>
      <c r="G216" s="1073" t="s">
        <v>1735</v>
      </c>
      <c r="H216" s="70" t="s">
        <v>1736</v>
      </c>
      <c r="I216" s="1066"/>
      <c r="J216" s="73"/>
      <c r="K216" s="71"/>
      <c r="L216" s="71"/>
      <c r="M216" s="71"/>
      <c r="N216" s="71"/>
      <c r="O216" s="71"/>
      <c r="P216" s="71"/>
      <c r="Q216" s="71"/>
      <c r="R216" s="71"/>
      <c r="S216" s="71"/>
      <c r="T216" s="71"/>
      <c r="U216" s="71"/>
      <c r="V216" s="71"/>
      <c r="W216" s="71"/>
      <c r="X216" s="71"/>
      <c r="Y216" s="71"/>
      <c r="Z216" s="71"/>
      <c r="AA216" s="71"/>
      <c r="AB216" s="71"/>
      <c r="AC216" s="72"/>
      <c r="AD216" s="71">
        <v>2778533.9731856491</v>
      </c>
      <c r="AE216" s="71">
        <v>510833.8859339474</v>
      </c>
      <c r="AF216" s="71">
        <v>1574208.9213781843</v>
      </c>
      <c r="AG216" s="71">
        <v>17406996.560316283</v>
      </c>
      <c r="AH216" s="71">
        <v>17761473.750752807</v>
      </c>
      <c r="AI216" s="71">
        <v>0</v>
      </c>
      <c r="AJ216" s="71">
        <v>0</v>
      </c>
      <c r="AK216" s="71">
        <v>1284170.9428787641</v>
      </c>
      <c r="AL216" s="71">
        <v>0</v>
      </c>
      <c r="AM216" s="71">
        <v>0</v>
      </c>
      <c r="AN216" s="71">
        <v>41316218.034445643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1805</v>
      </c>
      <c r="B217" s="70">
        <v>209</v>
      </c>
      <c r="C217" s="70">
        <v>16</v>
      </c>
      <c r="D217" s="70">
        <v>29</v>
      </c>
      <c r="E217" s="70">
        <v>2022</v>
      </c>
      <c r="F217" s="70" t="s">
        <v>161</v>
      </c>
      <c r="G217" s="1073" t="s">
        <v>1738</v>
      </c>
      <c r="H217" s="70" t="s">
        <v>1739</v>
      </c>
      <c r="I217" s="1066"/>
      <c r="J217" s="73"/>
      <c r="K217" s="71"/>
      <c r="L217" s="71"/>
      <c r="M217" s="71"/>
      <c r="N217" s="71"/>
      <c r="O217" s="71"/>
      <c r="P217" s="71"/>
      <c r="Q217" s="71"/>
      <c r="R217" s="71"/>
      <c r="S217" s="71"/>
      <c r="T217" s="71"/>
      <c r="U217" s="71"/>
      <c r="V217" s="71"/>
      <c r="W217" s="71"/>
      <c r="X217" s="71"/>
      <c r="Y217" s="71"/>
      <c r="Z217" s="71"/>
      <c r="AA217" s="71"/>
      <c r="AB217" s="71"/>
      <c r="AC217" s="72"/>
      <c r="AD217" s="71">
        <v>10169341.06419716</v>
      </c>
      <c r="AE217" s="71">
        <v>371167.69240144495</v>
      </c>
      <c r="AF217" s="71">
        <v>2340040.2885351386</v>
      </c>
      <c r="AG217" s="71">
        <v>13246086.167573534</v>
      </c>
      <c r="AH217" s="71">
        <v>17293209.312115353</v>
      </c>
      <c r="AI217" s="71">
        <v>0</v>
      </c>
      <c r="AJ217" s="71">
        <v>0</v>
      </c>
      <c r="AK217" s="71">
        <v>1110623.859195601</v>
      </c>
      <c r="AL217" s="71">
        <v>0</v>
      </c>
      <c r="AM217" s="71">
        <v>0</v>
      </c>
      <c r="AN217" s="71">
        <v>44530468.384018227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1741</v>
      </c>
      <c r="H218" s="70" t="s">
        <v>1742</v>
      </c>
      <c r="I218" s="1066"/>
      <c r="J218" s="73"/>
      <c r="K218" s="71"/>
      <c r="L218" s="71"/>
      <c r="M218" s="71"/>
      <c r="N218" s="71"/>
      <c r="O218" s="71"/>
      <c r="P218" s="71"/>
      <c r="Q218" s="71"/>
      <c r="R218" s="71"/>
      <c r="S218" s="71"/>
      <c r="T218" s="71"/>
      <c r="U218" s="71"/>
      <c r="V218" s="71"/>
      <c r="W218" s="71"/>
      <c r="X218" s="71"/>
      <c r="Y218" s="71"/>
      <c r="Z218" s="71"/>
      <c r="AA218" s="71"/>
      <c r="AB218" s="71"/>
      <c r="AC218" s="72"/>
      <c r="AD218" s="71">
        <v>834964.81971105607</v>
      </c>
      <c r="AE218" s="71">
        <v>193236.78831209245</v>
      </c>
      <c r="AF218" s="71">
        <v>1035290.5518973643</v>
      </c>
      <c r="AG218" s="71">
        <v>6282036.1418251423</v>
      </c>
      <c r="AH218" s="71">
        <v>7199056.7609653743</v>
      </c>
      <c r="AI218" s="71">
        <v>0</v>
      </c>
      <c r="AJ218" s="71">
        <v>0</v>
      </c>
      <c r="AK218" s="71">
        <v>452591.16689694009</v>
      </c>
      <c r="AL218" s="71">
        <v>0</v>
      </c>
      <c r="AM218" s="71">
        <v>0</v>
      </c>
      <c r="AN218" s="71">
        <v>15997176.22960797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1807</v>
      </c>
      <c r="B219" s="70">
        <v>211</v>
      </c>
      <c r="C219" s="70">
        <v>16</v>
      </c>
      <c r="D219" s="70">
        <v>31</v>
      </c>
      <c r="E219" s="70">
        <v>2022</v>
      </c>
      <c r="F219" s="70" t="s">
        <v>161</v>
      </c>
      <c r="G219" s="1073" t="s">
        <v>1744</v>
      </c>
      <c r="H219" s="70" t="s">
        <v>1745</v>
      </c>
      <c r="I219" s="1066"/>
      <c r="J219" s="73"/>
      <c r="K219" s="71"/>
      <c r="L219" s="71"/>
      <c r="M219" s="71"/>
      <c r="N219" s="71"/>
      <c r="O219" s="71"/>
      <c r="P219" s="71"/>
      <c r="Q219" s="71"/>
      <c r="R219" s="71"/>
      <c r="S219" s="71"/>
      <c r="T219" s="71"/>
      <c r="U219" s="71"/>
      <c r="V219" s="71"/>
      <c r="W219" s="71"/>
      <c r="X219" s="71"/>
      <c r="Y219" s="71"/>
      <c r="Z219" s="71"/>
      <c r="AA219" s="71"/>
      <c r="AB219" s="71"/>
      <c r="AC219" s="72"/>
      <c r="AD219" s="71">
        <v>1035382.0516986864</v>
      </c>
      <c r="AE219" s="71">
        <v>369254.45687360241</v>
      </c>
      <c r="AF219" s="71">
        <v>950198.17776881391</v>
      </c>
      <c r="AG219" s="71">
        <v>9717133.5938789304</v>
      </c>
      <c r="AH219" s="71">
        <v>8440975.4895255771</v>
      </c>
      <c r="AI219" s="71">
        <v>0</v>
      </c>
      <c r="AJ219" s="71">
        <v>0</v>
      </c>
      <c r="AK219" s="71">
        <v>502305.17524367955</v>
      </c>
      <c r="AL219" s="71">
        <v>0</v>
      </c>
      <c r="AM219" s="71">
        <v>0</v>
      </c>
      <c r="AN219" s="71">
        <v>21015248.94498929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1808</v>
      </c>
      <c r="B220" s="70">
        <v>212</v>
      </c>
      <c r="C220" s="70">
        <v>16</v>
      </c>
      <c r="D220" s="70">
        <v>32</v>
      </c>
      <c r="E220" s="70">
        <v>2022</v>
      </c>
      <c r="F220" s="70" t="s">
        <v>161</v>
      </c>
      <c r="G220" s="1073" t="s">
        <v>1747</v>
      </c>
      <c r="H220" s="70" t="s">
        <v>1748</v>
      </c>
      <c r="I220" s="1066"/>
      <c r="J220" s="73"/>
      <c r="K220" s="71"/>
      <c r="L220" s="71"/>
      <c r="M220" s="71"/>
      <c r="N220" s="71"/>
      <c r="O220" s="71"/>
      <c r="P220" s="71"/>
      <c r="Q220" s="71"/>
      <c r="R220" s="71"/>
      <c r="S220" s="71"/>
      <c r="T220" s="71"/>
      <c r="U220" s="71"/>
      <c r="V220" s="71"/>
      <c r="W220" s="71"/>
      <c r="X220" s="71"/>
      <c r="Y220" s="71"/>
      <c r="Z220" s="71"/>
      <c r="AA220" s="71"/>
      <c r="AB220" s="71"/>
      <c r="AC220" s="72"/>
      <c r="AD220" s="71">
        <v>4745565.9412806677</v>
      </c>
      <c r="AE220" s="71">
        <v>1735304.6237531472</v>
      </c>
      <c r="AF220" s="71">
        <v>4020614.677574011</v>
      </c>
      <c r="AG220" s="71">
        <v>52540097.09452761</v>
      </c>
      <c r="AH220" s="71">
        <v>42807513.420830876</v>
      </c>
      <c r="AI220" s="71">
        <v>0</v>
      </c>
      <c r="AJ220" s="71">
        <v>0</v>
      </c>
      <c r="AK220" s="71">
        <v>2611341.2747950982</v>
      </c>
      <c r="AL220" s="71">
        <v>0</v>
      </c>
      <c r="AM220" s="71">
        <v>0</v>
      </c>
      <c r="AN220" s="71">
        <v>108460437.03276141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1809</v>
      </c>
      <c r="B221" s="70">
        <v>213</v>
      </c>
      <c r="C221" s="70">
        <v>16</v>
      </c>
      <c r="D221" s="70">
        <v>33</v>
      </c>
      <c r="E221" s="70">
        <v>2022</v>
      </c>
      <c r="F221" s="70" t="s">
        <v>161</v>
      </c>
      <c r="G221" s="1073" t="s">
        <v>1750</v>
      </c>
      <c r="H221" s="70" t="s">
        <v>1751</v>
      </c>
      <c r="I221" s="1066"/>
      <c r="J221" s="73"/>
      <c r="K221" s="71"/>
      <c r="L221" s="71"/>
      <c r="M221" s="71"/>
      <c r="N221" s="71"/>
      <c r="O221" s="71"/>
      <c r="P221" s="71"/>
      <c r="Q221" s="71"/>
      <c r="R221" s="71"/>
      <c r="S221" s="71"/>
      <c r="T221" s="71"/>
      <c r="U221" s="71"/>
      <c r="V221" s="71"/>
      <c r="W221" s="71"/>
      <c r="X221" s="71"/>
      <c r="Y221" s="71"/>
      <c r="Z221" s="71"/>
      <c r="AA221" s="71"/>
      <c r="AB221" s="71"/>
      <c r="AC221" s="72"/>
      <c r="AD221" s="71">
        <v>741366.21668364725</v>
      </c>
      <c r="AE221" s="71">
        <v>139666.19353250248</v>
      </c>
      <c r="AF221" s="71">
        <v>446734.96417489013</v>
      </c>
      <c r="AG221" s="71">
        <v>2965821.8438497186</v>
      </c>
      <c r="AH221" s="71">
        <v>2891023.9255008004</v>
      </c>
      <c r="AI221" s="71">
        <v>0</v>
      </c>
      <c r="AJ221" s="71">
        <v>0</v>
      </c>
      <c r="AK221" s="71">
        <v>168898.50108450715</v>
      </c>
      <c r="AL221" s="71">
        <v>0</v>
      </c>
      <c r="AM221" s="71">
        <v>0</v>
      </c>
      <c r="AN221" s="71">
        <v>7353511.6448260667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1810</v>
      </c>
      <c r="B222" s="70">
        <v>214</v>
      </c>
      <c r="C222" s="70">
        <v>16</v>
      </c>
      <c r="D222" s="70">
        <v>34</v>
      </c>
      <c r="E222" s="70">
        <v>2022</v>
      </c>
      <c r="F222" s="70" t="s">
        <v>161</v>
      </c>
      <c r="G222" s="1073" t="s">
        <v>1753</v>
      </c>
      <c r="H222" s="70" t="s">
        <v>1754</v>
      </c>
      <c r="I222" s="1066"/>
      <c r="J222" s="73"/>
      <c r="K222" s="71"/>
      <c r="L222" s="71"/>
      <c r="M222" s="71"/>
      <c r="N222" s="71"/>
      <c r="O222" s="71"/>
      <c r="P222" s="71"/>
      <c r="Q222" s="71"/>
      <c r="R222" s="71"/>
      <c r="S222" s="71"/>
      <c r="T222" s="71"/>
      <c r="U222" s="71"/>
      <c r="V222" s="71"/>
      <c r="W222" s="71"/>
      <c r="X222" s="71"/>
      <c r="Y222" s="71"/>
      <c r="Z222" s="71"/>
      <c r="AA222" s="71"/>
      <c r="AB222" s="71"/>
      <c r="AC222" s="72"/>
      <c r="AD222" s="71">
        <v>10443677.087880399</v>
      </c>
      <c r="AE222" s="71">
        <v>197063.25936777747</v>
      </c>
      <c r="AF222" s="71">
        <v>191457.84178923862</v>
      </c>
      <c r="AG222" s="71">
        <v>6432204.3364504445</v>
      </c>
      <c r="AH222" s="71">
        <v>5008393.561078852</v>
      </c>
      <c r="AI222" s="71">
        <v>0</v>
      </c>
      <c r="AJ222" s="71">
        <v>0</v>
      </c>
      <c r="AK222" s="71">
        <v>283563.53851802577</v>
      </c>
      <c r="AL222" s="71">
        <v>0</v>
      </c>
      <c r="AM222" s="71">
        <v>0</v>
      </c>
      <c r="AN222" s="71">
        <v>22556359.625084743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1811</v>
      </c>
      <c r="B223" s="70">
        <v>215</v>
      </c>
      <c r="C223" s="70">
        <v>16</v>
      </c>
      <c r="D223" s="70">
        <v>35</v>
      </c>
      <c r="E223" s="70">
        <v>2022</v>
      </c>
      <c r="F223" s="70" t="s">
        <v>161</v>
      </c>
      <c r="G223" s="1073" t="s">
        <v>1756</v>
      </c>
      <c r="H223" s="70" t="s">
        <v>1757</v>
      </c>
      <c r="I223" s="1066"/>
      <c r="J223" s="73"/>
      <c r="K223" s="71"/>
      <c r="L223" s="71"/>
      <c r="M223" s="71"/>
      <c r="N223" s="71"/>
      <c r="O223" s="71"/>
      <c r="P223" s="71"/>
      <c r="Q223" s="71"/>
      <c r="R223" s="71"/>
      <c r="S223" s="71"/>
      <c r="T223" s="71"/>
      <c r="U223" s="71"/>
      <c r="V223" s="71"/>
      <c r="W223" s="71"/>
      <c r="X223" s="71"/>
      <c r="Y223" s="71"/>
      <c r="Z223" s="71"/>
      <c r="AA223" s="71"/>
      <c r="AB223" s="71"/>
      <c r="AC223" s="72"/>
      <c r="AD223" s="71">
        <v>7575402.6287396755</v>
      </c>
      <c r="AE223" s="71">
        <v>258286.79625873745</v>
      </c>
      <c r="AF223" s="71">
        <v>1304749.7366377742</v>
      </c>
      <c r="AG223" s="71">
        <v>6044269.8336684145</v>
      </c>
      <c r="AH223" s="71">
        <v>8738221.6114432644</v>
      </c>
      <c r="AI223" s="71">
        <v>0</v>
      </c>
      <c r="AJ223" s="71">
        <v>0</v>
      </c>
      <c r="AK223" s="71">
        <v>497527.46535061626</v>
      </c>
      <c r="AL223" s="71">
        <v>0</v>
      </c>
      <c r="AM223" s="71">
        <v>0</v>
      </c>
      <c r="AN223" s="71">
        <v>24418458.072098482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1812</v>
      </c>
      <c r="B224" s="70">
        <v>216</v>
      </c>
      <c r="C224" s="70">
        <v>16</v>
      </c>
      <c r="D224" s="70">
        <v>36</v>
      </c>
      <c r="E224" s="70">
        <v>2022</v>
      </c>
      <c r="F224" s="70" t="s">
        <v>161</v>
      </c>
      <c r="G224" s="1073" t="s">
        <v>1759</v>
      </c>
      <c r="H224" s="70" t="s">
        <v>1760</v>
      </c>
      <c r="I224" s="1066"/>
      <c r="J224" s="73"/>
      <c r="K224" s="71"/>
      <c r="L224" s="71"/>
      <c r="M224" s="71"/>
      <c r="N224" s="71"/>
      <c r="O224" s="71"/>
      <c r="P224" s="71"/>
      <c r="Q224" s="71"/>
      <c r="R224" s="71"/>
      <c r="S224" s="71"/>
      <c r="T224" s="71"/>
      <c r="U224" s="71"/>
      <c r="V224" s="71"/>
      <c r="W224" s="71"/>
      <c r="X224" s="71"/>
      <c r="Y224" s="71"/>
      <c r="Z224" s="71"/>
      <c r="AA224" s="71"/>
      <c r="AB224" s="71"/>
      <c r="AC224" s="72"/>
      <c r="AD224" s="71">
        <v>915705.30867261463</v>
      </c>
      <c r="AE224" s="71">
        <v>327163.27526106744</v>
      </c>
      <c r="AF224" s="71">
        <v>907651.99070453865</v>
      </c>
      <c r="AG224" s="71">
        <v>5230858.7794480277</v>
      </c>
      <c r="AH224" s="71">
        <v>5440011.2175620701</v>
      </c>
      <c r="AI224" s="71">
        <v>0</v>
      </c>
      <c r="AJ224" s="71">
        <v>0</v>
      </c>
      <c r="AK224" s="71">
        <v>302286.9962070575</v>
      </c>
      <c r="AL224" s="71">
        <v>0</v>
      </c>
      <c r="AM224" s="71">
        <v>0</v>
      </c>
      <c r="AN224" s="71">
        <v>13123677.567855377</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1813</v>
      </c>
      <c r="B225" s="70">
        <v>217</v>
      </c>
      <c r="C225" s="70">
        <v>16</v>
      </c>
      <c r="D225" s="70">
        <v>37</v>
      </c>
      <c r="E225" s="70">
        <v>2022</v>
      </c>
      <c r="F225" s="70" t="s">
        <v>161</v>
      </c>
      <c r="G225" s="1073" t="s">
        <v>1762</v>
      </c>
      <c r="H225" s="70" t="s">
        <v>1763</v>
      </c>
      <c r="I225" s="1066"/>
      <c r="J225" s="73"/>
      <c r="K225" s="71"/>
      <c r="L225" s="71"/>
      <c r="M225" s="71"/>
      <c r="N225" s="71"/>
      <c r="O225" s="71"/>
      <c r="P225" s="71"/>
      <c r="Q225" s="71"/>
      <c r="R225" s="71"/>
      <c r="S225" s="71"/>
      <c r="T225" s="71"/>
      <c r="U225" s="71"/>
      <c r="V225" s="71"/>
      <c r="W225" s="71"/>
      <c r="X225" s="71"/>
      <c r="Y225" s="71"/>
      <c r="Z225" s="71"/>
      <c r="AA225" s="71"/>
      <c r="AB225" s="71"/>
      <c r="AC225" s="72"/>
      <c r="AD225" s="71">
        <v>736429.19253621763</v>
      </c>
      <c r="AE225" s="71">
        <v>235327.96992462745</v>
      </c>
      <c r="AF225" s="71">
        <v>56728.249419033666</v>
      </c>
      <c r="AG225" s="71">
        <v>5011863.4956194619</v>
      </c>
      <c r="AH225" s="71">
        <v>4189948.7596342587</v>
      </c>
      <c r="AI225" s="71">
        <v>0</v>
      </c>
      <c r="AJ225" s="71">
        <v>0</v>
      </c>
      <c r="AK225" s="71">
        <v>244567.09560707686</v>
      </c>
      <c r="AL225" s="71">
        <v>0</v>
      </c>
      <c r="AM225" s="71">
        <v>0</v>
      </c>
      <c r="AN225" s="71">
        <v>10474864.762740677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1814</v>
      </c>
      <c r="B226" s="70">
        <v>218</v>
      </c>
      <c r="C226" s="70">
        <v>16</v>
      </c>
      <c r="D226" s="70">
        <v>38</v>
      </c>
      <c r="E226" s="70">
        <v>2022</v>
      </c>
      <c r="F226" s="70" t="s">
        <v>161</v>
      </c>
      <c r="G226" s="1073" t="s">
        <v>1765</v>
      </c>
      <c r="H226" s="70" t="s">
        <v>1766</v>
      </c>
      <c r="I226" s="1066"/>
      <c r="J226" s="73"/>
      <c r="K226" s="71"/>
      <c r="L226" s="71"/>
      <c r="M226" s="71"/>
      <c r="N226" s="71"/>
      <c r="O226" s="71"/>
      <c r="P226" s="71"/>
      <c r="Q226" s="71"/>
      <c r="R226" s="71"/>
      <c r="S226" s="71"/>
      <c r="T226" s="71"/>
      <c r="U226" s="71"/>
      <c r="V226" s="71"/>
      <c r="W226" s="71"/>
      <c r="X226" s="71"/>
      <c r="Y226" s="71"/>
      <c r="Z226" s="71"/>
      <c r="AA226" s="71"/>
      <c r="AB226" s="71"/>
      <c r="AC226" s="72"/>
      <c r="AD226" s="71">
        <v>1267524.6145147507</v>
      </c>
      <c r="AE226" s="71">
        <v>407519.16743045242</v>
      </c>
      <c r="AF226" s="71">
        <v>28364.124709516833</v>
      </c>
      <c r="AG226" s="71">
        <v>4949293.4145255852</v>
      </c>
      <c r="AH226" s="71">
        <v>4955459.3201894006</v>
      </c>
      <c r="AI226" s="71">
        <v>0</v>
      </c>
      <c r="AJ226" s="71">
        <v>0</v>
      </c>
      <c r="AK226" s="71">
        <v>291698.55806567409</v>
      </c>
      <c r="AL226" s="71">
        <v>0</v>
      </c>
      <c r="AM226" s="71">
        <v>0</v>
      </c>
      <c r="AN226" s="71">
        <v>11899859.199435379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1815</v>
      </c>
      <c r="B227" s="70">
        <v>219</v>
      </c>
      <c r="C227" s="70">
        <v>16</v>
      </c>
      <c r="D227" s="70">
        <v>39</v>
      </c>
      <c r="E227" s="70">
        <v>2022</v>
      </c>
      <c r="F227" s="70" t="s">
        <v>161</v>
      </c>
      <c r="G227" s="1073" t="s">
        <v>1768</v>
      </c>
      <c r="H227" s="70" t="s">
        <v>1769</v>
      </c>
      <c r="I227" s="1066"/>
      <c r="J227" s="73"/>
      <c r="K227" s="71"/>
      <c r="L227" s="71"/>
      <c r="M227" s="71"/>
      <c r="N227" s="71"/>
      <c r="O227" s="71"/>
      <c r="P227" s="71"/>
      <c r="Q227" s="71"/>
      <c r="R227" s="71"/>
      <c r="S227" s="71"/>
      <c r="T227" s="71"/>
      <c r="U227" s="71"/>
      <c r="V227" s="71"/>
      <c r="W227" s="71"/>
      <c r="X227" s="71"/>
      <c r="Y227" s="71"/>
      <c r="Z227" s="71"/>
      <c r="AA227" s="71"/>
      <c r="AB227" s="71"/>
      <c r="AC227" s="72"/>
      <c r="AD227" s="71">
        <v>7259016.5432308884</v>
      </c>
      <c r="AE227" s="71">
        <v>1882623.7593970196</v>
      </c>
      <c r="AF227" s="71">
        <v>765831.36715695448</v>
      </c>
      <c r="AG227" s="71">
        <v>52759092.378356181</v>
      </c>
      <c r="AH227" s="71">
        <v>44419971.835617229</v>
      </c>
      <c r="AI227" s="71">
        <v>0</v>
      </c>
      <c r="AJ227" s="71">
        <v>0</v>
      </c>
      <c r="AK227" s="71">
        <v>2483634.380626461</v>
      </c>
      <c r="AL227" s="71">
        <v>0</v>
      </c>
      <c r="AM227" s="71">
        <v>0</v>
      </c>
      <c r="AN227" s="71">
        <v>109570170.26438473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1816</v>
      </c>
      <c r="B228" s="70">
        <v>220</v>
      </c>
      <c r="C228" s="70">
        <v>16</v>
      </c>
      <c r="D228" s="70">
        <v>40</v>
      </c>
      <c r="E228" s="70">
        <v>2022</v>
      </c>
      <c r="F228" s="70" t="s">
        <v>161</v>
      </c>
      <c r="G228" s="1073" t="s">
        <v>1771</v>
      </c>
      <c r="H228" s="70" t="s">
        <v>1772</v>
      </c>
      <c r="I228" s="1066"/>
      <c r="J228" s="73"/>
      <c r="K228" s="71"/>
      <c r="L228" s="71"/>
      <c r="M228" s="71"/>
      <c r="N228" s="71"/>
      <c r="O228" s="71"/>
      <c r="P228" s="71"/>
      <c r="Q228" s="71"/>
      <c r="R228" s="71"/>
      <c r="S228" s="71"/>
      <c r="T228" s="71"/>
      <c r="U228" s="71"/>
      <c r="V228" s="71"/>
      <c r="W228" s="71"/>
      <c r="X228" s="71"/>
      <c r="Y228" s="71"/>
      <c r="Z228" s="71"/>
      <c r="AA228" s="71"/>
      <c r="AB228" s="71"/>
      <c r="AC228" s="72"/>
      <c r="AD228" s="71">
        <v>2275285.2793858405</v>
      </c>
      <c r="AE228" s="71">
        <v>260200.03178657996</v>
      </c>
      <c r="AF228" s="71">
        <v>127638.56119282574</v>
      </c>
      <c r="AG228" s="71">
        <v>5462368.0794953685</v>
      </c>
      <c r="AH228" s="71">
        <v>4979890.5082922243</v>
      </c>
      <c r="AI228" s="71">
        <v>0</v>
      </c>
      <c r="AJ228" s="71">
        <v>0</v>
      </c>
      <c r="AK228" s="71">
        <v>298800.55925806542</v>
      </c>
      <c r="AL228" s="71">
        <v>0</v>
      </c>
      <c r="AM228" s="71">
        <v>0</v>
      </c>
      <c r="AN228" s="71">
        <v>13404183.019410904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1817</v>
      </c>
      <c r="B229" s="70">
        <v>221</v>
      </c>
      <c r="C229" s="70">
        <v>16</v>
      </c>
      <c r="D229" s="70">
        <v>41</v>
      </c>
      <c r="E229" s="70">
        <v>2022</v>
      </c>
      <c r="F229" s="70" t="s">
        <v>161</v>
      </c>
      <c r="G229" s="1073" t="s">
        <v>1774</v>
      </c>
      <c r="H229" s="70" t="s">
        <v>1775</v>
      </c>
      <c r="I229" s="1066"/>
      <c r="J229" s="73"/>
      <c r="K229" s="71"/>
      <c r="L229" s="71"/>
      <c r="M229" s="71"/>
      <c r="N229" s="71"/>
      <c r="O229" s="71"/>
      <c r="P229" s="71"/>
      <c r="Q229" s="71"/>
      <c r="R229" s="71"/>
      <c r="S229" s="71"/>
      <c r="T229" s="71"/>
      <c r="U229" s="71"/>
      <c r="V229" s="71"/>
      <c r="W229" s="71"/>
      <c r="X229" s="71"/>
      <c r="Y229" s="71"/>
      <c r="Z229" s="71"/>
      <c r="AA229" s="71"/>
      <c r="AB229" s="71"/>
      <c r="AC229" s="72"/>
      <c r="AD229" s="71">
        <v>44914614.73813203</v>
      </c>
      <c r="AE229" s="71">
        <v>3302244.5210561543</v>
      </c>
      <c r="AF229" s="71">
        <v>3169690.9362885058</v>
      </c>
      <c r="AG229" s="71">
        <v>80227357.978567705</v>
      </c>
      <c r="AH229" s="71">
        <v>70528768.188168123</v>
      </c>
      <c r="AI229" s="71">
        <v>0</v>
      </c>
      <c r="AJ229" s="71">
        <v>0</v>
      </c>
      <c r="AK229" s="71">
        <v>4086104.1042187647</v>
      </c>
      <c r="AL229" s="71">
        <v>0</v>
      </c>
      <c r="AM229" s="71">
        <v>0</v>
      </c>
      <c r="AN229" s="71">
        <v>206228780.46643129</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1818</v>
      </c>
      <c r="B230" s="70">
        <v>222</v>
      </c>
      <c r="C230" s="70">
        <v>16</v>
      </c>
      <c r="D230" s="70">
        <v>42</v>
      </c>
      <c r="E230" s="70">
        <v>2022</v>
      </c>
      <c r="F230" s="70" t="s">
        <v>161</v>
      </c>
      <c r="G230" s="1073" t="s">
        <v>1777</v>
      </c>
      <c r="H230" s="70" t="s">
        <v>1778</v>
      </c>
      <c r="I230" s="1066"/>
      <c r="J230" s="73"/>
      <c r="K230" s="71"/>
      <c r="L230" s="71"/>
      <c r="M230" s="71"/>
      <c r="N230" s="71"/>
      <c r="O230" s="71"/>
      <c r="P230" s="71"/>
      <c r="Q230" s="71"/>
      <c r="R230" s="71"/>
      <c r="S230" s="71"/>
      <c r="T230" s="71"/>
      <c r="U230" s="71"/>
      <c r="V230" s="71"/>
      <c r="W230" s="71"/>
      <c r="X230" s="71"/>
      <c r="Y230" s="71"/>
      <c r="Z230" s="71"/>
      <c r="AA230" s="71"/>
      <c r="AB230" s="71"/>
      <c r="AC230" s="72"/>
      <c r="AD230" s="71">
        <v>962214.39784016996</v>
      </c>
      <c r="AE230" s="71">
        <v>330989.74631675245</v>
      </c>
      <c r="AF230" s="71">
        <v>815468.58539860894</v>
      </c>
      <c r="AG230" s="71">
        <v>5725162.4200896472</v>
      </c>
      <c r="AH230" s="71">
        <v>6229952.9662200352</v>
      </c>
      <c r="AI230" s="71">
        <v>0</v>
      </c>
      <c r="AJ230" s="71">
        <v>0</v>
      </c>
      <c r="AK230" s="71">
        <v>388156.64698778943</v>
      </c>
      <c r="AL230" s="71">
        <v>0</v>
      </c>
      <c r="AM230" s="71">
        <v>0</v>
      </c>
      <c r="AN230" s="71">
        <v>14451944.762853004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1598</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1598</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1598</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1598</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1598</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1598</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1598</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1598</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1598</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1669</v>
      </c>
      <c r="H6" s="77" t="s">
        <v>1670</v>
      </c>
      <c r="I6" s="77" t="s">
        <v>1556</v>
      </c>
      <c r="J6" s="77" t="s">
        <v>1557</v>
      </c>
      <c r="K6" s="1080">
        <v>60</v>
      </c>
      <c r="L6" s="1081">
        <v>3</v>
      </c>
      <c r="M6" s="1044"/>
      <c r="N6" s="988">
        <v>1</v>
      </c>
      <c r="O6" s="77" t="s">
        <v>1820</v>
      </c>
      <c r="P6" s="77" t="s">
        <v>1821</v>
      </c>
      <c r="Q6" s="77" t="s">
        <v>1501</v>
      </c>
      <c r="R6" s="16"/>
      <c r="S6" s="77">
        <v>1</v>
      </c>
      <c r="T6" s="77" t="s">
        <v>1669</v>
      </c>
      <c r="U6" s="77" t="s">
        <v>1670</v>
      </c>
      <c r="V6" s="77" t="s">
        <v>1501</v>
      </c>
      <c r="W6" s="16"/>
      <c r="X6" s="77">
        <v>1</v>
      </c>
      <c r="Y6" s="692" t="s">
        <v>1820</v>
      </c>
      <c r="Z6" s="77" t="s">
        <v>1821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1843</v>
      </c>
      <c r="P7" s="77" t="s">
        <v>1844</v>
      </c>
      <c r="Q7" s="77" t="s">
        <v>1501</v>
      </c>
      <c r="R7" s="16"/>
      <c r="S7" s="77">
        <v>2</v>
      </c>
      <c r="T7" s="76" t="s">
        <v>795</v>
      </c>
      <c r="U7" s="77" t="s">
        <v>1503</v>
      </c>
      <c r="V7" s="77" t="s">
        <v>1503</v>
      </c>
      <c r="W7" s="16"/>
      <c r="X7" s="77">
        <v>2</v>
      </c>
      <c r="Y7" s="692" t="s">
        <v>1843</v>
      </c>
      <c r="Z7" s="77" t="s">
        <v>1844</v>
      </c>
      <c r="AA7" s="77" t="s">
        <v>1501</v>
      </c>
      <c r="AB7" s="16"/>
      <c r="AC7" s="77">
        <v>2</v>
      </c>
      <c r="AD7" s="77" t="s">
        <v>1660</v>
      </c>
      <c r="AE7" s="77" t="s">
        <v>1661</v>
      </c>
      <c r="AF7" s="77" t="s">
        <v>1501</v>
      </c>
    </row>
    <row r="8" spans="1:32" ht="12">
      <c r="A8" s="16"/>
      <c r="B8" s="16"/>
      <c r="C8" s="16"/>
      <c r="D8" s="16"/>
      <c r="F8" s="16"/>
      <c r="G8" s="16"/>
      <c r="H8" s="16"/>
      <c r="I8" s="16"/>
      <c r="J8" s="16"/>
      <c r="K8" s="1044"/>
      <c r="L8" s="1044"/>
      <c r="M8" s="1044"/>
      <c r="N8" s="988">
        <v>3</v>
      </c>
      <c r="O8" s="77" t="s">
        <v>1866</v>
      </c>
      <c r="P8" s="77" t="s">
        <v>1867</v>
      </c>
      <c r="Q8" s="77" t="s">
        <v>1501</v>
      </c>
      <c r="R8" s="16"/>
      <c r="S8" s="16"/>
      <c r="T8" s="16"/>
      <c r="U8" s="16"/>
      <c r="V8" s="16"/>
      <c r="W8" s="16"/>
      <c r="X8" s="77">
        <v>3</v>
      </c>
      <c r="Y8" s="692" t="s">
        <v>1866</v>
      </c>
      <c r="Z8" s="77" t="s">
        <v>1867</v>
      </c>
      <c r="AA8" s="77" t="s">
        <v>1501</v>
      </c>
      <c r="AB8" s="16"/>
      <c r="AC8" s="77">
        <v>3</v>
      </c>
      <c r="AD8" s="77" t="s">
        <v>1655</v>
      </c>
      <c r="AE8" s="77" t="s">
        <v>1656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1889</v>
      </c>
      <c r="P9" s="77" t="s">
        <v>1890</v>
      </c>
      <c r="Q9" s="77" t="s">
        <v>1501</v>
      </c>
      <c r="R9" s="16"/>
      <c r="S9" s="16"/>
      <c r="T9" s="16"/>
      <c r="U9" s="16"/>
      <c r="V9" s="16"/>
      <c r="W9" s="16"/>
      <c r="X9" s="77">
        <v>4</v>
      </c>
      <c r="Y9" s="692" t="s">
        <v>1889</v>
      </c>
      <c r="Z9" s="77" t="s">
        <v>1890</v>
      </c>
      <c r="AA9" s="77" t="s">
        <v>1501</v>
      </c>
      <c r="AB9" s="16"/>
      <c r="AC9" s="77">
        <v>4</v>
      </c>
      <c r="AD9" s="77" t="s">
        <v>1663</v>
      </c>
      <c r="AE9" s="77" t="s">
        <v>1664</v>
      </c>
      <c r="AF9" s="77" t="s">
        <v>1501</v>
      </c>
    </row>
    <row r="10" spans="1:32" ht="12">
      <c r="A10" s="16"/>
      <c r="B10" s="16"/>
      <c r="C10" s="16"/>
      <c r="D10" s="16"/>
      <c r="F10" s="75" t="s">
        <v>1501</v>
      </c>
      <c r="G10" s="76" t="s">
        <v>1669</v>
      </c>
      <c r="H10" s="77" t="s">
        <v>1670</v>
      </c>
      <c r="I10" s="77" t="s">
        <v>1556</v>
      </c>
      <c r="J10" s="77" t="s">
        <v>1557</v>
      </c>
      <c r="K10" s="1079">
        <v>60</v>
      </c>
      <c r="L10" s="1045">
        <v>3</v>
      </c>
      <c r="M10" s="1044"/>
      <c r="N10" s="988">
        <v>5</v>
      </c>
      <c r="O10" s="77" t="s">
        <v>1912</v>
      </c>
      <c r="P10" s="77" t="s">
        <v>1913</v>
      </c>
      <c r="Q10" s="77" t="s">
        <v>1501</v>
      </c>
      <c r="R10" s="16"/>
      <c r="S10" s="16"/>
      <c r="T10" s="16"/>
      <c r="U10" s="16"/>
      <c r="V10" s="16"/>
      <c r="W10" s="16"/>
      <c r="X10" s="77">
        <v>5</v>
      </c>
      <c r="Y10" s="692" t="s">
        <v>1912</v>
      </c>
      <c r="Z10" s="77" t="s">
        <v>1913</v>
      </c>
      <c r="AA10" s="77" t="s">
        <v>1501</v>
      </c>
      <c r="AB10" s="16"/>
      <c r="AC10" s="77">
        <v>5</v>
      </c>
      <c r="AD10" s="77" t="s">
        <v>1666</v>
      </c>
      <c r="AE10" s="77" t="s">
        <v>1667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1593</v>
      </c>
      <c r="P11" s="77" t="s">
        <v>1594</v>
      </c>
      <c r="Q11" s="77" t="s">
        <v>1501</v>
      </c>
      <c r="R11" s="16"/>
      <c r="S11" s="16"/>
      <c r="T11" s="16"/>
      <c r="U11" s="16"/>
      <c r="V11" s="16"/>
      <c r="W11" s="16"/>
      <c r="X11" s="77">
        <v>6</v>
      </c>
      <c r="Y11" s="692" t="s">
        <v>1593</v>
      </c>
      <c r="Z11" s="77" t="s">
        <v>1594</v>
      </c>
      <c r="AA11" s="77" t="s">
        <v>1501</v>
      </c>
      <c r="AB11" s="16"/>
      <c r="AC11" s="77">
        <v>6</v>
      </c>
      <c r="AD11" s="77" t="s">
        <v>1669</v>
      </c>
      <c r="AE11" s="77" t="s">
        <v>1670</v>
      </c>
      <c r="AF11" s="77" t="s">
        <v>1501</v>
      </c>
    </row>
    <row r="12" spans="1:32" ht="12">
      <c r="A12" s="16"/>
      <c r="B12" s="16"/>
      <c r="C12" s="16"/>
      <c r="D12" s="16"/>
      <c r="F12" s="75" t="s">
        <v>1505</v>
      </c>
      <c r="G12" s="76" t="s">
        <v>1669</v>
      </c>
      <c r="H12" s="77"/>
      <c r="I12" s="77" t="s">
        <v>1669</v>
      </c>
      <c r="J12" s="77"/>
      <c r="K12" s="1079" t="s">
        <v>1544</v>
      </c>
      <c r="L12" s="1045"/>
      <c r="M12" s="1044"/>
      <c r="N12" s="988">
        <v>7</v>
      </c>
      <c r="O12" s="77" t="s">
        <v>1954</v>
      </c>
      <c r="P12" s="77" t="s">
        <v>1955</v>
      </c>
      <c r="Q12" s="77" t="s">
        <v>1501</v>
      </c>
      <c r="R12" s="16"/>
      <c r="S12" s="16"/>
      <c r="T12" s="16"/>
      <c r="U12" s="16"/>
      <c r="V12" s="16"/>
      <c r="W12" s="16"/>
      <c r="X12" s="77">
        <v>7</v>
      </c>
      <c r="Y12" s="692" t="s">
        <v>1954</v>
      </c>
      <c r="Z12" s="77" t="s">
        <v>1955</v>
      </c>
      <c r="AA12" s="77" t="s">
        <v>1501</v>
      </c>
      <c r="AB12" s="16"/>
      <c r="AC12" s="77">
        <v>7</v>
      </c>
      <c r="AD12" s="77" t="s">
        <v>1672</v>
      </c>
      <c r="AE12" s="77" t="s">
        <v>1673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1977</v>
      </c>
      <c r="P13" s="77" t="s">
        <v>1978</v>
      </c>
      <c r="Q13" s="77" t="s">
        <v>1501</v>
      </c>
      <c r="R13" s="16"/>
      <c r="S13" s="16"/>
      <c r="T13" s="16"/>
      <c r="U13" s="16"/>
      <c r="V13" s="16"/>
      <c r="W13" s="16"/>
      <c r="X13" s="77">
        <v>8</v>
      </c>
      <c r="Y13" s="692" t="s">
        <v>1977</v>
      </c>
      <c r="Z13" s="77" t="s">
        <v>1978</v>
      </c>
      <c r="AA13" s="77" t="s">
        <v>1501</v>
      </c>
      <c r="AB13" s="16"/>
      <c r="AC13" s="77">
        <v>8</v>
      </c>
      <c r="AD13" s="77" t="s">
        <v>1675</v>
      </c>
      <c r="AE13" s="77" t="s">
        <v>1676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2000</v>
      </c>
      <c r="P14" s="77" t="s">
        <v>2001</v>
      </c>
      <c r="Q14" s="77" t="s">
        <v>1501</v>
      </c>
      <c r="R14" s="16"/>
      <c r="S14" s="16"/>
      <c r="T14" s="16"/>
      <c r="U14" s="16"/>
      <c r="V14" s="16"/>
      <c r="W14" s="16"/>
      <c r="X14" s="77">
        <v>9</v>
      </c>
      <c r="Y14" s="692" t="s">
        <v>2000</v>
      </c>
      <c r="Z14" s="77" t="s">
        <v>2001</v>
      </c>
      <c r="AA14" s="77" t="s">
        <v>1501</v>
      </c>
      <c r="AB14" s="16"/>
      <c r="AC14" s="77">
        <v>9</v>
      </c>
      <c r="AD14" s="77" t="s">
        <v>1678</v>
      </c>
      <c r="AE14" s="77" t="s">
        <v>1679</v>
      </c>
      <c r="AF14" s="77" t="s">
        <v>1501</v>
      </c>
    </row>
    <row r="15" spans="1:32" ht="12">
      <c r="A15" s="16"/>
      <c r="B15" s="16"/>
      <c r="C15" s="16"/>
      <c r="D15" s="16"/>
      <c r="E15" s="16"/>
      <c r="F15" s="16"/>
      <c r="G15" s="16"/>
      <c r="H15" s="16"/>
      <c r="I15" s="16"/>
      <c r="J15" s="16"/>
      <c r="K15" s="1044"/>
      <c r="L15" s="1044"/>
      <c r="M15" s="1044"/>
      <c r="N15" s="988">
        <v>10</v>
      </c>
      <c r="O15" s="77" t="s">
        <v>2023</v>
      </c>
      <c r="P15" s="77" t="s">
        <v>2024</v>
      </c>
      <c r="Q15" s="77" t="s">
        <v>1501</v>
      </c>
      <c r="R15" s="16"/>
      <c r="S15" s="16"/>
      <c r="T15" s="16"/>
      <c r="U15" s="16"/>
      <c r="V15" s="16"/>
      <c r="W15" s="16"/>
      <c r="X15" s="77">
        <v>10</v>
      </c>
      <c r="Y15" s="692" t="s">
        <v>2023</v>
      </c>
      <c r="Z15" s="77" t="s">
        <v>2024</v>
      </c>
      <c r="AA15" s="77" t="s">
        <v>1501</v>
      </c>
      <c r="AB15" s="16"/>
      <c r="AC15" s="77">
        <v>10</v>
      </c>
      <c r="AD15" s="77" t="s">
        <v>1681</v>
      </c>
      <c r="AE15" s="77" t="s">
        <v>1682</v>
      </c>
      <c r="AF15" s="77" t="s">
        <v>1501</v>
      </c>
    </row>
    <row r="16" spans="1:32" ht="12">
      <c r="A16" s="16"/>
      <c r="B16" s="16"/>
      <c r="C16" s="16"/>
      <c r="D16" s="16"/>
      <c r="E16" s="16"/>
      <c r="F16" s="16"/>
      <c r="G16" s="16"/>
      <c r="H16" s="16"/>
      <c r="I16" s="16"/>
      <c r="J16" s="16"/>
      <c r="K16" s="1044"/>
      <c r="L16" s="1044"/>
      <c r="M16" s="1044"/>
      <c r="N16" s="988">
        <v>11</v>
      </c>
      <c r="O16" s="77" t="s">
        <v>2046</v>
      </c>
      <c r="P16" s="77" t="s">
        <v>2047</v>
      </c>
      <c r="Q16" s="77" t="s">
        <v>1501</v>
      </c>
      <c r="R16" s="16"/>
      <c r="S16" s="16"/>
      <c r="T16" s="16"/>
      <c r="U16" s="16"/>
      <c r="V16" s="16"/>
      <c r="W16" s="16"/>
      <c r="X16" s="77">
        <v>11</v>
      </c>
      <c r="Y16" s="692" t="s">
        <v>2046</v>
      </c>
      <c r="Z16" s="77" t="s">
        <v>2047</v>
      </c>
      <c r="AA16" s="77" t="s">
        <v>1501</v>
      </c>
      <c r="AB16" s="16"/>
      <c r="AC16" s="77">
        <v>11</v>
      </c>
      <c r="AD16" s="77" t="s">
        <v>1684</v>
      </c>
      <c r="AE16" s="77" t="s">
        <v>1685</v>
      </c>
      <c r="AF16" s="77" t="s">
        <v>1501</v>
      </c>
    </row>
    <row r="17" spans="1:32" ht="12">
      <c r="A17" s="16"/>
      <c r="B17" s="16"/>
      <c r="C17" s="16"/>
      <c r="D17" s="16"/>
      <c r="E17" s="16"/>
      <c r="F17" s="16"/>
      <c r="G17" s="16"/>
      <c r="H17" s="16"/>
      <c r="I17" s="16"/>
      <c r="J17" s="16"/>
      <c r="K17" s="1044"/>
      <c r="L17" s="1044"/>
      <c r="M17" s="1044"/>
      <c r="N17" s="988">
        <v>12</v>
      </c>
      <c r="O17" s="77" t="s">
        <v>2069</v>
      </c>
      <c r="P17" s="77" t="s">
        <v>2070</v>
      </c>
      <c r="Q17" s="77" t="s">
        <v>1501</v>
      </c>
      <c r="R17" s="16"/>
      <c r="S17" s="16"/>
      <c r="T17" s="16"/>
      <c r="U17" s="16"/>
      <c r="V17" s="16"/>
      <c r="W17" s="16"/>
      <c r="X17" s="77">
        <v>12</v>
      </c>
      <c r="Y17" s="692" t="s">
        <v>2069</v>
      </c>
      <c r="Z17" s="77" t="s">
        <v>2070</v>
      </c>
      <c r="AA17" s="77" t="s">
        <v>1501</v>
      </c>
      <c r="AB17" s="16"/>
      <c r="AC17" s="77">
        <v>12</v>
      </c>
      <c r="AD17" s="77" t="s">
        <v>1687</v>
      </c>
      <c r="AE17" s="77" t="s">
        <v>1688</v>
      </c>
      <c r="AF17" s="77" t="s">
        <v>1501</v>
      </c>
    </row>
    <row r="18" spans="1:32" ht="12">
      <c r="A18" s="16"/>
      <c r="B18" s="16"/>
      <c r="C18" s="16"/>
      <c r="D18" s="16"/>
      <c r="E18" s="16"/>
      <c r="F18" s="16"/>
      <c r="G18" s="16"/>
      <c r="H18" s="16"/>
      <c r="I18" s="16"/>
      <c r="J18" s="16"/>
      <c r="K18" s="1044"/>
      <c r="L18" s="1044"/>
      <c r="M18" s="1044"/>
      <c r="N18" s="988">
        <v>13</v>
      </c>
      <c r="O18" s="77" t="s">
        <v>1669</v>
      </c>
      <c r="P18" s="77" t="s">
        <v>1670</v>
      </c>
      <c r="Q18" s="77" t="s">
        <v>1501</v>
      </c>
      <c r="R18" s="16"/>
      <c r="S18" s="16"/>
      <c r="T18" s="16"/>
      <c r="U18" s="16"/>
      <c r="V18" s="16"/>
      <c r="W18" s="16"/>
      <c r="X18" s="77">
        <v>13</v>
      </c>
      <c r="Y18" s="692" t="s">
        <v>1669</v>
      </c>
      <c r="Z18" s="77" t="s">
        <v>1670</v>
      </c>
      <c r="AA18" s="77" t="s">
        <v>1501</v>
      </c>
      <c r="AB18" s="16"/>
      <c r="AC18" s="77">
        <v>13</v>
      </c>
      <c r="AD18" s="77" t="s">
        <v>1690</v>
      </c>
      <c r="AE18" s="77" t="s">
        <v>1691</v>
      </c>
      <c r="AF18" s="77" t="s">
        <v>1501</v>
      </c>
    </row>
    <row r="19" spans="1:32" ht="12">
      <c r="A19" s="16"/>
      <c r="B19" s="16"/>
      <c r="C19" s="16"/>
      <c r="D19" s="16"/>
      <c r="E19" s="16"/>
      <c r="F19" s="16"/>
      <c r="G19" s="16"/>
      <c r="H19" s="16"/>
      <c r="I19" s="16"/>
      <c r="J19" s="16"/>
      <c r="K19" s="1044"/>
      <c r="L19" s="1044"/>
      <c r="M19" s="1044"/>
      <c r="N19" s="988">
        <v>14</v>
      </c>
      <c r="O19" s="77" t="s">
        <v>2111</v>
      </c>
      <c r="P19" s="77" t="s">
        <v>2112</v>
      </c>
      <c r="Q19" s="77" t="s">
        <v>1501</v>
      </c>
      <c r="R19" s="16"/>
      <c r="S19" s="16"/>
      <c r="T19" s="16"/>
      <c r="U19" s="16"/>
      <c r="V19" s="16"/>
      <c r="W19" s="16"/>
      <c r="X19" s="77">
        <v>14</v>
      </c>
      <c r="Y19" s="692" t="s">
        <v>2111</v>
      </c>
      <c r="Z19" s="77" t="s">
        <v>2112</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2134</v>
      </c>
      <c r="P20" s="77" t="s">
        <v>2135</v>
      </c>
      <c r="Q20" s="77" t="s">
        <v>1501</v>
      </c>
      <c r="R20" s="16"/>
      <c r="S20" s="16"/>
      <c r="T20" s="16"/>
      <c r="U20" s="16"/>
      <c r="V20" s="16"/>
      <c r="W20" s="16"/>
      <c r="X20" s="77">
        <v>15</v>
      </c>
      <c r="Y20" s="692" t="s">
        <v>2134</v>
      </c>
      <c r="Z20" s="77" t="s">
        <v>2135</v>
      </c>
      <c r="AA20" s="77" t="s">
        <v>1501</v>
      </c>
      <c r="AB20" s="16"/>
      <c r="AC20" s="77">
        <v>15</v>
      </c>
      <c r="AD20" s="77" t="s">
        <v>1696</v>
      </c>
      <c r="AE20" s="77" t="s">
        <v>1697</v>
      </c>
      <c r="AF20" s="77" t="s">
        <v>1501</v>
      </c>
    </row>
    <row r="21" spans="1:32" ht="12">
      <c r="A21" s="16"/>
      <c r="B21" s="16"/>
      <c r="C21" s="16"/>
      <c r="D21" s="16"/>
      <c r="E21" s="16"/>
      <c r="F21" s="16"/>
      <c r="G21" s="16"/>
      <c r="H21" s="16"/>
      <c r="I21" s="16"/>
      <c r="J21" s="16"/>
      <c r="K21" s="1044"/>
      <c r="L21" s="1044"/>
      <c r="M21" s="1044"/>
      <c r="N21" s="988">
        <v>16</v>
      </c>
      <c r="O21" s="77" t="s">
        <v>2157</v>
      </c>
      <c r="P21" s="77" t="s">
        <v>2158</v>
      </c>
      <c r="Q21" s="77" t="s">
        <v>1501</v>
      </c>
      <c r="R21" s="16"/>
      <c r="S21" s="16"/>
      <c r="T21" s="16"/>
      <c r="U21" s="16"/>
      <c r="V21" s="16"/>
      <c r="W21" s="16"/>
      <c r="X21" s="77">
        <v>16</v>
      </c>
      <c r="Y21" s="692" t="s">
        <v>2157</v>
      </c>
      <c r="Z21" s="77" t="s">
        <v>2158</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2180</v>
      </c>
      <c r="P22" s="77" t="s">
        <v>2181</v>
      </c>
      <c r="Q22" s="77" t="s">
        <v>1501</v>
      </c>
      <c r="R22" s="16"/>
      <c r="S22" s="16"/>
      <c r="T22" s="16"/>
      <c r="U22" s="16"/>
      <c r="V22" s="16"/>
      <c r="W22" s="16"/>
      <c r="X22" s="77">
        <v>17</v>
      </c>
      <c r="Y22" s="692" t="s">
        <v>2180</v>
      </c>
      <c r="Z22" s="77" t="s">
        <v>2181</v>
      </c>
      <c r="AA22" s="77" t="s">
        <v>1501</v>
      </c>
      <c r="AB22" s="16"/>
      <c r="AC22" s="77">
        <v>17</v>
      </c>
      <c r="AD22" s="77" t="s">
        <v>1702</v>
      </c>
      <c r="AE22" s="77" t="s">
        <v>1703</v>
      </c>
      <c r="AF22" s="77" t="s">
        <v>1501</v>
      </c>
    </row>
    <row r="23" spans="1:32" ht="12">
      <c r="A23" s="16"/>
      <c r="B23" s="16"/>
      <c r="C23" s="16"/>
      <c r="D23" s="16"/>
      <c r="E23" s="16"/>
      <c r="F23" s="16"/>
      <c r="G23" s="16"/>
      <c r="H23" s="16"/>
      <c r="I23" s="16"/>
      <c r="J23" s="16"/>
      <c r="K23" s="1044"/>
      <c r="L23" s="1044"/>
      <c r="M23" s="1044"/>
      <c r="N23" s="988">
        <v>18</v>
      </c>
      <c r="O23" s="77" t="s">
        <v>2203</v>
      </c>
      <c r="P23" s="77" t="s">
        <v>2204</v>
      </c>
      <c r="Q23" s="77" t="s">
        <v>1501</v>
      </c>
      <c r="R23" s="16"/>
      <c r="S23" s="16"/>
      <c r="T23" s="16"/>
      <c r="U23" s="16"/>
      <c r="V23" s="16"/>
      <c r="W23" s="16"/>
      <c r="X23" s="77">
        <v>18</v>
      </c>
      <c r="Y23" s="692" t="s">
        <v>2203</v>
      </c>
      <c r="Z23" s="77" t="s">
        <v>2204</v>
      </c>
      <c r="AA23" s="77" t="s">
        <v>1501</v>
      </c>
      <c r="AB23" s="16"/>
      <c r="AC23" s="77">
        <v>18</v>
      </c>
      <c r="AD23" s="77" t="s">
        <v>1705</v>
      </c>
      <c r="AE23" s="77" t="s">
        <v>1706</v>
      </c>
      <c r="AF23" s="77" t="s">
        <v>1501</v>
      </c>
    </row>
    <row r="24" spans="1:32" ht="12">
      <c r="A24" s="16"/>
      <c r="B24" s="16"/>
      <c r="C24" s="16"/>
      <c r="D24" s="16"/>
      <c r="E24" s="16"/>
      <c r="F24" s="16"/>
      <c r="G24" s="16"/>
      <c r="H24" s="16"/>
      <c r="I24" s="16"/>
      <c r="J24" s="16"/>
      <c r="K24" s="1044"/>
      <c r="L24" s="1044"/>
      <c r="M24" s="1044"/>
      <c r="N24" s="988">
        <v>19</v>
      </c>
      <c r="O24" s="77" t="s">
        <v>2226</v>
      </c>
      <c r="P24" s="77" t="s">
        <v>2227</v>
      </c>
      <c r="Q24" s="77" t="s">
        <v>1501</v>
      </c>
      <c r="R24" s="16"/>
      <c r="S24" s="16"/>
      <c r="T24" s="16"/>
      <c r="U24" s="16"/>
      <c r="V24" s="16"/>
      <c r="W24" s="16"/>
      <c r="X24" s="77">
        <v>19</v>
      </c>
      <c r="Y24" s="692" t="s">
        <v>2226</v>
      </c>
      <c r="Z24" s="77" t="s">
        <v>2227</v>
      </c>
      <c r="AA24" s="77" t="s">
        <v>1501</v>
      </c>
      <c r="AB24" s="16"/>
      <c r="AC24" s="77">
        <v>19</v>
      </c>
      <c r="AD24" s="77" t="s">
        <v>1708</v>
      </c>
      <c r="AE24" s="77" t="s">
        <v>1709</v>
      </c>
      <c r="AF24" s="77" t="s">
        <v>1501</v>
      </c>
    </row>
    <row r="25" spans="1:32" ht="12">
      <c r="A25" s="16"/>
      <c r="B25" s="16"/>
      <c r="C25" s="16"/>
      <c r="D25" s="16"/>
      <c r="E25" s="16"/>
      <c r="F25" s="16"/>
      <c r="G25" s="16"/>
      <c r="H25" s="16"/>
      <c r="I25" s="16"/>
      <c r="J25" s="16"/>
      <c r="K25" s="1044"/>
      <c r="L25" s="1044"/>
      <c r="M25" s="1044"/>
      <c r="N25" s="988">
        <v>20</v>
      </c>
      <c r="O25" s="77" t="s">
        <v>2249</v>
      </c>
      <c r="P25" s="77" t="s">
        <v>2250</v>
      </c>
      <c r="Q25" s="77" t="s">
        <v>1501</v>
      </c>
      <c r="R25" s="16"/>
      <c r="S25" s="16"/>
      <c r="T25" s="16"/>
      <c r="U25" s="16"/>
      <c r="V25" s="16"/>
      <c r="W25" s="16"/>
      <c r="X25" s="77">
        <v>20</v>
      </c>
      <c r="Y25" s="692" t="s">
        <v>2249</v>
      </c>
      <c r="Z25" s="77" t="s">
        <v>2250</v>
      </c>
      <c r="AA25" s="77" t="s">
        <v>1501</v>
      </c>
      <c r="AB25" s="16"/>
      <c r="AC25" s="77">
        <v>20</v>
      </c>
      <c r="AD25" s="77" t="s">
        <v>1711</v>
      </c>
      <c r="AE25" s="77" t="s">
        <v>1712</v>
      </c>
      <c r="AF25" s="77" t="s">
        <v>1501</v>
      </c>
    </row>
    <row r="26" spans="1:32" ht="12">
      <c r="A26" s="16"/>
      <c r="B26" s="16"/>
      <c r="C26" s="16"/>
      <c r="D26" s="16"/>
      <c r="E26" s="16"/>
      <c r="F26" s="16"/>
      <c r="G26" s="16"/>
      <c r="H26" s="16"/>
      <c r="I26" s="16"/>
      <c r="J26" s="16"/>
      <c r="K26" s="1044"/>
      <c r="L26" s="1044"/>
      <c r="M26" s="1044"/>
      <c r="N26" s="988">
        <v>21</v>
      </c>
      <c r="O26" s="77" t="s">
        <v>2272</v>
      </c>
      <c r="P26" s="77" t="s">
        <v>2273</v>
      </c>
      <c r="Q26" s="77" t="s">
        <v>1501</v>
      </c>
      <c r="R26" s="16"/>
      <c r="S26" s="16"/>
      <c r="T26" s="16"/>
      <c r="U26" s="16"/>
      <c r="V26" s="16"/>
      <c r="W26" s="16"/>
      <c r="X26" s="77">
        <v>21</v>
      </c>
      <c r="Y26" s="692" t="s">
        <v>2272</v>
      </c>
      <c r="Z26" s="77" t="s">
        <v>2273</v>
      </c>
      <c r="AA26" s="77" t="s">
        <v>1501</v>
      </c>
      <c r="AB26" s="16"/>
      <c r="AC26" s="77">
        <v>21</v>
      </c>
      <c r="AD26" s="77" t="s">
        <v>1714</v>
      </c>
      <c r="AE26" s="77" t="s">
        <v>1715</v>
      </c>
      <c r="AF26" s="77" t="s">
        <v>1501</v>
      </c>
    </row>
    <row r="27" spans="1:32" ht="12">
      <c r="A27" s="16"/>
      <c r="B27" s="16"/>
      <c r="C27" s="16"/>
      <c r="D27" s="16"/>
      <c r="E27" s="16"/>
      <c r="F27" s="16"/>
      <c r="G27" s="16"/>
      <c r="H27" s="16"/>
      <c r="I27" s="16"/>
      <c r="J27" s="16"/>
      <c r="K27" s="1044"/>
      <c r="L27" s="1044"/>
      <c r="M27" s="1044"/>
      <c r="N27" s="988">
        <v>22</v>
      </c>
      <c r="O27" s="77" t="s">
        <v>2295</v>
      </c>
      <c r="P27" s="77" t="s">
        <v>2296</v>
      </c>
      <c r="Q27" s="77" t="s">
        <v>1501</v>
      </c>
      <c r="R27" s="16"/>
      <c r="S27" s="16"/>
      <c r="T27" s="16"/>
      <c r="U27" s="16"/>
      <c r="V27" s="16"/>
      <c r="W27" s="16"/>
      <c r="X27" s="77">
        <v>22</v>
      </c>
      <c r="Y27" s="692" t="s">
        <v>2295</v>
      </c>
      <c r="Z27" s="77" t="s">
        <v>2296</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2318</v>
      </c>
      <c r="P28" s="77" t="s">
        <v>2319</v>
      </c>
      <c r="Q28" s="77" t="s">
        <v>1501</v>
      </c>
      <c r="R28" s="16"/>
      <c r="S28" s="16"/>
      <c r="T28" s="16"/>
      <c r="U28" s="16"/>
      <c r="V28" s="16"/>
      <c r="W28" s="16"/>
      <c r="X28" s="77">
        <v>23</v>
      </c>
      <c r="Y28" s="692" t="s">
        <v>2318</v>
      </c>
      <c r="Z28" s="77" t="s">
        <v>2319</v>
      </c>
      <c r="AA28" s="77" t="s">
        <v>1501</v>
      </c>
      <c r="AB28" s="16"/>
      <c r="AC28" s="77">
        <v>23</v>
      </c>
      <c r="AD28" s="77" t="s">
        <v>1720</v>
      </c>
      <c r="AE28" s="77" t="s">
        <v>1721</v>
      </c>
      <c r="AF28" s="77" t="s">
        <v>1501</v>
      </c>
    </row>
    <row r="29" spans="1:32" ht="12">
      <c r="A29" s="16"/>
      <c r="B29" s="16"/>
      <c r="C29" s="16"/>
      <c r="D29" s="16"/>
      <c r="E29" s="16"/>
      <c r="F29" s="16"/>
      <c r="G29" s="16"/>
      <c r="H29" s="16"/>
      <c r="I29" s="16"/>
      <c r="J29" s="16"/>
      <c r="K29" s="1044"/>
      <c r="L29" s="1044"/>
      <c r="M29" s="1044"/>
      <c r="N29" s="988">
        <v>24</v>
      </c>
      <c r="O29" s="77" t="s">
        <v>2341</v>
      </c>
      <c r="P29" s="77" t="s">
        <v>2342</v>
      </c>
      <c r="Q29" s="77" t="s">
        <v>1501</v>
      </c>
      <c r="R29" s="16"/>
      <c r="S29" s="16"/>
      <c r="T29" s="16"/>
      <c r="U29" s="16"/>
      <c r="V29" s="16"/>
      <c r="W29" s="16"/>
      <c r="X29" s="77">
        <v>24</v>
      </c>
      <c r="Y29" s="692" t="s">
        <v>2341</v>
      </c>
      <c r="Z29" s="77" t="s">
        <v>2342</v>
      </c>
      <c r="AA29" s="77" t="s">
        <v>1501</v>
      </c>
      <c r="AB29" s="16"/>
      <c r="AC29" s="77">
        <v>24</v>
      </c>
      <c r="AD29" s="77" t="s">
        <v>1723</v>
      </c>
      <c r="AE29" s="77" t="s">
        <v>1724</v>
      </c>
      <c r="AF29" s="77" t="s">
        <v>1501</v>
      </c>
    </row>
    <row r="30" spans="1:32" ht="12">
      <c r="A30" s="16"/>
      <c r="B30" s="16"/>
      <c r="C30" s="16"/>
      <c r="D30" s="16"/>
      <c r="E30" s="16"/>
      <c r="F30" s="16"/>
      <c r="G30" s="16"/>
      <c r="H30" s="16"/>
      <c r="I30" s="16"/>
      <c r="J30" s="16"/>
      <c r="K30" s="1044"/>
      <c r="L30" s="1044"/>
      <c r="M30" s="1044"/>
      <c r="N30" s="988">
        <v>25</v>
      </c>
      <c r="O30" s="77" t="s">
        <v>2364</v>
      </c>
      <c r="P30" s="77" t="s">
        <v>2365</v>
      </c>
      <c r="Q30" s="77" t="s">
        <v>1501</v>
      </c>
      <c r="R30" s="16"/>
      <c r="S30" s="16"/>
      <c r="T30" s="16"/>
      <c r="U30" s="16"/>
      <c r="V30" s="16"/>
      <c r="W30" s="16"/>
      <c r="X30" s="77">
        <v>25</v>
      </c>
      <c r="Y30" s="692" t="s">
        <v>2364</v>
      </c>
      <c r="Z30" s="77" t="s">
        <v>2365</v>
      </c>
      <c r="AA30" s="77" t="s">
        <v>1501</v>
      </c>
      <c r="AB30" s="16"/>
      <c r="AC30" s="77">
        <v>25</v>
      </c>
      <c r="AD30" s="77" t="s">
        <v>1726</v>
      </c>
      <c r="AE30" s="77" t="s">
        <v>1727</v>
      </c>
      <c r="AF30" s="77" t="s">
        <v>1501</v>
      </c>
    </row>
    <row r="31" spans="1:32" ht="12">
      <c r="A31" s="16"/>
      <c r="B31" s="16"/>
      <c r="C31" s="16"/>
      <c r="D31" s="16"/>
      <c r="E31" s="16"/>
      <c r="F31" s="16"/>
      <c r="G31" s="16"/>
      <c r="H31" s="16"/>
      <c r="I31" s="16"/>
      <c r="J31" s="16"/>
      <c r="K31" s="1044"/>
      <c r="L31" s="1044"/>
      <c r="M31" s="1044"/>
      <c r="N31" s="988">
        <v>26</v>
      </c>
      <c r="O31" s="77" t="s">
        <v>2387</v>
      </c>
      <c r="P31" s="77" t="s">
        <v>2388</v>
      </c>
      <c r="Q31" s="77" t="s">
        <v>1501</v>
      </c>
      <c r="R31" s="16"/>
      <c r="S31" s="16"/>
      <c r="T31" s="16"/>
      <c r="U31" s="16"/>
      <c r="V31" s="16"/>
      <c r="W31" s="16"/>
      <c r="X31" s="77">
        <v>26</v>
      </c>
      <c r="Y31" s="692" t="s">
        <v>2387</v>
      </c>
      <c r="Z31" s="77" t="s">
        <v>2388</v>
      </c>
      <c r="AA31" s="77" t="s">
        <v>1501</v>
      </c>
      <c r="AB31" s="16"/>
      <c r="AC31" s="77">
        <v>26</v>
      </c>
      <c r="AD31" s="77" t="s">
        <v>1729</v>
      </c>
      <c r="AE31" s="77" t="s">
        <v>1730</v>
      </c>
      <c r="AF31" s="77" t="s">
        <v>1501</v>
      </c>
    </row>
    <row r="32" spans="1:32" ht="12">
      <c r="A32" s="16"/>
      <c r="B32" s="16"/>
      <c r="C32" s="16"/>
      <c r="D32" s="16"/>
      <c r="E32" s="16"/>
      <c r="F32" s="16"/>
      <c r="G32" s="16"/>
      <c r="H32" s="16"/>
      <c r="I32" s="16"/>
      <c r="J32" s="16"/>
      <c r="K32" s="1044"/>
      <c r="L32" s="1044"/>
      <c r="M32" s="1044"/>
      <c r="N32" s="988">
        <v>27</v>
      </c>
      <c r="O32" s="77" t="s">
        <v>2410</v>
      </c>
      <c r="P32" s="77" t="s">
        <v>2411</v>
      </c>
      <c r="Q32" s="77" t="s">
        <v>1501</v>
      </c>
      <c r="R32" s="16"/>
      <c r="S32" s="16"/>
      <c r="T32" s="16"/>
      <c r="U32" s="16"/>
      <c r="V32" s="16"/>
      <c r="W32" s="16"/>
      <c r="X32" s="77">
        <v>27</v>
      </c>
      <c r="Y32" s="692" t="s">
        <v>2410</v>
      </c>
      <c r="Z32" s="77" t="s">
        <v>2411</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2433</v>
      </c>
      <c r="P33" s="77" t="s">
        <v>2434</v>
      </c>
      <c r="Q33" s="77" t="s">
        <v>1501</v>
      </c>
      <c r="R33" s="16"/>
      <c r="S33" s="16"/>
      <c r="T33" s="16"/>
      <c r="U33" s="16"/>
      <c r="V33" s="16"/>
      <c r="W33" s="16"/>
      <c r="X33" s="77">
        <v>28</v>
      </c>
      <c r="Y33" s="692" t="s">
        <v>2433</v>
      </c>
      <c r="Z33" s="77" t="s">
        <v>2434</v>
      </c>
      <c r="AA33" s="77" t="s">
        <v>1501</v>
      </c>
      <c r="AB33" s="16"/>
      <c r="AC33" s="77">
        <v>28</v>
      </c>
      <c r="AD33" s="77" t="s">
        <v>1735</v>
      </c>
      <c r="AE33" s="77" t="s">
        <v>1736</v>
      </c>
      <c r="AF33" s="77" t="s">
        <v>1501</v>
      </c>
    </row>
    <row r="34" spans="1:32" ht="12">
      <c r="A34" s="16"/>
      <c r="B34" s="16"/>
      <c r="C34" s="16"/>
      <c r="D34" s="16"/>
      <c r="E34" s="16"/>
      <c r="F34" s="16"/>
      <c r="G34" s="16"/>
      <c r="H34" s="16"/>
      <c r="I34" s="16"/>
      <c r="J34" s="16"/>
      <c r="K34" s="1044"/>
      <c r="L34" s="1044"/>
      <c r="M34" s="1044"/>
      <c r="N34" s="988">
        <v>29</v>
      </c>
      <c r="O34" s="77" t="s">
        <v>2456</v>
      </c>
      <c r="P34" s="77" t="s">
        <v>2457</v>
      </c>
      <c r="Q34" s="77" t="s">
        <v>1501</v>
      </c>
      <c r="R34" s="16"/>
      <c r="S34" s="16"/>
      <c r="T34" s="16"/>
      <c r="U34" s="16"/>
      <c r="V34" s="16"/>
      <c r="W34" s="16"/>
      <c r="X34" s="77">
        <v>29</v>
      </c>
      <c r="Y34" s="692" t="s">
        <v>2456</v>
      </c>
      <c r="Z34" s="77" t="s">
        <v>2457</v>
      </c>
      <c r="AA34" s="77" t="s">
        <v>1501</v>
      </c>
      <c r="AB34" s="16"/>
      <c r="AC34" s="77">
        <v>29</v>
      </c>
      <c r="AD34" s="77" t="s">
        <v>1738</v>
      </c>
      <c r="AE34" s="77" t="s">
        <v>1739</v>
      </c>
      <c r="AF34" s="77" t="s">
        <v>1501</v>
      </c>
    </row>
    <row r="35" spans="1:32" ht="12">
      <c r="A35" s="16"/>
      <c r="B35" s="16"/>
      <c r="C35" s="16"/>
      <c r="D35" s="16"/>
      <c r="E35" s="16"/>
      <c r="F35" s="16"/>
      <c r="G35" s="16"/>
      <c r="H35" s="16"/>
      <c r="I35" s="16"/>
      <c r="J35" s="16"/>
      <c r="K35" s="1044"/>
      <c r="L35" s="1044"/>
      <c r="M35" s="1044"/>
      <c r="N35" s="988">
        <v>30</v>
      </c>
      <c r="O35" s="77" t="s">
        <v>2479</v>
      </c>
      <c r="P35" s="77" t="s">
        <v>2480</v>
      </c>
      <c r="Q35" s="77" t="s">
        <v>1501</v>
      </c>
      <c r="R35" s="16"/>
      <c r="S35" s="16"/>
      <c r="T35" s="16"/>
      <c r="U35" s="16"/>
      <c r="V35" s="16"/>
      <c r="W35" s="16"/>
      <c r="X35" s="77">
        <v>30</v>
      </c>
      <c r="Y35" s="692" t="s">
        <v>2479</v>
      </c>
      <c r="Z35" s="77" t="s">
        <v>2480</v>
      </c>
      <c r="AA35" s="77" t="s">
        <v>1501</v>
      </c>
      <c r="AB35" s="16"/>
      <c r="AC35" s="77">
        <v>30</v>
      </c>
      <c r="AD35" s="77" t="s">
        <v>1741</v>
      </c>
      <c r="AE35" s="77" t="s">
        <v>1742</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1744</v>
      </c>
      <c r="AE36" s="77" t="s">
        <v>1745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1747</v>
      </c>
      <c r="AE37" s="77" t="s">
        <v>1748</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1750</v>
      </c>
      <c r="AE38" s="77" t="s">
        <v>1751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1753</v>
      </c>
      <c r="AE39" s="77" t="s">
        <v>1754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1756</v>
      </c>
      <c r="AE40" s="77" t="s">
        <v>1757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1759</v>
      </c>
      <c r="AE41" s="77" t="s">
        <v>1760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1762</v>
      </c>
      <c r="AE42" s="77" t="s">
        <v>1763</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1765</v>
      </c>
      <c r="AE43" s="77" t="s">
        <v>1766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1768</v>
      </c>
      <c r="AE44" s="77" t="s">
        <v>1769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1771</v>
      </c>
      <c r="AE45" s="77" t="s">
        <v>1772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1774</v>
      </c>
      <c r="AE46" s="77" t="s">
        <v>1775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1777</v>
      </c>
      <c r="AE47" s="77" t="s">
        <v>1778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音威子府村</v>
      </c>
      <c r="K4" s="70" t="str">
        <f>HLOOKUP(K3,比較地域マスタ!$E$5:$L$6,2,0)</f>
        <v>01470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音威子府村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0.52347075512482422</v>
      </c>
      <c r="BB5" s="29"/>
      <c r="BC5" s="17"/>
      <c r="BD5" s="1005">
        <f>SUM(BC6:BC8)</f>
        <v>0.78890207281112512</v>
      </c>
      <c r="BE5" s="29"/>
      <c r="BF5" s="17"/>
      <c r="BG5" s="1005">
        <f>AK35</f>
        <v>0.93671925707914183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0.29399026879541318</v>
      </c>
      <c r="BA6" s="17"/>
      <c r="BB6" s="29"/>
      <c r="BC6" s="1005">
        <f>O32</f>
        <v>0.1947611236133393</v>
      </c>
      <c r="BD6" s="17"/>
      <c r="BE6" s="29"/>
      <c r="BF6" s="1005">
        <f>AK36</f>
        <v>0.59896857752682775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0.22948048632941101</v>
      </c>
      <c r="BA7" s="17"/>
      <c r="BB7" s="29"/>
      <c r="BC7" s="1005">
        <f>O33</f>
        <v>0.1728955355977983</v>
      </c>
      <c r="BD7" s="17"/>
      <c r="BE7" s="29"/>
      <c r="BF7" s="1005">
        <f t="shared" ref="BF7:BF8" si="0">AK37</f>
        <v>9.9206931130564169E-2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0.42124541359998757</v>
      </c>
      <c r="BD8" s="17"/>
      <c r="BE8" s="29"/>
      <c r="BF8" s="1005">
        <f t="shared" si="0"/>
        <v>0.23854374842174991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6.4053871160774367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1.0776053364659119</v>
      </c>
      <c r="BA9" s="1005">
        <f>AZ9</f>
        <v>1.0776053364659119</v>
      </c>
      <c r="BB9" s="29"/>
      <c r="BC9" s="1005">
        <f>O35</f>
        <v>1.874102353037703</v>
      </c>
      <c r="BD9" s="1005">
        <f>BC9</f>
        <v>1.874102353037703</v>
      </c>
      <c r="BE9" s="29"/>
      <c r="BF9" s="1005">
        <f>AK39</f>
        <v>1.1876036482096999</v>
      </c>
      <c r="BG9" s="1005">
        <f>AK39</f>
        <v>1.1876036482096999</v>
      </c>
      <c r="BH9" s="29"/>
    </row>
    <row r="10" spans="1:62" ht="17.100000000000001" customHeight="1" thickBot="1">
      <c r="B10" s="323"/>
      <c r="C10" s="324"/>
      <c r="D10" s="326"/>
      <c r="E10" s="326"/>
      <c r="F10" s="326"/>
      <c r="G10" s="325"/>
      <c r="H10" s="325"/>
      <c r="I10" s="326"/>
      <c r="J10" s="327"/>
      <c r="K10" s="334"/>
      <c r="L10" s="246" t="s">
        <v>114</v>
      </c>
      <c r="M10" s="246"/>
      <c r="N10" s="563"/>
      <c r="O10" s="906">
        <f>SUM(O11:O13)</f>
        <v>0.52347075512482422</v>
      </c>
      <c r="P10" s="453">
        <f t="shared" ref="P10:P22" si="1">O10/$O$9</f>
        <v>8.1723515790469492E-2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2.378869422283902</v>
      </c>
      <c r="BA10" s="1005">
        <f>AZ10</f>
        <v>2.378869422283902</v>
      </c>
      <c r="BB10" s="29"/>
      <c r="BC10" s="1005">
        <f>O36</f>
        <v>2.6666823272546551</v>
      </c>
      <c r="BD10" s="1005">
        <f>BC10</f>
        <v>2.6666823272546551</v>
      </c>
      <c r="BE10" s="29"/>
      <c r="BF10" s="1005">
        <f>AK40</f>
        <v>1.9636865519019162</v>
      </c>
      <c r="BG10" s="1005">
        <f>AK40</f>
        <v>1.9636865519019162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0.29399026879541318</v>
      </c>
      <c r="P11" s="454">
        <f t="shared" si="1"/>
        <v>4.589734601012662E-2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2.425441602202798</v>
      </c>
      <c r="BB11" s="29"/>
      <c r="BC11" s="1005"/>
      <c r="BD11" s="1005">
        <f>SUM(BC12:BC14)</f>
        <v>2.0095524320980163</v>
      </c>
      <c r="BE11" s="29"/>
      <c r="BF11" s="17"/>
      <c r="BG11" s="1005">
        <f>AK41</f>
        <v>1.5457851999980303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0.22948048632941101</v>
      </c>
      <c r="P12" s="454">
        <f t="shared" si="1"/>
        <v>3.5826169780342865E-2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2.3667629425300829</v>
      </c>
      <c r="BA12" s="17"/>
      <c r="BB12" s="29"/>
      <c r="BC12" s="1005">
        <f>O38</f>
        <v>1.9455025800332713</v>
      </c>
      <c r="BD12" s="17"/>
      <c r="BE12" s="29"/>
      <c r="BF12" s="1005">
        <f>AK42</f>
        <v>1.506460145203298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5.8678659672715003E-2</v>
      </c>
      <c r="BA13" s="17"/>
      <c r="BB13" s="29"/>
      <c r="BC13" s="1005">
        <f>O41</f>
        <v>6.40498520647452E-2</v>
      </c>
      <c r="BD13" s="17"/>
      <c r="BE13" s="29"/>
      <c r="BF13" s="1005">
        <f>AK45</f>
        <v>3.9325054794732292E-2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1.0776053364659119</v>
      </c>
      <c r="P14" s="453">
        <f t="shared" si="1"/>
        <v>0.16823422487005302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2.378869422283902</v>
      </c>
      <c r="P15" s="453">
        <f t="shared" si="1"/>
        <v>0.3713857381567105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2.3588146941396999E-2</v>
      </c>
      <c r="BD15" s="1005">
        <f>BC15</f>
        <v>2.3588146941396999E-2</v>
      </c>
      <c r="BE15" s="29"/>
      <c r="BF15" s="1005">
        <f>AK47</f>
        <v>4.588499647495646E-2</v>
      </c>
      <c r="BG15" s="1005">
        <f>AK47</f>
        <v>4.588499647495646E-2</v>
      </c>
      <c r="BH15" s="29"/>
    </row>
    <row r="16" spans="1:62" ht="17.100000000000001" customHeight="1" thickBot="1">
      <c r="B16" s="323"/>
      <c r="C16" s="324"/>
      <c r="D16" s="326"/>
      <c r="E16" s="326"/>
      <c r="F16" s="326"/>
      <c r="G16" s="325"/>
      <c r="H16" s="325"/>
      <c r="I16" s="326"/>
      <c r="J16" s="327"/>
      <c r="K16" s="335"/>
      <c r="L16" s="246" t="s">
        <v>128</v>
      </c>
      <c r="M16" s="344"/>
      <c r="N16" s="345"/>
      <c r="O16" s="906">
        <f>SUM(O18:O21)</f>
        <v>2.425441602202798</v>
      </c>
      <c r="P16" s="453">
        <f t="shared" si="1"/>
        <v>0.37865652118276688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2.3667629425300829</v>
      </c>
      <c r="P17" s="454">
        <f t="shared" si="1"/>
        <v>0.36949569161706702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1.210170335682212</v>
      </c>
      <c r="P18" s="454">
        <f t="shared" si="1"/>
        <v>0.18893008552827362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1.1565926068478709</v>
      </c>
      <c r="P19" s="454">
        <f t="shared" si="1"/>
        <v>0.18056560608879341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5.8678659672715003E-2</v>
      </c>
      <c r="P20" s="454">
        <f t="shared" si="1"/>
        <v>9.1608295656998382E-3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0.68362807994398878</v>
      </c>
      <c r="AZ22" s="1005">
        <f t="shared" si="3"/>
        <v>0.63921417060132935</v>
      </c>
      <c r="BA22" s="1005">
        <f t="shared" si="3"/>
        <v>0.88530552362914627</v>
      </c>
      <c r="BB22" s="1005">
        <f t="shared" si="3"/>
        <v>0.68620816330675805</v>
      </c>
      <c r="BC22" s="1005">
        <f t="shared" si="3"/>
        <v>0.78890207281112512</v>
      </c>
      <c r="BD22" s="1005">
        <f t="shared" si="3"/>
        <v>1.4115372279810359</v>
      </c>
      <c r="BE22" s="1005">
        <f t="shared" si="3"/>
        <v>0.6901209591909514</v>
      </c>
      <c r="BF22" s="1005">
        <f t="shared" si="3"/>
        <v>0.70197101003194251</v>
      </c>
      <c r="BG22" s="1005">
        <f t="shared" si="3"/>
        <v>0.66784051405966127</v>
      </c>
      <c r="BH22" s="1005">
        <f t="shared" si="3"/>
        <v>0.61657182649801368</v>
      </c>
      <c r="BI22" s="1005">
        <f t="shared" si="3"/>
        <v>0.59845615242056738</v>
      </c>
      <c r="BJ22" s="1005">
        <f t="shared" si="3"/>
        <v>0.39919347685361761</v>
      </c>
      <c r="BK22" s="1005">
        <f t="shared" si="3"/>
        <v>1.0559844897181603</v>
      </c>
      <c r="BL22" s="1005">
        <f t="shared" si="3"/>
        <v>0.93671925707914183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1.434788832930991</v>
      </c>
      <c r="AZ23" s="1005">
        <f t="shared" ref="AZ23:BL23" si="4">Y39</f>
        <v>1.284336112374667</v>
      </c>
      <c r="BA23" s="1005">
        <f t="shared" si="4"/>
        <v>1.622477593918225</v>
      </c>
      <c r="BB23" s="1005">
        <f t="shared" si="4"/>
        <v>2.0151120164884628</v>
      </c>
      <c r="BC23" s="1005">
        <f t="shared" si="4"/>
        <v>1.874102353037703</v>
      </c>
      <c r="BD23" s="1005">
        <f t="shared" si="4"/>
        <v>1.6896720225865509</v>
      </c>
      <c r="BE23" s="1005">
        <f t="shared" si="4"/>
        <v>1.634880760248195</v>
      </c>
      <c r="BF23" s="1005">
        <f t="shared" si="4"/>
        <v>1.4017206487334233</v>
      </c>
      <c r="BG23" s="1005">
        <f t="shared" si="4"/>
        <v>1.4054912359083467</v>
      </c>
      <c r="BH23" s="1005">
        <f t="shared" si="4"/>
        <v>1.4124232260354119</v>
      </c>
      <c r="BI23" s="1005">
        <f t="shared" si="4"/>
        <v>1.2670718859483461</v>
      </c>
      <c r="BJ23" s="1005">
        <f t="shared" si="4"/>
        <v>1.1469175887202971</v>
      </c>
      <c r="BK23" s="1005">
        <f t="shared" si="4"/>
        <v>1.1648284201134693</v>
      </c>
      <c r="BL23" s="1005">
        <f t="shared" si="4"/>
        <v>1.1876036482096999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1.988695798922534</v>
      </c>
      <c r="AZ24" s="1005">
        <f t="shared" ref="AZ24:BL24" si="5">Y40</f>
        <v>1.938643654947187</v>
      </c>
      <c r="BA24" s="1005">
        <f t="shared" si="5"/>
        <v>2.2780645888683702</v>
      </c>
      <c r="BB24" s="1005">
        <f t="shared" si="5"/>
        <v>2.535694832898336</v>
      </c>
      <c r="BC24" s="1005">
        <f t="shared" si="5"/>
        <v>2.6666823272546551</v>
      </c>
      <c r="BD24" s="1005">
        <f t="shared" si="5"/>
        <v>2.7895837536758439</v>
      </c>
      <c r="BE24" s="1005">
        <f t="shared" si="5"/>
        <v>2.5152389768793082</v>
      </c>
      <c r="BF24" s="1005">
        <f t="shared" si="5"/>
        <v>2.6322801907764375</v>
      </c>
      <c r="BG24" s="1005">
        <f t="shared" si="5"/>
        <v>2.5342084139452004</v>
      </c>
      <c r="BH24" s="1005">
        <f t="shared" si="5"/>
        <v>2.3523667641199957</v>
      </c>
      <c r="BI24" s="1005">
        <f t="shared" si="5"/>
        <v>2.3135167815913977</v>
      </c>
      <c r="BJ24" s="1005">
        <f t="shared" si="5"/>
        <v>2.0404510565734881</v>
      </c>
      <c r="BK24" s="1005">
        <f t="shared" si="5"/>
        <v>2.0334476348973536</v>
      </c>
      <c r="BL24" s="1005">
        <f t="shared" si="5"/>
        <v>1.9636865519019162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2.0408810982257251</v>
      </c>
      <c r="AZ25" s="1005">
        <f t="shared" ref="AZ25:BL25" si="6">Y41</f>
        <v>2.0603258888890541</v>
      </c>
      <c r="BA25" s="1005">
        <f t="shared" si="6"/>
        <v>1.9822648692327316</v>
      </c>
      <c r="BB25" s="1005">
        <f t="shared" si="6"/>
        <v>1.9760827299618859</v>
      </c>
      <c r="BC25" s="1005">
        <f t="shared" si="6"/>
        <v>2.0095524320980163</v>
      </c>
      <c r="BD25" s="1005">
        <f t="shared" si="6"/>
        <v>1.9186164779250015</v>
      </c>
      <c r="BE25" s="1005">
        <f t="shared" si="6"/>
        <v>1.9022387642447036</v>
      </c>
      <c r="BF25" s="1005">
        <f t="shared" si="6"/>
        <v>2.0353532393033671</v>
      </c>
      <c r="BG25" s="1005">
        <f t="shared" si="6"/>
        <v>2.0052933527250847</v>
      </c>
      <c r="BH25" s="1005">
        <f t="shared" si="6"/>
        <v>1.9294818842061641</v>
      </c>
      <c r="BI25" s="1005">
        <f t="shared" si="6"/>
        <v>1.7107082177815971</v>
      </c>
      <c r="BJ25" s="1005">
        <f t="shared" si="6"/>
        <v>1.5625613116231625</v>
      </c>
      <c r="BK25" s="1005">
        <f t="shared" si="6"/>
        <v>1.5367844802828206</v>
      </c>
      <c r="BL25" s="1005">
        <f t="shared" si="6"/>
        <v>1.5457851999980303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2.3588146941396999E-2</v>
      </c>
      <c r="BD26" s="1005">
        <f t="shared" si="7"/>
        <v>1.2694695277218631E-2</v>
      </c>
      <c r="BE26" s="1005">
        <f t="shared" si="7"/>
        <v>1.7416965950178911E-2</v>
      </c>
      <c r="BF26" s="1005">
        <f t="shared" si="7"/>
        <v>4.5793437902053209E-2</v>
      </c>
      <c r="BG26" s="1005">
        <f t="shared" si="7"/>
        <v>2.5936660486955181E-2</v>
      </c>
      <c r="BH26" s="1005">
        <f t="shared" si="7"/>
        <v>2.7463860752266551E-2</v>
      </c>
      <c r="BI26" s="1005">
        <f t="shared" si="7"/>
        <v>1.526000895516395E-2</v>
      </c>
      <c r="BJ26" s="1005">
        <f t="shared" si="7"/>
        <v>3.7755564353095752E-2</v>
      </c>
      <c r="BK26" s="1005">
        <f t="shared" si="7"/>
        <v>3.8578822062668043E-2</v>
      </c>
      <c r="BL26" s="1005">
        <f t="shared" si="7"/>
        <v>4.588499647495646E-2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6.1479938100232392</v>
      </c>
      <c r="AZ27" s="1005">
        <f t="shared" si="8"/>
        <v>5.9225198268122377</v>
      </c>
      <c r="BA27" s="1005">
        <f t="shared" si="8"/>
        <v>6.7681125756484732</v>
      </c>
      <c r="BB27" s="1005">
        <f t="shared" si="8"/>
        <v>7.2130977426554423</v>
      </c>
      <c r="BC27" s="1005">
        <f t="shared" si="8"/>
        <v>7.3628273321428965</v>
      </c>
      <c r="BD27" s="1005">
        <f t="shared" si="8"/>
        <v>7.8221041774456506</v>
      </c>
      <c r="BE27" s="1005">
        <f t="shared" si="8"/>
        <v>6.7598964265133379</v>
      </c>
      <c r="BF27" s="1005">
        <f t="shared" si="8"/>
        <v>6.8171185267472234</v>
      </c>
      <c r="BG27" s="1005">
        <f t="shared" si="8"/>
        <v>6.6387701771252488</v>
      </c>
      <c r="BH27" s="1005">
        <f t="shared" si="8"/>
        <v>6.3383075616118525</v>
      </c>
      <c r="BI27" s="1005">
        <f t="shared" si="8"/>
        <v>5.9050130466970723</v>
      </c>
      <c r="BJ27" s="1005">
        <f t="shared" si="8"/>
        <v>5.1868789981236612</v>
      </c>
      <c r="BK27" s="1005">
        <f t="shared" si="8"/>
        <v>5.8296238470744717</v>
      </c>
      <c r="BL27" s="1005">
        <f t="shared" si="8"/>
        <v>5.6796796536637446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7.3628273321428965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0.78890207281112512</v>
      </c>
      <c r="P31" s="453">
        <f t="shared" ref="P31:P43" si="9">O31/$O$30</f>
        <v>0.10714662142993933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0.1947611236133393</v>
      </c>
      <c r="P32" s="454">
        <f t="shared" si="9"/>
        <v>2.6451947713495478E-2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0.1728955355977983</v>
      </c>
      <c r="P33" s="454">
        <f t="shared" si="9"/>
        <v>2.3482220592490565E-2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0.42124541359998757</v>
      </c>
      <c r="P34" s="454">
        <f t="shared" si="9"/>
        <v>5.7212453123953295E-2</v>
      </c>
      <c r="Q34" s="328"/>
      <c r="R34" s="13"/>
      <c r="S34" s="323"/>
      <c r="T34" s="563" t="s">
        <v>112</v>
      </c>
      <c r="U34" s="332"/>
      <c r="V34" s="332"/>
      <c r="W34" s="332"/>
      <c r="X34" s="893">
        <f>X35+X39+X40+X41+X47</f>
        <v>6.1479938100232392</v>
      </c>
      <c r="Y34" s="894">
        <f t="shared" ref="Y34:AK34" si="10">Y35+Y39+Y40+Y41+Y47</f>
        <v>5.9225198268122377</v>
      </c>
      <c r="Z34" s="894">
        <f t="shared" si="10"/>
        <v>6.7681125756484732</v>
      </c>
      <c r="AA34" s="894">
        <f t="shared" si="10"/>
        <v>7.2130977426554423</v>
      </c>
      <c r="AB34" s="894">
        <f t="shared" si="10"/>
        <v>7.3628273321428965</v>
      </c>
      <c r="AC34" s="894">
        <f t="shared" si="10"/>
        <v>7.8221041774456506</v>
      </c>
      <c r="AD34" s="894">
        <f t="shared" si="10"/>
        <v>6.7598964265133379</v>
      </c>
      <c r="AE34" s="894">
        <f t="shared" si="10"/>
        <v>6.8171185267472234</v>
      </c>
      <c r="AF34" s="894">
        <f t="shared" si="10"/>
        <v>6.6387701771252488</v>
      </c>
      <c r="AG34" s="894">
        <f t="shared" si="10"/>
        <v>6.3383075616118525</v>
      </c>
      <c r="AH34" s="894">
        <f t="shared" si="10"/>
        <v>5.9050130466970723</v>
      </c>
      <c r="AI34" s="894">
        <f t="shared" si="10"/>
        <v>5.1868789981236612</v>
      </c>
      <c r="AJ34" s="894">
        <f t="shared" si="10"/>
        <v>5.8296238470744717</v>
      </c>
      <c r="AK34" s="895">
        <f t="shared" si="10"/>
        <v>5.6796796536637446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1.874102353037703</v>
      </c>
      <c r="P35" s="453">
        <f t="shared" si="9"/>
        <v>0.25453569240394769</v>
      </c>
      <c r="Q35" s="328"/>
      <c r="R35" s="13"/>
      <c r="S35" s="323"/>
      <c r="T35" s="334"/>
      <c r="U35" s="246" t="s">
        <v>114</v>
      </c>
      <c r="V35" s="344"/>
      <c r="W35" s="344"/>
      <c r="X35" s="896">
        <f>SUM(X36:X38)</f>
        <v>0.68362807994398878</v>
      </c>
      <c r="Y35" s="897">
        <f t="shared" ref="Y35:AK35" si="11">SUM(Y36:Y38)</f>
        <v>0.63921417060132935</v>
      </c>
      <c r="Z35" s="897">
        <f t="shared" si="11"/>
        <v>0.88530552362914627</v>
      </c>
      <c r="AA35" s="897">
        <f t="shared" si="11"/>
        <v>0.68620816330675805</v>
      </c>
      <c r="AB35" s="897">
        <f t="shared" si="11"/>
        <v>0.78890207281112512</v>
      </c>
      <c r="AC35" s="897">
        <f t="shared" si="11"/>
        <v>1.4115372279810359</v>
      </c>
      <c r="AD35" s="897">
        <f t="shared" si="11"/>
        <v>0.6901209591909514</v>
      </c>
      <c r="AE35" s="897">
        <f t="shared" si="11"/>
        <v>0.70197101003194251</v>
      </c>
      <c r="AF35" s="897">
        <f t="shared" si="11"/>
        <v>0.66784051405966127</v>
      </c>
      <c r="AG35" s="897">
        <f t="shared" si="11"/>
        <v>0.61657182649801368</v>
      </c>
      <c r="AH35" s="897">
        <f t="shared" si="11"/>
        <v>0.59845615242056738</v>
      </c>
      <c r="AI35" s="897">
        <f t="shared" si="11"/>
        <v>0.39919347685361761</v>
      </c>
      <c r="AJ35" s="897">
        <f t="shared" si="11"/>
        <v>1.0559844897181603</v>
      </c>
      <c r="AK35" s="898">
        <f t="shared" si="11"/>
        <v>0.93671925707914183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2.6666823272546551</v>
      </c>
      <c r="P36" s="453">
        <f t="shared" si="9"/>
        <v>0.36218183680786342</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0.22683551519485351</v>
      </c>
      <c r="AA36" s="900">
        <f>VLOOKUP(年度マスタ!$K$4&amp;"_"&amp;AA$33,データシート1!$A:$BT,MATCH("aa_"&amp;$S36,データシート1!$A$1:$BT$1,0),0)</f>
        <v>0</v>
      </c>
      <c r="AB36" s="900">
        <f>VLOOKUP(年度マスタ!$K$4&amp;"_"&amp;AB$33,データシート1!$A:$BT,MATCH("aa_"&amp;$S36,データシート1!$A$1:$BT$1,0),0)</f>
        <v>0.1947611236133393</v>
      </c>
      <c r="AC36" s="900">
        <f>VLOOKUP(年度マスタ!$K$4&amp;"_"&amp;AC$33,データシート1!$A:$BT,MATCH("aa_"&amp;$S36,データシート1!$A$1:$BT$1,0),0)</f>
        <v>0.72768159019611767</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0.68622746243318411</v>
      </c>
      <c r="AK36" s="901">
        <f>VLOOKUP(年度マスタ!$K$4&amp;"_"&amp;AK$33,データシート1!$A:$BT,MATCH("aa_"&amp;$S36,データシート1!$A$1:$BT$1,0),0)</f>
        <v>0.59896857752682775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2.0095524320980163</v>
      </c>
      <c r="P37" s="453">
        <f t="shared" si="9"/>
        <v>0.27293216877777182</v>
      </c>
      <c r="Q37" s="328"/>
      <c r="R37" s="13"/>
      <c r="S37" s="356" t="s">
        <v>187</v>
      </c>
      <c r="T37" s="335"/>
      <c r="U37" s="346"/>
      <c r="V37" s="336" t="s">
        <v>194</v>
      </c>
      <c r="W37" s="357"/>
      <c r="X37" s="899">
        <f>VLOOKUP(年度マスタ!$K$4&amp;"_"&amp;X$33,データシート1!$A:$BT,MATCH("aa_"&amp;$S37,データシート1!$A$1:$BT$1,0),0)</f>
        <v>0.12707261629671421</v>
      </c>
      <c r="Y37" s="900">
        <f>VLOOKUP(年度マスタ!$K$4&amp;"_"&amp;Y$33,データシート1!$A:$BT,MATCH("aa_"&amp;$S37,データシート1!$A$1:$BT$1,0),0)</f>
        <v>0.13252482251386541</v>
      </c>
      <c r="Z37" s="900">
        <f>VLOOKUP(年度マスタ!$K$4&amp;"_"&amp;Z$33,データシート1!$A:$BT,MATCH("aa_"&amp;$S37,データシート1!$A$1:$BT$1,0),0)</f>
        <v>0.1856919268298492</v>
      </c>
      <c r="AA37" s="900">
        <f>VLOOKUP(年度マスタ!$K$4&amp;"_"&amp;AA$33,データシート1!$A:$BT,MATCH("aa_"&amp;$S37,データシート1!$A$1:$BT$1,0),0)</f>
        <v>0.2091891373994422</v>
      </c>
      <c r="AB37" s="900">
        <f>VLOOKUP(年度マスタ!$K$4&amp;"_"&amp;AB$33,データシート1!$A:$BT,MATCH("aa_"&amp;$S37,データシート1!$A$1:$BT$1,0),0)</f>
        <v>0.1728955355977983</v>
      </c>
      <c r="AC37" s="900">
        <f>VLOOKUP(年度マスタ!$K$4&amp;"_"&amp;AC$33,データシート1!$A:$BT,MATCH("aa_"&amp;$S37,データシート1!$A$1:$BT$1,0),0)</f>
        <v>0.31703114232409041</v>
      </c>
      <c r="AD37" s="900">
        <f>VLOOKUP(年度マスタ!$K$4&amp;"_"&amp;AD$33,データシート1!$A:$BT,MATCH("aa_"&amp;$S37,データシート1!$A$1:$BT$1,0),0)</f>
        <v>0.30399990921767928</v>
      </c>
      <c r="AE37" s="900">
        <f>VLOOKUP(年度マスタ!$K$4&amp;"_"&amp;AE$33,データシート1!$A:$BT,MATCH("aa_"&amp;$S37,データシート1!$A$1:$BT$1,0),0)</f>
        <v>0.28675644402417494</v>
      </c>
      <c r="AF37" s="900">
        <f>VLOOKUP(年度マスタ!$K$4&amp;"_"&amp;AF$33,データシート1!$A:$BT,MATCH("aa_"&amp;$S37,データシート1!$A$1:$BT$1,0),0)</f>
        <v>0.29302215031927442</v>
      </c>
      <c r="AG37" s="900">
        <f>VLOOKUP(年度マスタ!$K$4&amp;"_"&amp;AG$33,データシート1!$A:$BT,MATCH("aa_"&amp;$S37,データシート1!$A$1:$BT$1,0),0)</f>
        <v>0.2727242556920989</v>
      </c>
      <c r="AH37" s="900">
        <f>VLOOKUP(年度マスタ!$K$4&amp;"_"&amp;AH$33,データシート1!$A:$BT,MATCH("aa_"&amp;$S37,データシート1!$A$1:$BT$1,0),0)</f>
        <v>0.25306802717284993</v>
      </c>
      <c r="AI37" s="900">
        <f>VLOOKUP(年度マスタ!$K$4&amp;"_"&amp;AI$33,データシート1!$A:$BT,MATCH("aa_"&amp;$S37,データシート1!$A$1:$BT$1,0),0)</f>
        <v>0.10766660889035676</v>
      </c>
      <c r="AJ37" s="900">
        <f>VLOOKUP(年度マスタ!$K$4&amp;"_"&amp;AJ$33,データシート1!$A:$BT,MATCH("aa_"&amp;$S37,データシート1!$A$1:$BT$1,0),0)</f>
        <v>0.10371283077453992</v>
      </c>
      <c r="AK37" s="901">
        <f>VLOOKUP(年度マスタ!$K$4&amp;"_"&amp;AK$33,データシート1!$A:$BT,MATCH("aa_"&amp;$S37,データシート1!$A$1:$BT$1,0),0)</f>
        <v>9.9206931130564169E-2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1.9455025800332713</v>
      </c>
      <c r="P38" s="454">
        <f t="shared" si="9"/>
        <v>0.26423308496452913</v>
      </c>
      <c r="Q38" s="328"/>
      <c r="R38" s="13"/>
      <c r="S38" s="356" t="s">
        <v>188</v>
      </c>
      <c r="T38" s="335"/>
      <c r="U38" s="348"/>
      <c r="V38" s="358" t="s">
        <v>197</v>
      </c>
      <c r="W38" s="358"/>
      <c r="X38" s="899">
        <f>VLOOKUP(年度マスタ!$K$4&amp;"_"&amp;X$33,データシート1!$A:$BT,MATCH("aa_"&amp;$S38,データシート1!$A$1:$BT$1,0),0)</f>
        <v>0.5565554636472746</v>
      </c>
      <c r="Y38" s="900">
        <f>VLOOKUP(年度マスタ!$K$4&amp;"_"&amp;Y$33,データシート1!$A:$BT,MATCH("aa_"&amp;$S38,データシート1!$A$1:$BT$1,0),0)</f>
        <v>0.50668934808746391</v>
      </c>
      <c r="Z38" s="900">
        <f>VLOOKUP(年度マスタ!$K$4&amp;"_"&amp;Z$33,データシート1!$A:$BT,MATCH("aa_"&amp;$S38,データシート1!$A$1:$BT$1,0),0)</f>
        <v>0.47277808160444362</v>
      </c>
      <c r="AA38" s="900">
        <f>VLOOKUP(年度マスタ!$K$4&amp;"_"&amp;AA$33,データシート1!$A:$BT,MATCH("aa_"&amp;$S38,データシート1!$A$1:$BT$1,0),0)</f>
        <v>0.47701902590731582</v>
      </c>
      <c r="AB38" s="900">
        <f>VLOOKUP(年度マスタ!$K$4&amp;"_"&amp;AB$33,データシート1!$A:$BT,MATCH("aa_"&amp;$S38,データシート1!$A$1:$BT$1,0),0)</f>
        <v>0.42124541359998757</v>
      </c>
      <c r="AC38" s="900">
        <f>VLOOKUP(年度マスタ!$K$4&amp;"_"&amp;AC$33,データシート1!$A:$BT,MATCH("aa_"&amp;$S38,データシート1!$A$1:$BT$1,0),0)</f>
        <v>0.36682449546082763</v>
      </c>
      <c r="AD38" s="900">
        <f>VLOOKUP(年度マスタ!$K$4&amp;"_"&amp;AD$33,データシート1!$A:$BT,MATCH("aa_"&amp;$S38,データシート1!$A$1:$BT$1,0),0)</f>
        <v>0.38612104997327212</v>
      </c>
      <c r="AE38" s="900">
        <f>VLOOKUP(年度マスタ!$K$4&amp;"_"&amp;AE$33,データシート1!$A:$BT,MATCH("aa_"&amp;$S38,データシート1!$A$1:$BT$1,0),0)</f>
        <v>0.41521456600776752</v>
      </c>
      <c r="AF38" s="900">
        <f>VLOOKUP(年度マスタ!$K$4&amp;"_"&amp;AF$33,データシート1!$A:$BT,MATCH("aa_"&amp;$S38,データシート1!$A$1:$BT$1,0),0)</f>
        <v>0.37481836374038685</v>
      </c>
      <c r="AG38" s="900">
        <f>VLOOKUP(年度マスタ!$K$4&amp;"_"&amp;AG$33,データシート1!$A:$BT,MATCH("aa_"&amp;$S38,データシート1!$A$1:$BT$1,0),0)</f>
        <v>0.34384757080591477</v>
      </c>
      <c r="AH38" s="900">
        <f>VLOOKUP(年度マスタ!$K$4&amp;"_"&amp;AH$33,データシート1!$A:$BT,MATCH("aa_"&amp;$S38,データシート1!$A$1:$BT$1,0),0)</f>
        <v>0.34538812524771745</v>
      </c>
      <c r="AI38" s="900">
        <f>VLOOKUP(年度マスタ!$K$4&amp;"_"&amp;AI$33,データシート1!$A:$BT,MATCH("aa_"&amp;$S38,データシート1!$A$1:$BT$1,0),0)</f>
        <v>0.29152686796326088</v>
      </c>
      <c r="AJ38" s="900">
        <f>VLOOKUP(年度マスタ!$K$4&amp;"_"&amp;AJ$33,データシート1!$A:$BT,MATCH("aa_"&amp;$S38,データシート1!$A$1:$BT$1,0),0)</f>
        <v>0.2660441965104362</v>
      </c>
      <c r="AK38" s="901">
        <f>VLOOKUP(年度マスタ!$K$4&amp;"_"&amp;AK$33,データシート1!$A:$BT,MATCH("aa_"&amp;$S38,データシート1!$A$1:$BT$1,0),0)</f>
        <v>0.23854374842174991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0.91146224861659375</v>
      </c>
      <c r="P39" s="454">
        <f t="shared" si="9"/>
        <v>0.12379242477105862</v>
      </c>
      <c r="Q39" s="328"/>
      <c r="R39" s="13"/>
      <c r="S39" s="356" t="s">
        <v>189</v>
      </c>
      <c r="T39" s="335"/>
      <c r="U39" s="343" t="s">
        <v>199</v>
      </c>
      <c r="V39" s="344"/>
      <c r="W39" s="344"/>
      <c r="X39" s="896">
        <f>VLOOKUP(年度マスタ!$K$4&amp;"_"&amp;X$33,データシート1!$A:$BT,MATCH("aa_"&amp;$S39,データシート1!$A$1:$BT$1,0),0)</f>
        <v>1.434788832930991</v>
      </c>
      <c r="Y39" s="897">
        <f>VLOOKUP(年度マスタ!$K$4&amp;"_"&amp;Y$33,データシート1!$A:$BT,MATCH("aa_"&amp;$S39,データシート1!$A$1:$BT$1,0),0)</f>
        <v>1.284336112374667</v>
      </c>
      <c r="Z39" s="897">
        <f>VLOOKUP(年度マスタ!$K$4&amp;"_"&amp;Z$33,データシート1!$A:$BT,MATCH("aa_"&amp;$S39,データシート1!$A$1:$BT$1,0),0)</f>
        <v>1.622477593918225</v>
      </c>
      <c r="AA39" s="897">
        <f>VLOOKUP(年度マスタ!$K$4&amp;"_"&amp;AA$33,データシート1!$A:$BT,MATCH("aa_"&amp;$S39,データシート1!$A$1:$BT$1,0),0)</f>
        <v>2.0151120164884628</v>
      </c>
      <c r="AB39" s="897">
        <f>VLOOKUP(年度マスタ!$K$4&amp;"_"&amp;AB$33,データシート1!$A:$BT,MATCH("aa_"&amp;$S39,データシート1!$A$1:$BT$1,0),0)</f>
        <v>1.874102353037703</v>
      </c>
      <c r="AC39" s="897">
        <f>VLOOKUP(年度マスタ!$K$4&amp;"_"&amp;AC$33,データシート1!$A:$BT,MATCH("aa_"&amp;$S39,データシート1!$A$1:$BT$1,0),0)</f>
        <v>1.6896720225865509</v>
      </c>
      <c r="AD39" s="897">
        <f>VLOOKUP(年度マスタ!$K$4&amp;"_"&amp;AD$33,データシート1!$A:$BT,MATCH("aa_"&amp;$S39,データシート1!$A$1:$BT$1,0),0)</f>
        <v>1.634880760248195</v>
      </c>
      <c r="AE39" s="897">
        <f>VLOOKUP(年度マスタ!$K$4&amp;"_"&amp;AE$33,データシート1!$A:$BT,MATCH("aa_"&amp;$S39,データシート1!$A$1:$BT$1,0),0)</f>
        <v>1.4017206487334233</v>
      </c>
      <c r="AF39" s="897">
        <f>VLOOKUP(年度マスタ!$K$4&amp;"_"&amp;AF$33,データシート1!$A:$BT,MATCH("aa_"&amp;$S39,データシート1!$A$1:$BT$1,0),0)</f>
        <v>1.4054912359083467</v>
      </c>
      <c r="AG39" s="897">
        <f>VLOOKUP(年度マスタ!$K$4&amp;"_"&amp;AG$33,データシート1!$A:$BT,MATCH("aa_"&amp;$S39,データシート1!$A$1:$BT$1,0),0)</f>
        <v>1.4124232260354119</v>
      </c>
      <c r="AH39" s="897">
        <f>VLOOKUP(年度マスタ!$K$4&amp;"_"&amp;AH$33,データシート1!$A:$BT,MATCH("aa_"&amp;$S39,データシート1!$A$1:$BT$1,0),0)</f>
        <v>1.2670718859483461</v>
      </c>
      <c r="AI39" s="897">
        <f>VLOOKUP(年度マスタ!$K$4&amp;"_"&amp;AI$33,データシート1!$A:$BT,MATCH("aa_"&amp;$S39,データシート1!$A$1:$BT$1,0),0)</f>
        <v>1.1469175887202971</v>
      </c>
      <c r="AJ39" s="897">
        <f>VLOOKUP(年度マスタ!$K$4&amp;"_"&amp;AJ$33,データシート1!$A:$BT,MATCH("aa_"&amp;$S39,データシート1!$A$1:$BT$1,0),0)</f>
        <v>1.1648284201134693</v>
      </c>
      <c r="AK39" s="898">
        <f>VLOOKUP(年度マスタ!$K$4&amp;"_"&amp;AK$33,データシート1!$A:$BT,MATCH("aa_"&amp;$S39,データシート1!$A$1:$BT$1,0),0)</f>
        <v>1.1876036482096999</v>
      </c>
      <c r="AL39" s="330"/>
      <c r="AW39" s="17" t="str">
        <f>年度マスタ!K4</f>
        <v>01470</v>
      </c>
      <c r="AX39" s="17" t="s">
        <v>200</v>
      </c>
      <c r="AY39" s="17">
        <f>VLOOKUP($AW39&amp;"_"&amp;$AY$34,データシート1!$A:$BT,MATCH($AY$31&amp;"_"&amp;AY$36,データシート1!$A$1:$BT$1,0),0)</f>
        <v>0.59896857752682775</v>
      </c>
      <c r="AZ39" s="17">
        <f>VLOOKUP($AW39&amp;"_"&amp;$AY$34,データシート1!$A:$BT,MATCH($AY$31&amp;"_"&amp;AZ$36,データシート1!$A$1:$BT$1,0),0)</f>
        <v>9.9206931130564169E-2</v>
      </c>
      <c r="BA39" s="17">
        <f>VLOOKUP($AW39&amp;"_"&amp;$AY$34,データシート1!$A:$BT,MATCH($AY$31&amp;"_"&amp;BA$36,データシート1!$A$1:$BT$1,0),0)</f>
        <v>0.23854374842174991</v>
      </c>
      <c r="BB39" s="17">
        <f>VLOOKUP($AW39&amp;"_"&amp;$AY$34,データシート1!$A:$BT,MATCH($AY$31&amp;"_"&amp;BB$36,データシート1!$A$1:$BT$1,0),0)</f>
        <v>1.1876036482096999</v>
      </c>
      <c r="BC39" s="17">
        <f>VLOOKUP($AW39&amp;"_"&amp;$AY$34,データシート1!$A:$BT,MATCH($AY$31&amp;"_"&amp;BC$36,データシート1!$A$1:$BT$1,0),0)</f>
        <v>1.9636865519019162</v>
      </c>
      <c r="BD39" s="17">
        <f>VLOOKUP($AW39&amp;"_"&amp;$AY$34,データシート1!$A:$BT,MATCH($AY$31&amp;"_"&amp;BD$36,データシート1!$A$1:$BT$1,0),0)</f>
        <v>0.63228396393438846</v>
      </c>
      <c r="BE39" s="17">
        <f>VLOOKUP($AW39&amp;"_"&amp;$AY$34,データシート1!$A:$BT,MATCH($AY$31&amp;"_"&amp;BE$36,データシート1!$A$1:$BT$1,0),0)</f>
        <v>0.87417618126890961</v>
      </c>
      <c r="BF39" s="17">
        <f>VLOOKUP($AW39&amp;"_"&amp;$AY$34,データシート1!$A:$BT,MATCH($AY$31&amp;"_"&amp;BF$36,データシート1!$A$1:$BT$1,0),0)</f>
        <v>3.9325054794732292E-2</v>
      </c>
      <c r="BG39" s="17">
        <f>VLOOKUP($AW39&amp;"_"&amp;$AY$34,データシート1!$A:$BT,MATCH($AY$31&amp;"_"&amp;BG$36,データシート1!$A$1:$BT$1,0),0)</f>
        <v>0</v>
      </c>
      <c r="BH39" s="17">
        <f>VLOOKUP($AW39&amp;"_"&amp;$AY$34,データシート1!$A:$BT,MATCH($AY$31&amp;"_"&amp;BH$36,データシート1!$A$1:$BT$1,0),0)</f>
        <v>4.588499647495646E-2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1.0340403314166775</v>
      </c>
      <c r="P40" s="454">
        <f t="shared" si="9"/>
        <v>0.14044066019347051</v>
      </c>
      <c r="Q40" s="328"/>
      <c r="R40" s="13"/>
      <c r="S40" s="356" t="s">
        <v>165</v>
      </c>
      <c r="T40" s="335"/>
      <c r="U40" s="343" t="s">
        <v>165</v>
      </c>
      <c r="V40" s="344"/>
      <c r="W40" s="344"/>
      <c r="X40" s="896">
        <f>VLOOKUP(年度マスタ!$K$4&amp;"_"&amp;X$33,データシート1!$A:$BT,MATCH("aa_"&amp;$S40,データシート1!$A$1:$BT$1,0),0)</f>
        <v>1.988695798922534</v>
      </c>
      <c r="Y40" s="897">
        <f>VLOOKUP(年度マスタ!$K$4&amp;"_"&amp;Y$33,データシート1!$A:$BT,MATCH("aa_"&amp;$S40,データシート1!$A$1:$BT$1,0),0)</f>
        <v>1.938643654947187</v>
      </c>
      <c r="Z40" s="897">
        <f>VLOOKUP(年度マスタ!$K$4&amp;"_"&amp;Z$33,データシート1!$A:$BT,MATCH("aa_"&amp;$S40,データシート1!$A$1:$BT$1,0),0)</f>
        <v>2.2780645888683702</v>
      </c>
      <c r="AA40" s="897">
        <f>VLOOKUP(年度マスタ!$K$4&amp;"_"&amp;AA$33,データシート1!$A:$BT,MATCH("aa_"&amp;$S40,データシート1!$A$1:$BT$1,0),0)</f>
        <v>2.535694832898336</v>
      </c>
      <c r="AB40" s="897">
        <f>VLOOKUP(年度マスタ!$K$4&amp;"_"&amp;AB$33,データシート1!$A:$BT,MATCH("aa_"&amp;$S40,データシート1!$A$1:$BT$1,0),0)</f>
        <v>2.6666823272546551</v>
      </c>
      <c r="AC40" s="897">
        <f>VLOOKUP(年度マスタ!$K$4&amp;"_"&amp;AC$33,データシート1!$A:$BT,MATCH("aa_"&amp;$S40,データシート1!$A$1:$BT$1,0),0)</f>
        <v>2.7895837536758439</v>
      </c>
      <c r="AD40" s="897">
        <f>VLOOKUP(年度マスタ!$K$4&amp;"_"&amp;AD$33,データシート1!$A:$BT,MATCH("aa_"&amp;$S40,データシート1!$A$1:$BT$1,0),0)</f>
        <v>2.5152389768793082</v>
      </c>
      <c r="AE40" s="897">
        <f>VLOOKUP(年度マスタ!$K$4&amp;"_"&amp;AE$33,データシート1!$A:$BT,MATCH("aa_"&amp;$S40,データシート1!$A$1:$BT$1,0),0)</f>
        <v>2.6322801907764375</v>
      </c>
      <c r="AF40" s="897">
        <f>VLOOKUP(年度マスタ!$K$4&amp;"_"&amp;AF$33,データシート1!$A:$BT,MATCH("aa_"&amp;$S40,データシート1!$A$1:$BT$1,0),0)</f>
        <v>2.5342084139452004</v>
      </c>
      <c r="AG40" s="897">
        <f>VLOOKUP(年度マスタ!$K$4&amp;"_"&amp;AG$33,データシート1!$A:$BT,MATCH("aa_"&amp;$S40,データシート1!$A$1:$BT$1,0),0)</f>
        <v>2.3523667641199957</v>
      </c>
      <c r="AH40" s="897">
        <f>VLOOKUP(年度マスタ!$K$4&amp;"_"&amp;AH$33,データシート1!$A:$BT,MATCH("aa_"&amp;$S40,データシート1!$A$1:$BT$1,0),0)</f>
        <v>2.3135167815913977</v>
      </c>
      <c r="AI40" s="897">
        <f>VLOOKUP(年度マスタ!$K$4&amp;"_"&amp;AI$33,データシート1!$A:$BT,MATCH("aa_"&amp;$S40,データシート1!$A$1:$BT$1,0),0)</f>
        <v>2.0404510565734881</v>
      </c>
      <c r="AJ40" s="897">
        <f>VLOOKUP(年度マスタ!$K$4&amp;"_"&amp;AJ$33,データシート1!$A:$BT,MATCH("aa_"&amp;$S40,データシート1!$A$1:$BT$1,0),0)</f>
        <v>2.0334476348973536</v>
      </c>
      <c r="AK40" s="898">
        <f>VLOOKUP(年度マスタ!$K$4&amp;"_"&amp;AK$33,データシート1!$A:$BT,MATCH("aa_"&amp;$S40,データシート1!$A$1:$BT$1,0),0)</f>
        <v>1.9636865519019162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6.40498520647452E-2</v>
      </c>
      <c r="P41" s="454">
        <f t="shared" si="9"/>
        <v>8.6990838132426987E-3</v>
      </c>
      <c r="Q41" s="328"/>
      <c r="R41" s="13"/>
      <c r="S41" s="356" t="s">
        <v>201</v>
      </c>
      <c r="T41" s="335"/>
      <c r="U41" s="246" t="s">
        <v>128</v>
      </c>
      <c r="V41" s="344"/>
      <c r="W41" s="344"/>
      <c r="X41" s="896">
        <f>X42+X45+X46</f>
        <v>2.0408810982257251</v>
      </c>
      <c r="Y41" s="897">
        <f t="shared" ref="Y41:AH41" si="12">Y42+Y45+Y46</f>
        <v>2.0603258888890541</v>
      </c>
      <c r="Z41" s="897">
        <f t="shared" si="12"/>
        <v>1.9822648692327316</v>
      </c>
      <c r="AA41" s="897">
        <f t="shared" si="12"/>
        <v>1.9760827299618859</v>
      </c>
      <c r="AB41" s="897">
        <f t="shared" si="12"/>
        <v>2.0095524320980163</v>
      </c>
      <c r="AC41" s="897">
        <f t="shared" si="12"/>
        <v>1.9186164779250015</v>
      </c>
      <c r="AD41" s="897">
        <f t="shared" si="12"/>
        <v>1.9022387642447036</v>
      </c>
      <c r="AE41" s="897">
        <f t="shared" si="12"/>
        <v>2.0353532393033671</v>
      </c>
      <c r="AF41" s="897">
        <f t="shared" si="12"/>
        <v>2.0052933527250847</v>
      </c>
      <c r="AG41" s="897">
        <f t="shared" si="12"/>
        <v>1.9294818842061641</v>
      </c>
      <c r="AH41" s="897">
        <f t="shared" si="12"/>
        <v>1.7107082177815971</v>
      </c>
      <c r="AI41" s="897">
        <f>AI42+AI45+AI46</f>
        <v>1.5625613116231625</v>
      </c>
      <c r="AJ41" s="897">
        <f>AJ42+AJ45+AJ46</f>
        <v>1.5367844802828206</v>
      </c>
      <c r="AK41" s="898">
        <f>AK42+AK45+AK46</f>
        <v>1.5457851999980303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1.9915032356976896</v>
      </c>
      <c r="Y42" s="900">
        <f t="shared" ref="Y42:AK42" si="13">SUM(Y43:Y44)</f>
        <v>2.010012063840795</v>
      </c>
      <c r="Z42" s="900">
        <f t="shared" si="13"/>
        <v>1.9254916424135824</v>
      </c>
      <c r="AA42" s="900">
        <f t="shared" si="13"/>
        <v>1.9153147143050373</v>
      </c>
      <c r="AB42" s="900">
        <f t="shared" si="13"/>
        <v>1.9455025800332713</v>
      </c>
      <c r="AC42" s="900">
        <f t="shared" si="13"/>
        <v>1.8592425474561307</v>
      </c>
      <c r="AD42" s="900">
        <f t="shared" si="13"/>
        <v>1.8452779779227337</v>
      </c>
      <c r="AE42" s="900">
        <f t="shared" si="13"/>
        <v>1.9795539373008353</v>
      </c>
      <c r="AF42" s="900">
        <f t="shared" si="13"/>
        <v>1.9526319377716819</v>
      </c>
      <c r="AG42" s="900">
        <f t="shared" si="13"/>
        <v>1.8811223083370721</v>
      </c>
      <c r="AH42" s="900">
        <f t="shared" si="13"/>
        <v>1.6657214677340397</v>
      </c>
      <c r="AI42" s="900">
        <f t="shared" si="13"/>
        <v>1.5213477659673176</v>
      </c>
      <c r="AJ42" s="900">
        <f t="shared" si="13"/>
        <v>1.4969644730377691</v>
      </c>
      <c r="AK42" s="901">
        <f t="shared" si="13"/>
        <v>1.506460145203298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2.3588146941396999E-2</v>
      </c>
      <c r="P43" s="612">
        <f t="shared" si="9"/>
        <v>3.2036805804777501E-3</v>
      </c>
      <c r="Q43" s="328"/>
      <c r="R43" s="13"/>
      <c r="S43" s="356" t="s">
        <v>190</v>
      </c>
      <c r="T43" s="359"/>
      <c r="U43" s="346"/>
      <c r="V43" s="360"/>
      <c r="W43" s="347" t="s">
        <v>190</v>
      </c>
      <c r="X43" s="899">
        <f>VLOOKUP(年度マスタ!$K$4&amp;"_"&amp;X$33,データシート1!$A:$BT,MATCH("aa_"&amp;$S43,データシート1!$A$1:$BT$1,0),0)</f>
        <v>1.032591058170548</v>
      </c>
      <c r="Y43" s="900">
        <f>VLOOKUP(年度マスタ!$K$4&amp;"_"&amp;Y$33,データシート1!$A:$BT,MATCH("aa_"&amp;$S43,データシート1!$A$1:$BT$1,0),0)</f>
        <v>1.006156070924511</v>
      </c>
      <c r="Z43" s="900">
        <f>VLOOKUP(年度マスタ!$K$4&amp;"_"&amp;Z$33,データシート1!$A:$BT,MATCH("aa_"&amp;$S43,データシート1!$A$1:$BT$1,0),0)</f>
        <v>0.96549084120410389</v>
      </c>
      <c r="AA43" s="900">
        <f>VLOOKUP(年度マスタ!$K$4&amp;"_"&amp;AA$33,データシート1!$A:$BT,MATCH("aa_"&amp;$S43,データシート1!$A$1:$BT$1,0),0)</f>
        <v>0.95980520843413641</v>
      </c>
      <c r="AB43" s="900">
        <f>VLOOKUP(年度マスタ!$K$4&amp;"_"&amp;AB$33,データシート1!$A:$BT,MATCH("aa_"&amp;$S43,データシート1!$A$1:$BT$1,0),0)</f>
        <v>0.91146224861659375</v>
      </c>
      <c r="AC43" s="900">
        <f>VLOOKUP(年度マスタ!$K$4&amp;"_"&amp;AC$33,データシート1!$A:$BT,MATCH("aa_"&amp;$S43,データシート1!$A$1:$BT$1,0),0)</f>
        <v>0.85497673573498845</v>
      </c>
      <c r="AD43" s="900">
        <f>VLOOKUP(年度マスタ!$K$4&amp;"_"&amp;AD$33,データシート1!$A:$BT,MATCH("aa_"&amp;$S43,データシート1!$A$1:$BT$1,0),0)</f>
        <v>0.85026932992885351</v>
      </c>
      <c r="AE43" s="900">
        <f>VLOOKUP(年度マスタ!$K$4&amp;"_"&amp;AE$33,データシート1!$A:$BT,MATCH("aa_"&amp;$S43,データシート1!$A$1:$BT$1,0),0)</f>
        <v>0.86204789246687008</v>
      </c>
      <c r="AF43" s="900">
        <f>VLOOKUP(年度マスタ!$K$4&amp;"_"&amp;AF$33,データシート1!$A:$BT,MATCH("aa_"&amp;$S43,データシート1!$A$1:$BT$1,0),0)</f>
        <v>0.82289312002237069</v>
      </c>
      <c r="AG43" s="900">
        <f>VLOOKUP(年度マスタ!$K$4&amp;"_"&amp;AG$33,データシート1!$A:$BT,MATCH("aa_"&amp;$S43,データシート1!$A$1:$BT$1,0),0)</f>
        <v>0.8008682602781565</v>
      </c>
      <c r="AH43" s="900">
        <f>VLOOKUP(年度マスタ!$K$4&amp;"_"&amp;AH$33,データシート1!$A:$BT,MATCH("aa_"&amp;$S43,データシート1!$A$1:$BT$1,0),0)</f>
        <v>0.75551017559360034</v>
      </c>
      <c r="AI43" s="900">
        <f>VLOOKUP(年度マスタ!$K$4&amp;"_"&amp;AI$33,データシート1!$A:$BT,MATCH("aa_"&amp;$S43,データシート1!$A$1:$BT$1,0),0)</f>
        <v>0.64234161124330957</v>
      </c>
      <c r="AJ43" s="900">
        <f>VLOOKUP(年度マスタ!$K$4&amp;"_"&amp;AJ$33,データシート1!$A:$BT,MATCH("aa_"&amp;$S43,データシート1!$A$1:$BT$1,0),0)</f>
        <v>0.60481537192520329</v>
      </c>
      <c r="AK43" s="901">
        <f>VLOOKUP(年度マスタ!$K$4&amp;"_"&amp;AK$33,データシート1!$A:$BT,MATCH("aa_"&amp;$S43,データシート1!$A$1:$BT$1,0),0)</f>
        <v>0.63228396393438846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0.95891217752714175</v>
      </c>
      <c r="Y44" s="900">
        <f>VLOOKUP(年度マスタ!$K$4&amp;"_"&amp;Y$33,データシート1!$A:$BT,MATCH("aa_"&amp;$S44,データシート1!$A$1:$BT$1,0),0)</f>
        <v>1.003855992916284</v>
      </c>
      <c r="Z44" s="900">
        <f>VLOOKUP(年度マスタ!$K$4&amp;"_"&amp;Z$33,データシート1!$A:$BT,MATCH("aa_"&amp;$S44,データシート1!$A$1:$BT$1,0),0)</f>
        <v>0.96000080120947862</v>
      </c>
      <c r="AA44" s="900">
        <f>VLOOKUP(年度マスタ!$K$4&amp;"_"&amp;AA$33,データシート1!$A:$BT,MATCH("aa_"&amp;$S44,データシート1!$A$1:$BT$1,0),0)</f>
        <v>0.95550950587090089</v>
      </c>
      <c r="AB44" s="900">
        <f>VLOOKUP(年度マスタ!$K$4&amp;"_"&amp;AB$33,データシート1!$A:$BT,MATCH("aa_"&amp;$S44,データシート1!$A$1:$BT$1,0),0)</f>
        <v>1.0340403314166775</v>
      </c>
      <c r="AC44" s="900">
        <f>VLOOKUP(年度マスタ!$K$4&amp;"_"&amp;AC$33,データシート1!$A:$BT,MATCH("aa_"&amp;$S44,データシート1!$A$1:$BT$1,0),0)</f>
        <v>1.0042658117211423</v>
      </c>
      <c r="AD44" s="900">
        <f>VLOOKUP(年度マスタ!$K$4&amp;"_"&amp;AD$33,データシート1!$A:$BT,MATCH("aa_"&amp;$S44,データシート1!$A$1:$BT$1,0),0)</f>
        <v>0.99500864799388011</v>
      </c>
      <c r="AE44" s="900">
        <f>VLOOKUP(年度マスタ!$K$4&amp;"_"&amp;AE$33,データシート1!$A:$BT,MATCH("aa_"&amp;$S44,データシート1!$A$1:$BT$1,0),0)</f>
        <v>1.1175060448339653</v>
      </c>
      <c r="AF44" s="900">
        <f>VLOOKUP(年度マスタ!$K$4&amp;"_"&amp;AF$33,データシート1!$A:$BT,MATCH("aa_"&amp;$S44,データシート1!$A$1:$BT$1,0),0)</f>
        <v>1.1297388177493111</v>
      </c>
      <c r="AG44" s="900">
        <f>VLOOKUP(年度マスタ!$K$4&amp;"_"&amp;AG$33,データシート1!$A:$BT,MATCH("aa_"&amp;$S44,データシート1!$A$1:$BT$1,0),0)</f>
        <v>1.0802540480589156</v>
      </c>
      <c r="AH44" s="900">
        <f>VLOOKUP(年度マスタ!$K$4&amp;"_"&amp;AH$33,データシート1!$A:$BT,MATCH("aa_"&amp;$S44,データシート1!$A$1:$BT$1,0),0)</f>
        <v>0.91021129214043939</v>
      </c>
      <c r="AI44" s="900">
        <f>VLOOKUP(年度マスタ!$K$4&amp;"_"&amp;AI$33,データシート1!$A:$BT,MATCH("aa_"&amp;$S44,データシート1!$A$1:$BT$1,0),0)</f>
        <v>0.879006154724008</v>
      </c>
      <c r="AJ44" s="900">
        <f>VLOOKUP(年度マスタ!$K$4&amp;"_"&amp;AJ$33,データシート1!$A:$BT,MATCH("aa_"&amp;$S44,データシート1!$A$1:$BT$1,0),0)</f>
        <v>0.89214910111256573</v>
      </c>
      <c r="AK44" s="901">
        <f>VLOOKUP(年度マスタ!$K$4&amp;"_"&amp;AK$33,データシート1!$A:$BT,MATCH("aa_"&amp;$S44,データシート1!$A$1:$BT$1,0),0)</f>
        <v>0.87417618126890961</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4.9377862528035499E-2</v>
      </c>
      <c r="Y45" s="900">
        <f>VLOOKUP(年度マスタ!$K$4&amp;"_"&amp;Y$33,データシート1!$A:$BT,MATCH("aa_"&amp;$S45,データシート1!$A$1:$BT$1,0),0)</f>
        <v>5.0313825048259098E-2</v>
      </c>
      <c r="Z45" s="900">
        <f>VLOOKUP(年度マスタ!$K$4&amp;"_"&amp;Z$33,データシート1!$A:$BT,MATCH("aa_"&amp;$S45,データシート1!$A$1:$BT$1,0),0)</f>
        <v>5.6773226819149099E-2</v>
      </c>
      <c r="AA45" s="900">
        <f>VLOOKUP(年度マスタ!$K$4&amp;"_"&amp;AA$33,データシート1!$A:$BT,MATCH("aa_"&amp;$S45,データシート1!$A$1:$BT$1,0),0)</f>
        <v>6.0768015656848598E-2</v>
      </c>
      <c r="AB45" s="900">
        <f>VLOOKUP(年度マスタ!$K$4&amp;"_"&amp;AB$33,データシート1!$A:$BT,MATCH("aa_"&amp;$S45,データシート1!$A$1:$BT$1,0),0)</f>
        <v>6.40498520647452E-2</v>
      </c>
      <c r="AC45" s="900">
        <f>VLOOKUP(年度マスタ!$K$4&amp;"_"&amp;AC$33,データシート1!$A:$BT,MATCH("aa_"&amp;$S45,データシート1!$A$1:$BT$1,0),0)</f>
        <v>5.9373930468870802E-2</v>
      </c>
      <c r="AD45" s="900">
        <f>VLOOKUP(年度マスタ!$K$4&amp;"_"&amp;AD$33,データシート1!$A:$BT,MATCH("aa_"&amp;$S45,データシート1!$A$1:$BT$1,0),0)</f>
        <v>5.6960786321969797E-2</v>
      </c>
      <c r="AE45" s="900">
        <f>VLOOKUP(年度マスタ!$K$4&amp;"_"&amp;AE$33,データシート1!$A:$BT,MATCH("aa_"&amp;$S45,データシート1!$A$1:$BT$1,0),0)</f>
        <v>5.5799302002531803E-2</v>
      </c>
      <c r="AF45" s="900">
        <f>VLOOKUP(年度マスタ!$K$4&amp;"_"&amp;AF$33,データシート1!$A:$BT,MATCH("aa_"&amp;$S45,データシート1!$A$1:$BT$1,0),0)</f>
        <v>5.2661414953402597E-2</v>
      </c>
      <c r="AG45" s="900">
        <f>VLOOKUP(年度マスタ!$K$4&amp;"_"&amp;AG$33,データシート1!$A:$BT,MATCH("aa_"&amp;$S45,データシート1!$A$1:$BT$1,0),0)</f>
        <v>4.8359575869092002E-2</v>
      </c>
      <c r="AH45" s="900">
        <f>VLOOKUP(年度マスタ!$K$4&amp;"_"&amp;AH$33,データシート1!$A:$BT,MATCH("aa_"&amp;$S45,データシート1!$A$1:$BT$1,0),0)</f>
        <v>4.4986750047557297E-2</v>
      </c>
      <c r="AI45" s="900">
        <f>VLOOKUP(年度マスタ!$K$4&amp;"_"&amp;AI$33,データシート1!$A:$BT,MATCH("aa_"&amp;$S45,データシート1!$A$1:$BT$1,0),0)</f>
        <v>4.1213545655845001E-2</v>
      </c>
      <c r="AJ45" s="900">
        <f>VLOOKUP(年度マスタ!$K$4&amp;"_"&amp;AJ$33,データシート1!$A:$BT,MATCH("aa_"&amp;$S45,データシート1!$A$1:$BT$1,0),0)</f>
        <v>3.98200072450514E-2</v>
      </c>
      <c r="AK45" s="901">
        <f>VLOOKUP(年度マスタ!$K$4&amp;"_"&amp;AK$33,データシート1!$A:$BT,MATCH("aa_"&amp;$S45,データシート1!$A$1:$BT$1,0),0)</f>
        <v>3.9325054794732292E-2</v>
      </c>
      <c r="AL45" s="330"/>
      <c r="AW45" s="17" t="str">
        <f>AW48</f>
        <v>音威子府村</v>
      </c>
      <c r="AX45" s="1010">
        <f t="shared" ref="AX45:BB45" si="15">AX48/$BC48</f>
        <v>0.16492466374840348</v>
      </c>
      <c r="AY45" s="1010">
        <f t="shared" si="15"/>
        <v>0.20909694219173472</v>
      </c>
      <c r="AZ45" s="1010">
        <f t="shared" si="15"/>
        <v>0.34573896269575993</v>
      </c>
      <c r="BA45" s="1010">
        <f t="shared" si="15"/>
        <v>0.27216063127801643</v>
      </c>
      <c r="BB45" s="1010">
        <f t="shared" si="15"/>
        <v>8.0788000860854536E-3</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2.3588146941396999E-2</v>
      </c>
      <c r="AC47" s="903">
        <f>VLOOKUP(年度マスタ!$K$4&amp;"_"&amp;AC$33,データシート1!$A:$BT,MATCH("aa_"&amp;$S47,データシート1!$A$1:$BT$1,0),0)</f>
        <v>1.2694695277218631E-2</v>
      </c>
      <c r="AD47" s="903">
        <f>VLOOKUP(年度マスタ!$K$4&amp;"_"&amp;AD$33,データシート1!$A:$BT,MATCH("aa_"&amp;$S47,データシート1!$A$1:$BT$1,0),0)</f>
        <v>1.7416965950178911E-2</v>
      </c>
      <c r="AE47" s="903">
        <f>VLOOKUP(年度マスタ!$K$4&amp;"_"&amp;AE$33,データシート1!$A:$BT,MATCH("aa_"&amp;$S47,データシート1!$A$1:$BT$1,0),0)</f>
        <v>4.5793437902053209E-2</v>
      </c>
      <c r="AF47" s="903">
        <f>VLOOKUP(年度マスタ!$K$4&amp;"_"&amp;AF$33,データシート1!$A:$BT,MATCH("aa_"&amp;$S47,データシート1!$A$1:$BT$1,0),0)</f>
        <v>2.5936660486955181E-2</v>
      </c>
      <c r="AG47" s="903">
        <f>VLOOKUP(年度マスタ!$K$4&amp;"_"&amp;AG$33,データシート1!$A:$BT,MATCH("aa_"&amp;$S47,データシート1!$A$1:$BT$1,0),0)</f>
        <v>2.7463860752266551E-2</v>
      </c>
      <c r="AH47" s="903">
        <f>VLOOKUP(年度マスタ!$K$4&amp;"_"&amp;AH$33,データシート1!$A:$BT,MATCH("aa_"&amp;$S47,データシート1!$A$1:$BT$1,0),0)</f>
        <v>1.526000895516395E-2</v>
      </c>
      <c r="AI47" s="903">
        <f>VLOOKUP(年度マスタ!$K$4&amp;"_"&amp;AI$33,データシート1!$A:$BT,MATCH("aa_"&amp;$S47,データシート1!$A$1:$BT$1,0),0)</f>
        <v>3.7755564353095752E-2</v>
      </c>
      <c r="AJ47" s="903">
        <f>VLOOKUP(年度マスタ!$K$4&amp;"_"&amp;AJ$33,データシート1!$A:$BT,MATCH("aa_"&amp;$S47,データシート1!$A$1:$BT$1,0),0)</f>
        <v>3.8578822062668043E-2</v>
      </c>
      <c r="AK47" s="904">
        <f>VLOOKUP(年度マスタ!$K$4&amp;"_"&amp;AK$33,データシート1!$A:$BT,MATCH("aa_"&amp;$S47,データシート1!$A$1:$BT$1,0),0)</f>
        <v>4.588499647495646E-2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音威子府村</v>
      </c>
      <c r="AX48" s="1011">
        <f>SUM(AY39:BA39)</f>
        <v>0.93671925707914183</v>
      </c>
      <c r="AY48" s="1011">
        <f>BB39</f>
        <v>1.1876036482096999</v>
      </c>
      <c r="AZ48" s="1011">
        <f>BC39</f>
        <v>1.9636865519019162</v>
      </c>
      <c r="BA48" s="1011">
        <f>SUM(BD39:BG39)</f>
        <v>1.5457851999980303</v>
      </c>
      <c r="BB48" s="1011">
        <f>BH39</f>
        <v>4.588499647495646E-2</v>
      </c>
      <c r="BC48" s="1011">
        <f>SUM(AX48:BB48)</f>
        <v>5.6796796536637446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5.6796796536637446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0.93671925707914183</v>
      </c>
      <c r="P52" s="453">
        <f t="shared" ref="P52:P64" si="18">O52/$O$51</f>
        <v>0.16492466374840348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0.59896857752682775</v>
      </c>
      <c r="P53" s="454">
        <f t="shared" si="18"/>
        <v>0.10545816208850019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9.9206931130564169E-2</v>
      </c>
      <c r="P54" s="454">
        <f t="shared" si="18"/>
        <v>1.7466994122911417E-2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0.23854374842174991</v>
      </c>
      <c r="P55" s="454">
        <f t="shared" si="18"/>
        <v>4.1999507536991887E-2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1.1876036482096999</v>
      </c>
      <c r="P56" s="453">
        <f t="shared" si="18"/>
        <v>0.20909694219173472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1.9636865519019162</v>
      </c>
      <c r="P57" s="453">
        <f t="shared" si="18"/>
        <v>0.34573896269575993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1.5457851999980303</v>
      </c>
      <c r="P58" s="453">
        <f t="shared" si="18"/>
        <v>0.27216063127801643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1.506460145203298</v>
      </c>
      <c r="P59" s="454">
        <f t="shared" si="18"/>
        <v>0.26523681564180085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0.63228396393438846</v>
      </c>
      <c r="P60" s="454">
        <f t="shared" si="18"/>
        <v>0.11132387783992821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0.87417618126890961</v>
      </c>
      <c r="P61" s="454">
        <f t="shared" si="18"/>
        <v>0.15391293780187268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3.9325054794732292E-2</v>
      </c>
      <c r="P62" s="454">
        <f t="shared" si="18"/>
        <v>6.9238156362155393E-3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4.588499647495646E-2</v>
      </c>
      <c r="P64" s="612">
        <f t="shared" si="18"/>
        <v>8.0788000860854536E-3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音威子府村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59</v>
      </c>
      <c r="AJ7" s="78">
        <f>VLOOKUP(年度マスタ!$K$4&amp;"_"&amp;$AG7,データシート1!$A:$BT,MATCH("ab_"&amp;AJ$2,データシート1!$A$1:$BT$1,0),0)</f>
        <v>9</v>
      </c>
      <c r="AK7" s="78">
        <f>VLOOKUP(年度マスタ!$K$4&amp;"_"&amp;$AG7,データシート1!$A:$BT,MATCH("ab_"&amp;AK$2,データシート1!$A$1:$BT$1,0),0)</f>
        <v>315</v>
      </c>
      <c r="AL7" s="78">
        <f>VLOOKUP(年度マスタ!$K$4&amp;"_"&amp;$AG7,データシート1!$A:$BT,MATCH("ab_"&amp;AL$2,データシート1!$A$1:$BT$1,0),0)</f>
        <v>467</v>
      </c>
      <c r="AM7" s="78">
        <f>VLOOKUP(年度マスタ!$K$4&amp;"_"&amp;$AG7,データシート1!$A:$BT,MATCH("ab_"&amp;AM$2,データシート1!$A$1:$BT$1,0),0)</f>
        <v>522</v>
      </c>
      <c r="AN7" s="78">
        <f>VLOOKUP(年度マスタ!$K$4&amp;"_"&amp;$AG7,データシート1!$A:$BT,MATCH("ab_"&amp;AN$2,データシート1!$A$1:$BT$1,0),0)</f>
        <v>193</v>
      </c>
      <c r="AO7" s="78">
        <f>VLOOKUP(年度マスタ!$K$4&amp;"_"&amp;$AG7,データシート1!$A:$BT,MATCH("ab_"&amp;AO$2,データシート1!$A$1:$BT$1,0),0)</f>
        <v>847</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59</v>
      </c>
      <c r="AJ8" s="78">
        <f>VLOOKUP(年度マスタ!$K$4&amp;"_"&amp;$AG8,データシート1!$A:$BT,MATCH("ab_"&amp;AJ$2,データシート1!$A$1:$BT$1,0),0)</f>
        <v>9</v>
      </c>
      <c r="AK8" s="78">
        <f>VLOOKUP(年度マスタ!$K$4&amp;"_"&amp;$AG8,データシート1!$A:$BT,MATCH("ab_"&amp;AK$2,データシート1!$A$1:$BT$1,0),0)</f>
        <v>315</v>
      </c>
      <c r="AL8" s="78">
        <f>VLOOKUP(年度マスタ!$K$4&amp;"_"&amp;$AG8,データシート1!$A:$BT,MATCH("ab_"&amp;AL$2,データシート1!$A$1:$BT$1,0),0)</f>
        <v>463</v>
      </c>
      <c r="AM8" s="78">
        <f>VLOOKUP(年度マスタ!$K$4&amp;"_"&amp;$AG8,データシート1!$A:$BT,MATCH("ab_"&amp;AM$2,データシート1!$A$1:$BT$1,0),0)</f>
        <v>511</v>
      </c>
      <c r="AN8" s="78">
        <f>VLOOKUP(年度マスタ!$K$4&amp;"_"&amp;$AG8,データシート1!$A:$BT,MATCH("ab_"&amp;AN$2,データシート1!$A$1:$BT$1,0),0)</f>
        <v>197</v>
      </c>
      <c r="AO8" s="78">
        <f>VLOOKUP(年度マスタ!$K$4&amp;"_"&amp;$AG8,データシート1!$A:$BT,MATCH("ab_"&amp;AO$2,データシート1!$A$1:$BT$1,0),0)</f>
        <v>827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0.83330000000000004</v>
      </c>
      <c r="AI9" s="78">
        <f>VLOOKUP(年度マスタ!$K$4&amp;"_"&amp;$AG9,データシート1!$A:$BT,MATCH("ab_"&amp;AI$2,データシート1!$A$1:$BT$1,0),0)</f>
        <v>59</v>
      </c>
      <c r="AJ9" s="78">
        <f>VLOOKUP(年度マスタ!$K$4&amp;"_"&amp;$AG9,データシート1!$A:$BT,MATCH("ab_"&amp;AJ$2,データシート1!$A$1:$BT$1,0),0)</f>
        <v>9</v>
      </c>
      <c r="AK9" s="78">
        <f>VLOOKUP(年度マスタ!$K$4&amp;"_"&amp;$AG9,データシート1!$A:$BT,MATCH("ab_"&amp;AK$2,データシート1!$A$1:$BT$1,0),0)</f>
        <v>315</v>
      </c>
      <c r="AL9" s="78">
        <f>VLOOKUP(年度マスタ!$K$4&amp;"_"&amp;$AG9,データシート1!$A:$BT,MATCH("ab_"&amp;AL$2,データシート1!$A$1:$BT$1,0),0)</f>
        <v>452</v>
      </c>
      <c r="AM9" s="78">
        <f>VLOOKUP(年度マスタ!$K$4&amp;"_"&amp;$AG9,データシート1!$A:$BT,MATCH("ab_"&amp;AM$2,データシート1!$A$1:$BT$1,0),0)</f>
        <v>501</v>
      </c>
      <c r="AN9" s="78">
        <f>VLOOKUP(年度マスタ!$K$4&amp;"_"&amp;$AG9,データシート1!$A:$BT,MATCH("ab_"&amp;AN$2,データシート1!$A$1:$BT$1,0),0)</f>
        <v>194</v>
      </c>
      <c r="AO9" s="78">
        <f>VLOOKUP(年度マスタ!$K$4&amp;"_"&amp;$AG9,データシート1!$A:$BT,MATCH("ab_"&amp;AO$2,データシート1!$A$1:$BT$1,0),0)</f>
        <v>809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59</v>
      </c>
      <c r="AJ10" s="78">
        <f>VLOOKUP(年度マスタ!$K$4&amp;"_"&amp;$AG10,データシート1!$A:$BT,MATCH("ab_"&amp;AJ$2,データシート1!$A$1:$BT$1,0),0)</f>
        <v>9</v>
      </c>
      <c r="AK10" s="78">
        <f>VLOOKUP(年度マスタ!$K$4&amp;"_"&amp;$AG10,データシート1!$A:$BT,MATCH("ab_"&amp;AK$2,データシート1!$A$1:$BT$1,0),0)</f>
        <v>315</v>
      </c>
      <c r="AL10" s="78">
        <f>VLOOKUP(年度マスタ!$K$4&amp;"_"&amp;$AG10,データシート1!$A:$BT,MATCH("ab_"&amp;AL$2,データシート1!$A$1:$BT$1,0),0)</f>
        <v>458</v>
      </c>
      <c r="AM10" s="78">
        <f>VLOOKUP(年度マスタ!$K$4&amp;"_"&amp;$AG10,データシート1!$A:$BT,MATCH("ab_"&amp;AM$2,データシート1!$A$1:$BT$1,0),0)</f>
        <v>502</v>
      </c>
      <c r="AN10" s="78">
        <f>VLOOKUP(年度マスタ!$K$4&amp;"_"&amp;$AG10,データシート1!$A:$BT,MATCH("ab_"&amp;AN$2,データシート1!$A$1:$BT$1,0),0)</f>
        <v>192</v>
      </c>
      <c r="AO10" s="78">
        <f>VLOOKUP(年度マスタ!$K$4&amp;"_"&amp;$AG10,データシート1!$A:$BT,MATCH("ab_"&amp;AO$2,データシート1!$A$1:$BT$1,0),0)</f>
        <v>797</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0.69799999999999995</v>
      </c>
      <c r="AI11" s="78">
        <f>VLOOKUP(年度マスタ!$K$4&amp;"_"&amp;$AG11,データシート1!$A:$BT,MATCH("ab_"&amp;AI$2,データシート1!$A$1:$BT$1,0),0)</f>
        <v>59</v>
      </c>
      <c r="AJ11" s="78">
        <f>VLOOKUP(年度マスタ!$K$4&amp;"_"&amp;$AG11,データシート1!$A:$BT,MATCH("ab_"&amp;AJ$2,データシート1!$A$1:$BT$1,0),0)</f>
        <v>9</v>
      </c>
      <c r="AK11" s="78">
        <f>VLOOKUP(年度マスタ!$K$4&amp;"_"&amp;$AG11,データシート1!$A:$BT,MATCH("ab_"&amp;AK$2,データシート1!$A$1:$BT$1,0),0)</f>
        <v>315</v>
      </c>
      <c r="AL11" s="78">
        <f>VLOOKUP(年度マスタ!$K$4&amp;"_"&amp;$AG11,データシート1!$A:$BT,MATCH("ab_"&amp;AL$2,データシート1!$A$1:$BT$1,0),0)</f>
        <v>497</v>
      </c>
      <c r="AM11" s="78">
        <f>VLOOKUP(年度マスタ!$K$4&amp;"_"&amp;$AG11,データシート1!$A:$BT,MATCH("ab_"&amp;AM$2,データシート1!$A$1:$BT$1,0),0)</f>
        <v>498</v>
      </c>
      <c r="AN11" s="78">
        <f>VLOOKUP(年度マスタ!$K$4&amp;"_"&amp;$AG11,データシート1!$A:$BT,MATCH("ab_"&amp;AN$2,データシート1!$A$1:$BT$1,0),0)</f>
        <v>207</v>
      </c>
      <c r="AO11" s="78">
        <f>VLOOKUP(年度マスタ!$K$4&amp;"_"&amp;$AG11,データシート1!$A:$BT,MATCH("ab_"&amp;AO$2,データシート1!$A$1:$BT$1,0),0)</f>
        <v>828</v>
      </c>
      <c r="AP11" s="78">
        <f>VLOOKUP(年度マスタ!$K$4&amp;"_"&amp;$AG11,データシート1!$A:$BT,MATCH("ab_"&amp;AP$2,データシート1!$A$1:$BT$1,0),0)</f>
        <v>0</v>
      </c>
      <c r="AQ11" s="954">
        <f>VLOOKUP(年度マスタ!$K$4&amp;"_"&amp;$AG11,データシート1!$A:$BT,MATCH("ab_"&amp;AQ$2,データシート1!$A$1:$BT$1,0),0)</f>
        <v>2.3588146941396999E-2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2.8963999999999999</v>
      </c>
      <c r="AI12" s="78">
        <f>VLOOKUP(年度マスタ!$K$4&amp;"_"&amp;$AG12,データシート1!$A:$BT,MATCH("ab_"&amp;AI$2,データシート1!$A$1:$BT$1,0),0)</f>
        <v>94</v>
      </c>
      <c r="AJ12" s="78">
        <f>VLOOKUP(年度マスタ!$K$4&amp;"_"&amp;$AG12,データシート1!$A:$BT,MATCH("ab_"&amp;AJ$2,データシート1!$A$1:$BT$1,0),0)</f>
        <v>8</v>
      </c>
      <c r="AK12" s="78">
        <f>VLOOKUP(年度マスタ!$K$4&amp;"_"&amp;$AG12,データシート1!$A:$BT,MATCH("ab_"&amp;AK$2,データシート1!$A$1:$BT$1,0),0)</f>
        <v>270</v>
      </c>
      <c r="AL12" s="78">
        <f>VLOOKUP(年度マスタ!$K$4&amp;"_"&amp;$AG12,データシート1!$A:$BT,MATCH("ab_"&amp;AL$2,データシート1!$A$1:$BT$1,0),0)</f>
        <v>491</v>
      </c>
      <c r="AM12" s="78">
        <f>VLOOKUP(年度マスタ!$K$4&amp;"_"&amp;$AG12,データシート1!$A:$BT,MATCH("ab_"&amp;AM$2,データシート1!$A$1:$BT$1,0),0)</f>
        <v>492</v>
      </c>
      <c r="AN12" s="78">
        <f>VLOOKUP(年度マスタ!$K$4&amp;"_"&amp;$AG12,データシート1!$A:$BT,MATCH("ab_"&amp;AN$2,データシート1!$A$1:$BT$1,0),0)</f>
        <v>200</v>
      </c>
      <c r="AO12" s="78">
        <f>VLOOKUP(年度マスタ!$K$4&amp;"_"&amp;$AG12,データシート1!$A:$BT,MATCH("ab_"&amp;AO$2,データシート1!$A$1:$BT$1,0),0)</f>
        <v>800</v>
      </c>
      <c r="AP12" s="78">
        <f>VLOOKUP(年度マスタ!$K$4&amp;"_"&amp;$AG12,データシート1!$A:$BT,MATCH("ab_"&amp;AP$2,データシート1!$A$1:$BT$1,0),0)</f>
        <v>0</v>
      </c>
      <c r="AQ12" s="954">
        <f>VLOOKUP(年度マスタ!$K$4&amp;"_"&amp;$AG12,データシート1!$A:$BT,MATCH("ab_"&amp;AQ$2,データシート1!$A$1:$BT$1,0),0)</f>
        <v>1.2694695277218631E-2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94</v>
      </c>
      <c r="AJ13" s="78">
        <f>VLOOKUP(年度マスタ!$K$4&amp;"_"&amp;$AG13,データシート1!$A:$BT,MATCH("ab_"&amp;AJ$2,データシート1!$A$1:$BT$1,0),0)</f>
        <v>8</v>
      </c>
      <c r="AK13" s="78">
        <f>VLOOKUP(年度マスタ!$K$4&amp;"_"&amp;$AG13,データシート1!$A:$BT,MATCH("ab_"&amp;AK$2,データシート1!$A$1:$BT$1,0),0)</f>
        <v>270</v>
      </c>
      <c r="AL13" s="78">
        <f>VLOOKUP(年度マスタ!$K$4&amp;"_"&amp;$AG13,データシート1!$A:$BT,MATCH("ab_"&amp;AL$2,データシート1!$A$1:$BT$1,0),0)</f>
        <v>481</v>
      </c>
      <c r="AM13" s="78">
        <f>VLOOKUP(年度マスタ!$K$4&amp;"_"&amp;$AG13,データシート1!$A:$BT,MATCH("ab_"&amp;AM$2,データシート1!$A$1:$BT$1,0),0)</f>
        <v>494</v>
      </c>
      <c r="AN13" s="78">
        <f>VLOOKUP(年度マスタ!$K$4&amp;"_"&amp;$AG13,データシート1!$A:$BT,MATCH("ab_"&amp;AN$2,データシート1!$A$1:$BT$1,0),0)</f>
        <v>198</v>
      </c>
      <c r="AO13" s="78">
        <f>VLOOKUP(年度マスタ!$K$4&amp;"_"&amp;$AG13,データシート1!$A:$BT,MATCH("ab_"&amp;AO$2,データシート1!$A$1:$BT$1,0),0)</f>
        <v>784</v>
      </c>
      <c r="AP13" s="78">
        <f>VLOOKUP(年度マスタ!$K$4&amp;"_"&amp;$AG13,データシート1!$A:$BT,MATCH("ab_"&amp;AP$2,データシート1!$A$1:$BT$1,0),0)</f>
        <v>0</v>
      </c>
      <c r="AQ13" s="954">
        <f>VLOOKUP(年度マスタ!$K$4&amp;"_"&amp;$AG13,データシート1!$A:$BT,MATCH("ab_"&amp;AQ$2,データシート1!$A$1:$BT$1,0),0)</f>
        <v>1.7416965950178911E-2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94</v>
      </c>
      <c r="AJ14" s="78">
        <f>VLOOKUP(年度マスタ!$K$4&amp;"_"&amp;$AG14,データシート1!$A:$BT,MATCH("ab_"&amp;AJ$2,データシート1!$A$1:$BT$1,0),0)</f>
        <v>8</v>
      </c>
      <c r="AK14" s="78">
        <f>VLOOKUP(年度マスタ!$K$4&amp;"_"&amp;$AG14,データシート1!$A:$BT,MATCH("ab_"&amp;AK$2,データシート1!$A$1:$BT$1,0),0)</f>
        <v>270</v>
      </c>
      <c r="AL14" s="78">
        <f>VLOOKUP(年度マスタ!$K$4&amp;"_"&amp;$AG14,データシート1!$A:$BT,MATCH("ab_"&amp;AL$2,データシート1!$A$1:$BT$1,0),0)</f>
        <v>495</v>
      </c>
      <c r="AM14" s="78">
        <f>VLOOKUP(年度マスタ!$K$4&amp;"_"&amp;$AG14,データシート1!$A:$BT,MATCH("ab_"&amp;AM$2,データシート1!$A$1:$BT$1,0),0)</f>
        <v>507</v>
      </c>
      <c r="AN14" s="78">
        <f>VLOOKUP(年度マスタ!$K$4&amp;"_"&amp;$AG14,データシート1!$A:$BT,MATCH("ab_"&amp;AN$2,データシート1!$A$1:$BT$1,0),0)</f>
        <v>230</v>
      </c>
      <c r="AO14" s="78">
        <f>VLOOKUP(年度マスタ!$K$4&amp;"_"&amp;$AG14,データシート1!$A:$BT,MATCH("ab_"&amp;AO$2,データシート1!$A$1:$BT$1,0),0)</f>
        <v>790</v>
      </c>
      <c r="AP14" s="78">
        <f>VLOOKUP(年度マスタ!$K$4&amp;"_"&amp;$AG14,データシート1!$A:$BT,MATCH("ab_"&amp;AP$2,データシート1!$A$1:$BT$1,0),0)</f>
        <v>0</v>
      </c>
      <c r="AQ14" s="954">
        <f>VLOOKUP(年度マスタ!$K$4&amp;"_"&amp;$AG14,データシート1!$A:$BT,MATCH("ab_"&amp;AQ$2,データシート1!$A$1:$BT$1,0),0)</f>
        <v>4.5793437902053209E-2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94</v>
      </c>
      <c r="AJ15" s="78">
        <f>VLOOKUP(年度マスタ!$K$4&amp;"_"&amp;$AG15,データシート1!$A:$BT,MATCH("ab_"&amp;AJ$2,データシート1!$A$1:$BT$1,0),0)</f>
        <v>8</v>
      </c>
      <c r="AK15" s="78">
        <f>VLOOKUP(年度マスタ!$K$4&amp;"_"&amp;$AG15,データシート1!$A:$BT,MATCH("ab_"&amp;AK$2,データシート1!$A$1:$BT$1,0),0)</f>
        <v>270</v>
      </c>
      <c r="AL15" s="78">
        <f>VLOOKUP(年度マスタ!$K$4&amp;"_"&amp;$AG15,データシート1!$A:$BT,MATCH("ab_"&amp;AL$2,データシート1!$A$1:$BT$1,0),0)</f>
        <v>487</v>
      </c>
      <c r="AM15" s="78">
        <f>VLOOKUP(年度マスタ!$K$4&amp;"_"&amp;$AG15,データシート1!$A:$BT,MATCH("ab_"&amp;AM$2,データシート1!$A$1:$BT$1,0),0)</f>
        <v>492</v>
      </c>
      <c r="AN15" s="78">
        <f>VLOOKUP(年度マスタ!$K$4&amp;"_"&amp;$AG15,データシート1!$A:$BT,MATCH("ab_"&amp;AN$2,データシート1!$A$1:$BT$1,0),0)</f>
        <v>234</v>
      </c>
      <c r="AO15" s="78">
        <f>VLOOKUP(年度マスタ!$K$4&amp;"_"&amp;$AG15,データシート1!$A:$BT,MATCH("ab_"&amp;AO$2,データシート1!$A$1:$BT$1,0),0)</f>
        <v>771</v>
      </c>
      <c r="AP15" s="78">
        <f>VLOOKUP(年度マスタ!$K$4&amp;"_"&amp;$AG15,データシート1!$A:$BT,MATCH("ab_"&amp;AP$2,データシート1!$A$1:$BT$1,0),0)</f>
        <v>0</v>
      </c>
      <c r="AQ15" s="954">
        <f>VLOOKUP(年度マスタ!$K$4&amp;"_"&amp;$AG15,データシート1!$A:$BT,MATCH("ab_"&amp;AQ$2,データシート1!$A$1:$BT$1,0),0)</f>
        <v>2.5936660486955181E-2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94</v>
      </c>
      <c r="AJ16" s="78">
        <f>VLOOKUP(年度マスタ!$K$4&amp;"_"&amp;$AG16,データシート1!$A:$BT,MATCH("ab_"&amp;AJ$2,データシート1!$A$1:$BT$1,0),0)</f>
        <v>8</v>
      </c>
      <c r="AK16" s="78">
        <f>VLOOKUP(年度マスタ!$K$4&amp;"_"&amp;$AG16,データシート1!$A:$BT,MATCH("ab_"&amp;AK$2,データシート1!$A$1:$BT$1,0),0)</f>
        <v>270</v>
      </c>
      <c r="AL16" s="78">
        <f>VLOOKUP(年度マスタ!$K$4&amp;"_"&amp;$AG16,データシート1!$A:$BT,MATCH("ab_"&amp;AL$2,データシート1!$A$1:$BT$1,0),0)</f>
        <v>491</v>
      </c>
      <c r="AM16" s="78">
        <f>VLOOKUP(年度マスタ!$K$4&amp;"_"&amp;$AG16,データシート1!$A:$BT,MATCH("ab_"&amp;AM$2,データシート1!$A$1:$BT$1,0),0)</f>
        <v>488</v>
      </c>
      <c r="AN16" s="78">
        <f>VLOOKUP(年度マスタ!$K$4&amp;"_"&amp;$AG16,データシート1!$A:$BT,MATCH("ab_"&amp;AN$2,データシート1!$A$1:$BT$1,0),0)</f>
        <v>226</v>
      </c>
      <c r="AO16" s="78">
        <f>VLOOKUP(年度マスタ!$K$4&amp;"_"&amp;$AG16,データシート1!$A:$BT,MATCH("ab_"&amp;AO$2,データシート1!$A$1:$BT$1,0),0)</f>
        <v>763</v>
      </c>
      <c r="AP16" s="78">
        <f>VLOOKUP(年度マスタ!$K$4&amp;"_"&amp;$AG16,データシート1!$A:$BT,MATCH("ab_"&amp;AP$2,データシート1!$A$1:$BT$1,0),0)</f>
        <v>0</v>
      </c>
      <c r="AQ16" s="954">
        <f>VLOOKUP(年度マスタ!$K$4&amp;"_"&amp;$AG16,データシート1!$A:$BT,MATCH("ab_"&amp;AQ$2,データシート1!$A$1:$BT$1,0),0)</f>
        <v>2.7463860752266551E-2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94</v>
      </c>
      <c r="AJ17" s="151">
        <f>VLOOKUP(年度マスタ!$K$4&amp;"_"&amp;$AG17,データシート1!$A:$BT,MATCH("ab_"&amp;AJ$2,データシート1!$A$1:$BT$1,0),0)</f>
        <v>8</v>
      </c>
      <c r="AK17" s="151">
        <f>VLOOKUP(年度マスタ!$K$4&amp;"_"&amp;$AG17,データシート1!$A:$BT,MATCH("ab_"&amp;AK$2,データシート1!$A$1:$BT$1,0),0)</f>
        <v>270</v>
      </c>
      <c r="AL17" s="151">
        <f>VLOOKUP(年度マスタ!$K$4&amp;"_"&amp;$AG17,データシート1!$A:$BT,MATCH("ab_"&amp;AL$2,データシート1!$A$1:$BT$1,0),0)</f>
        <v>477</v>
      </c>
      <c r="AM17" s="151">
        <f>VLOOKUP(年度マスタ!$K$4&amp;"_"&amp;$AG17,データシート1!$A:$BT,MATCH("ab_"&amp;AM$2,データシート1!$A$1:$BT$1,0),0)</f>
        <v>473</v>
      </c>
      <c r="AN17" s="151">
        <f>VLOOKUP(年度マスタ!$K$4&amp;"_"&amp;$AG17,データシート1!$A:$BT,MATCH("ab_"&amp;AN$2,データシート1!$A$1:$BT$1,0),0)</f>
        <v>189</v>
      </c>
      <c r="AO17" s="151">
        <f>VLOOKUP(年度マスタ!$K$4&amp;"_"&amp;$AG17,データシート1!$A:$BT,MATCH("ab_"&amp;AO$2,データシート1!$A$1:$BT$1,0),0)</f>
        <v>729</v>
      </c>
      <c r="AP17" s="151">
        <f>VLOOKUP(年度マスタ!$K$4&amp;"_"&amp;$AG17,データシート1!$A:$BT,MATCH("ab_"&amp;AP$2,データシート1!$A$1:$BT$1,0),0)</f>
        <v>0</v>
      </c>
      <c r="AQ17" s="955">
        <f>VLOOKUP(年度マスタ!$K$4&amp;"_"&amp;$AG17,データシート1!$A:$BT,MATCH("ab_"&amp;AQ$2,データシート1!$A$1:$BT$1,0),0)</f>
        <v>1.526000895516395E-2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37</v>
      </c>
      <c r="AJ18" s="78">
        <f>VLOOKUP(年度マスタ!$K$4&amp;"_"&amp;$AG18,データシート1!$A:$BT,MATCH("ab_"&amp;AJ$2,データシート1!$A$1:$BT$1,0),0)</f>
        <v>6</v>
      </c>
      <c r="AK18" s="78">
        <f>VLOOKUP(年度マスタ!$K$4&amp;"_"&amp;$AG18,データシート1!$A:$BT,MATCH("ab_"&amp;AK$2,データシート1!$A$1:$BT$1,0),0)</f>
        <v>257</v>
      </c>
      <c r="AL18" s="78">
        <f>VLOOKUP(年度マスタ!$K$4&amp;"_"&amp;$AG18,データシート1!$A:$BT,MATCH("ab_"&amp;AL$2,データシート1!$A$1:$BT$1,0),0)</f>
        <v>459</v>
      </c>
      <c r="AM18" s="78">
        <f>VLOOKUP(年度マスタ!$K$4&amp;"_"&amp;$AG18,データシート1!$A:$BT,MATCH("ab_"&amp;AM$2,データシート1!$A$1:$BT$1,0),0)</f>
        <v>459</v>
      </c>
      <c r="AN18" s="78">
        <f>VLOOKUP(年度マスタ!$K$4&amp;"_"&amp;$AG18,データシート1!$A:$BT,MATCH("ab_"&amp;AN$2,データシート1!$A$1:$BT$1,0),0)</f>
        <v>194</v>
      </c>
      <c r="AO18" s="78">
        <f>VLOOKUP(年度マスタ!$K$4&amp;"_"&amp;$AG18,データシート1!$A:$BT,MATCH("ab_"&amp;AO$2,データシート1!$A$1:$BT$1,0),0)</f>
        <v>699</v>
      </c>
      <c r="AP18" s="78">
        <f>VLOOKUP(年度マスタ!$K$4&amp;"_"&amp;$AG18,データシート1!$A:$BT,MATCH("ab_"&amp;AP$2,データシート1!$A$1:$BT$1,0),0)</f>
        <v>0</v>
      </c>
      <c r="AQ18" s="954">
        <f>VLOOKUP(年度マスタ!$K$4&amp;"_"&amp;$AG18,データシート1!$A:$BT,MATCH("ab_"&amp;AQ$2,データシート1!$A$1:$BT$1,0),0)</f>
        <v>3.7755564353095752E-2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3.282</v>
      </c>
      <c r="AI19" s="78">
        <f>VLOOKUP(年度マスタ!$K$4&amp;"_"&amp;$AG19,データシート1!$A:$BT,MATCH("ab_"&amp;AI$2,データシート1!$A$1:$BT$1,0),0)</f>
        <v>37</v>
      </c>
      <c r="AJ19" s="78">
        <f>VLOOKUP(年度マスタ!$K$4&amp;"_"&amp;$AG19,データシート1!$A:$BT,MATCH("ab_"&amp;AJ$2,データシート1!$A$1:$BT$1,0),0)</f>
        <v>6</v>
      </c>
      <c r="AK19" s="78">
        <f>VLOOKUP(年度マスタ!$K$4&amp;"_"&amp;$AG19,データシート1!$A:$BT,MATCH("ab_"&amp;AK$2,データシート1!$A$1:$BT$1,0),0)</f>
        <v>257</v>
      </c>
      <c r="AL19" s="78">
        <f>VLOOKUP(年度マスタ!$K$4&amp;"_"&amp;$AG19,データシート1!$A:$BT,MATCH("ab_"&amp;AL$2,データシート1!$A$1:$BT$1,0),0)</f>
        <v>463</v>
      </c>
      <c r="AM19" s="78">
        <f>VLOOKUP(年度マスタ!$K$4&amp;"_"&amp;$AG19,データシート1!$A:$BT,MATCH("ab_"&amp;AM$2,データシート1!$A$1:$BT$1,0),0)</f>
        <v>445</v>
      </c>
      <c r="AN19" s="78">
        <f>VLOOKUP(年度マスタ!$K$4&amp;"_"&amp;$AG19,データシート1!$A:$BT,MATCH("ab_"&amp;AN$2,データシート1!$A$1:$BT$1,0),0)</f>
        <v>192</v>
      </c>
      <c r="AO19" s="78">
        <f>VLOOKUP(年度マスタ!$K$4&amp;"_"&amp;$AG19,データシート1!$A:$BT,MATCH("ab_"&amp;AO$2,データシート1!$A$1:$BT$1,0),0)</f>
        <v>682</v>
      </c>
      <c r="AP19" s="78">
        <f>VLOOKUP(年度マスタ!$K$4&amp;"_"&amp;$AG19,データシート1!$A:$BT,MATCH("ab_"&amp;AP$2,データシート1!$A$1:$BT$1,0),0)</f>
        <v>0</v>
      </c>
      <c r="AQ19" s="954">
        <f>VLOOKUP(年度マスタ!$K$4&amp;"_"&amp;$AG19,データシート1!$A:$BT,MATCH("ab_"&amp;AQ$2,データシート1!$A$1:$BT$1,0),0)</f>
        <v>3.8578822062668043E-2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3.5232999999999999</v>
      </c>
      <c r="AI20" s="78">
        <f>VLOOKUP(年度マスタ!$K$4&amp;"_"&amp;$AG20,データシート1!$A:$BT,MATCH("ab_"&amp;AI$2,データシート1!$A$1:$BT$1,0),0)</f>
        <v>37</v>
      </c>
      <c r="AJ20" s="78">
        <f>VLOOKUP(年度マスタ!$K$4&amp;"_"&amp;$AG20,データシート1!$A:$BT,MATCH("ab_"&amp;AJ$2,データシート1!$A$1:$BT$1,0),0)</f>
        <v>6</v>
      </c>
      <c r="AK20" s="78">
        <f>VLOOKUP(年度マスタ!$K$4&amp;"_"&amp;$AG20,データシート1!$A:$BT,MATCH("ab_"&amp;AK$2,データシート1!$A$1:$BT$1,0),0)</f>
        <v>257</v>
      </c>
      <c r="AL20" s="78">
        <f>VLOOKUP(年度マスタ!$K$4&amp;"_"&amp;$AG20,データシート1!$A:$BT,MATCH("ab_"&amp;AL$2,データシート1!$A$1:$BT$1,0),0)</f>
        <v>454</v>
      </c>
      <c r="AM20" s="78">
        <f>VLOOKUP(年度マスタ!$K$4&amp;"_"&amp;$AG20,データシート1!$A:$BT,MATCH("ab_"&amp;AM$2,データシート1!$A$1:$BT$1,0),0)</f>
        <v>442</v>
      </c>
      <c r="AN20" s="78">
        <f>VLOOKUP(年度マスタ!$K$4&amp;"_"&amp;$AG20,データシート1!$A:$BT,MATCH("ab_"&amp;AN$2,データシート1!$A$1:$BT$1,0),0)</f>
        <v>191</v>
      </c>
      <c r="AO20" s="78">
        <f>VLOOKUP(年度マスタ!$K$4&amp;"_"&amp;$AG20,データシート1!$A:$BT,MATCH("ab_"&amp;AO$2,データシート1!$A$1:$BT$1,0),0)</f>
        <v>668</v>
      </c>
      <c r="AP20" s="78">
        <f>VLOOKUP(年度マスタ!$K$4&amp;"_"&amp;$AG20,データシート1!$A:$BT,MATCH("ab_"&amp;AP$2,データシート1!$A$1:$BT$1,0),0)</f>
        <v>0</v>
      </c>
      <c r="AQ20" s="954">
        <f>VLOOKUP(年度マスタ!$K$4&amp;"_"&amp;$AG20,データシート1!$A:$BT,MATCH("ab_"&amp;AQ$2,データシート1!$A$1:$BT$1,0),0)</f>
        <v>4.588499647495646E-2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音威子府村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01470</v>
      </c>
      <c r="BF13" s="70" t="str">
        <f>年度マスタ!K4</f>
        <v>01470</v>
      </c>
      <c r="BG13" s="70" t="str">
        <f>年度マスタ!K4</f>
        <v>01470</v>
      </c>
      <c r="BH13" s="278" t="s">
        <v>195</v>
      </c>
      <c r="BI13" s="278" t="s">
        <v>195</v>
      </c>
      <c r="BJ13" s="278" t="s">
        <v>195</v>
      </c>
      <c r="BK13" s="278" t="str">
        <f>年度マスタ!K4</f>
        <v>01470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音威子府村</v>
      </c>
      <c r="BF14" s="70" t="str">
        <f>AP2</f>
        <v>音威子府村</v>
      </c>
      <c r="BG14" s="70" t="str">
        <f>AP2</f>
        <v>音威子府村</v>
      </c>
      <c r="BH14" s="70" t="s">
        <v>205</v>
      </c>
      <c r="BI14" s="70" t="s">
        <v>205</v>
      </c>
      <c r="BJ14" s="70" t="s">
        <v>205</v>
      </c>
      <c r="BK14" s="70" t="str">
        <f>AP2</f>
        <v>音威子府村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2.5077831175473713</v>
      </c>
      <c r="AG24" s="877">
        <f t="shared" ref="AG24:AP24" si="11">AG25+AG29</f>
        <v>2.7013201797952209</v>
      </c>
      <c r="AH24" s="877">
        <f t="shared" si="11"/>
        <v>2.6630044258488281</v>
      </c>
      <c r="AI24" s="877">
        <f t="shared" si="11"/>
        <v>3.101209250567587</v>
      </c>
      <c r="AJ24" s="877">
        <f t="shared" si="11"/>
        <v>2.3250017194391464</v>
      </c>
      <c r="AK24" s="877">
        <f t="shared" si="11"/>
        <v>2.1036916587653658</v>
      </c>
      <c r="AL24" s="877">
        <f t="shared" si="11"/>
        <v>2.0733317499680082</v>
      </c>
      <c r="AM24" s="877">
        <f t="shared" si="11"/>
        <v>2.0289950525334257</v>
      </c>
      <c r="AN24" s="877">
        <f t="shared" si="11"/>
        <v>1.8655280383689135</v>
      </c>
      <c r="AO24" s="877">
        <f t="shared" si="11"/>
        <v>1.5461110655739148</v>
      </c>
      <c r="AP24" s="878">
        <f t="shared" si="11"/>
        <v>2.2208129098316296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0.88530552362914627</v>
      </c>
      <c r="AG25" s="879">
        <f>①CO2排出量の現状把握!AA35</f>
        <v>0.68620816330675805</v>
      </c>
      <c r="AH25" s="879">
        <f>①CO2排出量の現状把握!AB35</f>
        <v>0.78890207281112512</v>
      </c>
      <c r="AI25" s="879">
        <f>①CO2排出量の現状把握!AC35</f>
        <v>1.4115372279810359</v>
      </c>
      <c r="AJ25" s="879">
        <f>①CO2排出量の現状把握!AD35</f>
        <v>0.6901209591909514</v>
      </c>
      <c r="AK25" s="879">
        <f>①CO2排出量の現状把握!AE35</f>
        <v>0.70197101003194251</v>
      </c>
      <c r="AL25" s="879">
        <f>①CO2排出量の現状把握!AF35</f>
        <v>0.66784051405966127</v>
      </c>
      <c r="AM25" s="879">
        <f>①CO2排出量の現状把握!AG35</f>
        <v>0.61657182649801368</v>
      </c>
      <c r="AN25" s="879">
        <f>①CO2排出量の現状把握!AH35</f>
        <v>0.59845615242056738</v>
      </c>
      <c r="AO25" s="879">
        <f>①CO2排出量の現状把握!AI35</f>
        <v>0.39919347685361761</v>
      </c>
      <c r="AP25" s="880">
        <f>①CO2排出量の現状把握!AJ35</f>
        <v>1.0559844897181603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0.22683551519485351</v>
      </c>
      <c r="AG26" s="881">
        <f>①CO2排出量の現状把握!AA36</f>
        <v>0</v>
      </c>
      <c r="AH26" s="881">
        <f>①CO2排出量の現状把握!AB36</f>
        <v>0.1947611236133393</v>
      </c>
      <c r="AI26" s="881">
        <f>①CO2排出量の現状把握!AC36</f>
        <v>0.72768159019611767</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0.68622746243318411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0.1856919268298492</v>
      </c>
      <c r="AG27" s="881">
        <f>①CO2排出量の現状把握!AA37</f>
        <v>0.2091891373994422</v>
      </c>
      <c r="AH27" s="881">
        <f>①CO2排出量の現状把握!AB37</f>
        <v>0.1728955355977983</v>
      </c>
      <c r="AI27" s="881">
        <f>①CO2排出量の現状把握!AC37</f>
        <v>0.31703114232409041</v>
      </c>
      <c r="AJ27" s="881">
        <f>①CO2排出量の現状把握!AD37</f>
        <v>0.30399990921767928</v>
      </c>
      <c r="AK27" s="881">
        <f>①CO2排出量の現状把握!AE37</f>
        <v>0.28675644402417494</v>
      </c>
      <c r="AL27" s="881">
        <f>①CO2排出量の現状把握!AF37</f>
        <v>0.29302215031927442</v>
      </c>
      <c r="AM27" s="881">
        <f>①CO2排出量の現状把握!AG37</f>
        <v>0.2727242556920989</v>
      </c>
      <c r="AN27" s="881">
        <f>①CO2排出量の現状把握!AH37</f>
        <v>0.25306802717284993</v>
      </c>
      <c r="AO27" s="881">
        <f>①CO2排出量の現状把握!AI37</f>
        <v>0.10766660889035676</v>
      </c>
      <c r="AP27" s="882">
        <f>①CO2排出量の現状把握!AJ37</f>
        <v>0.10371283077453992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0.47277808160444362</v>
      </c>
      <c r="AG28" s="881">
        <f>①CO2排出量の現状把握!AA38</f>
        <v>0.47701902590731582</v>
      </c>
      <c r="AH28" s="881">
        <f>①CO2排出量の現状把握!AB38</f>
        <v>0.42124541359998757</v>
      </c>
      <c r="AI28" s="881">
        <f>①CO2排出量の現状把握!AC38</f>
        <v>0.36682449546082763</v>
      </c>
      <c r="AJ28" s="881">
        <f>①CO2排出量の現状把握!AD38</f>
        <v>0.38612104997327212</v>
      </c>
      <c r="AK28" s="881">
        <f>①CO2排出量の現状把握!AE38</f>
        <v>0.41521456600776752</v>
      </c>
      <c r="AL28" s="881">
        <f>①CO2排出量の現状把握!AF38</f>
        <v>0.37481836374038685</v>
      </c>
      <c r="AM28" s="881">
        <f>①CO2排出量の現状把握!AG38</f>
        <v>0.34384757080591477</v>
      </c>
      <c r="AN28" s="881">
        <f>①CO2排出量の現状把握!AH38</f>
        <v>0.34538812524771745</v>
      </c>
      <c r="AO28" s="881">
        <f>①CO2排出量の現状把握!AI38</f>
        <v>0.29152686796326088</v>
      </c>
      <c r="AP28" s="882">
        <f>①CO2排出量の現状把握!AJ38</f>
        <v>0.2660441965104362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1.622477593918225</v>
      </c>
      <c r="AG29" s="883">
        <f>①CO2排出量の現状把握!AA39</f>
        <v>2.0151120164884628</v>
      </c>
      <c r="AH29" s="883">
        <f>①CO2排出量の現状把握!AB39</f>
        <v>1.874102353037703</v>
      </c>
      <c r="AI29" s="883">
        <f>①CO2排出量の現状把握!AC39</f>
        <v>1.6896720225865509</v>
      </c>
      <c r="AJ29" s="883">
        <f>①CO2排出量の現状把握!AD39</f>
        <v>1.634880760248195</v>
      </c>
      <c r="AK29" s="883">
        <f>①CO2排出量の現状把握!AE39</f>
        <v>1.4017206487334233</v>
      </c>
      <c r="AL29" s="883">
        <f>①CO2排出量の現状把握!AF39</f>
        <v>1.4054912359083467</v>
      </c>
      <c r="AM29" s="883">
        <f>①CO2排出量の現状把握!AG39</f>
        <v>1.4124232260354119</v>
      </c>
      <c r="AN29" s="883">
        <f>①CO2排出量の現状把握!AH39</f>
        <v>1.2670718859483461</v>
      </c>
      <c r="AO29" s="883">
        <f>①CO2排出量の現状把握!AI39</f>
        <v>1.1469175887202971</v>
      </c>
      <c r="AP29" s="884">
        <f>①CO2排出量の現状把握!AJ39</f>
        <v>1.1648284201134693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音威子府村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v>
      </c>
      <c r="K6" s="619">
        <f>VLOOKUP(年度マスタ!$K$4&amp;"_"&amp;K$5,データシート1!$A:$BT,MATCH("cb_"&amp;$G6,データシート1!$A$1:$BT$1,0),0)</f>
        <v>3</v>
      </c>
      <c r="L6" s="619">
        <f>VLOOKUP(年度マスタ!$K$4&amp;"_"&amp;L$5,データシート1!$A:$BT,MATCH("cb_"&amp;$G6,データシート1!$A$1:$BT$1,0),0)</f>
        <v>3</v>
      </c>
      <c r="M6" s="619">
        <f>VLOOKUP(年度マスタ!$K$4&amp;"_"&amp;M$5,データシート1!$A:$BT,MATCH("cb_"&amp;$G6,データシート1!$A$1:$BT$1,0),0)</f>
        <v>3</v>
      </c>
      <c r="N6" s="619">
        <f>VLOOKUP(年度マスタ!$K$4&amp;"_"&amp;N$5,データシート1!$A:$BT,MATCH("cb_"&amp;$G6,データシート1!$A$1:$BT$1,0),0)</f>
        <v>3</v>
      </c>
      <c r="O6" s="619">
        <f>VLOOKUP(年度マスタ!$K$4&amp;"_"&amp;O$5,データシート1!$A:$BT,MATCH("cb_"&amp;$G6,データシート1!$A$1:$BT$1,0),0)</f>
        <v>3</v>
      </c>
      <c r="P6" s="619">
        <f>VLOOKUP(年度マスタ!$K$4&amp;"_"&amp;P$5,データシート1!$A:$BT,MATCH("cb_"&amp;$G6,データシート1!$A$1:$BT$1,0),0)</f>
        <v>3</v>
      </c>
      <c r="Q6" s="619">
        <f>VLOOKUP(年度マスタ!$K$4&amp;"_"&amp;Q$5,データシート1!$A:$BT,MATCH("cb_"&amp;$G6,データシート1!$A$1:$BT$1,0),0)</f>
        <v>3</v>
      </c>
      <c r="R6" s="633">
        <f>VLOOKUP(年度マスタ!$K$4&amp;"_"&amp;R$5,データシート1!$A:$BT,MATCH("cb_"&amp;$G6,データシート1!$A$1:$BT$1,0),0)</f>
        <v>3</v>
      </c>
      <c r="S6" s="568"/>
      <c r="T6" s="190"/>
      <c r="U6" s="581"/>
      <c r="V6" s="195"/>
      <c r="W6" s="195"/>
      <c r="X6" s="195"/>
      <c r="Y6" s="196" t="s">
        <v>372</v>
      </c>
      <c r="Z6" s="663" t="s">
        <v>373</v>
      </c>
      <c r="AA6" s="663"/>
      <c r="AB6" s="663"/>
      <c r="AC6" s="664">
        <f>SUM(AC7:AC8)</f>
        <v>388390</v>
      </c>
      <c r="AD6" s="664">
        <f>SUM(AD7:AD8)</f>
        <v>410397.17300000001</v>
      </c>
      <c r="AE6" s="665">
        <f>$AD6*3600/100000000</f>
        <v>14.774298227999999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8638</v>
      </c>
      <c r="AD7" s="1022">
        <f>VLOOKUP(年度マスタ!$K$4&amp;"_"&amp;年度マスタ!$K$9,データシート3!A:AB,MATCH("ea_"&amp;$Y7&amp;"_年間発電",データシート3!$A$1:$AB$1,0),0)/10^3</f>
        <v>9134.4120000000021</v>
      </c>
      <c r="AE7" s="554">
        <f t="shared" ref="AE7:AE16" si="0">$AD7*3600/100000000</f>
        <v>0.32883883200000008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379752</v>
      </c>
      <c r="AD8" s="1022">
        <f>VLOOKUP(年度マスタ!$K$4&amp;"_"&amp;年度マスタ!$K$9,データシート3!A:AB,MATCH("ea_"&amp;$Y8&amp;"_年間発電",データシート3!$A$1:$AB$1,0),0)/10^3</f>
        <v>401262.761</v>
      </c>
      <c r="AE8" s="554">
        <f t="shared" si="0"/>
        <v>14.445459395999999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1311700</v>
      </c>
      <c r="AD9" s="666">
        <f>VLOOKUP(年度マスタ!$K$4&amp;"_"&amp;年度マスタ!$K$9,データシート3!A:AB,MATCH("ea_"&amp;$Y9&amp;"_年間発電",データシート3!$A$1:$AB$1,0),0)/10^3</f>
        <v>3771317.8590000002</v>
      </c>
      <c r="AE9" s="667">
        <f t="shared" si="0"/>
        <v>135.76744292400002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2330</v>
      </c>
      <c r="AD10" s="666">
        <f>SUM(AD11:AD12)</f>
        <v>12379.156000000001</v>
      </c>
      <c r="AE10" s="667">
        <f t="shared" si="0"/>
        <v>0.44564961600000003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2330</v>
      </c>
      <c r="AD11" s="1022">
        <f>VLOOKUP(年度マスタ!$K$4&amp;"_"&amp;年度マスタ!$K$9,データシート3!A:AB,MATCH("ea_"&amp;$Y11&amp;"_年間発電",データシート3!$A$1:$AB$1,0),0)/10^3</f>
        <v>12379.156000000001</v>
      </c>
      <c r="AE11" s="554">
        <f t="shared" si="0"/>
        <v>0.44564961600000003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v>
      </c>
      <c r="K12" s="651">
        <f t="shared" ref="K12:Q12" si="1">SUM(K6:K11)</f>
        <v>3</v>
      </c>
      <c r="L12" s="651">
        <f t="shared" si="1"/>
        <v>3</v>
      </c>
      <c r="M12" s="651">
        <f t="shared" si="1"/>
        <v>3</v>
      </c>
      <c r="N12" s="651">
        <f t="shared" si="1"/>
        <v>3</v>
      </c>
      <c r="O12" s="651">
        <f t="shared" si="1"/>
        <v>3</v>
      </c>
      <c r="P12" s="651">
        <f t="shared" si="1"/>
        <v>3</v>
      </c>
      <c r="Q12" s="651">
        <f t="shared" si="1"/>
        <v>3</v>
      </c>
      <c r="R12" s="652">
        <f t="shared" ref="R12" si="2">SUM(R6:R11)</f>
        <v>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3.3325309999999997E-2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0.47348551999999999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3.6003599999999993</v>
      </c>
      <c r="K19" s="615">
        <f>K6*別紙!$C5/100*別紙!$E5/10^3</f>
        <v>3.6003599999999993</v>
      </c>
      <c r="L19" s="615">
        <f>L6*別紙!$C5/100*別紙!$E5/10^3</f>
        <v>3.6003599999999993</v>
      </c>
      <c r="M19" s="615">
        <f>M6*別紙!$C5/100*別紙!$E5/10^3</f>
        <v>3.6003599999999993</v>
      </c>
      <c r="N19" s="615">
        <f>N6*別紙!$C5/100*別紙!$E5/10^3</f>
        <v>3.6003599999999993</v>
      </c>
      <c r="O19" s="615">
        <f>O6*別紙!$C5/100*別紙!$E5/10^3</f>
        <v>3.6003599999999993</v>
      </c>
      <c r="P19" s="615">
        <f>P6*別紙!$C5/100*別紙!$E5/10^3</f>
        <v>3.6003599999999993</v>
      </c>
      <c r="Q19" s="615">
        <f>Q6*別紙!$C5/100*別紙!$E5/10^3</f>
        <v>3.6003599999999993</v>
      </c>
      <c r="R19" s="639">
        <f>R6*別紙!$C5/100*別紙!$E5/10^3</f>
        <v>3.6003599999999993</v>
      </c>
      <c r="S19" s="572"/>
      <c r="T19" s="191"/>
      <c r="U19" s="588"/>
      <c r="W19" s="201"/>
      <c r="X19" s="201"/>
      <c r="Y19" s="173"/>
      <c r="Z19" s="628" t="s">
        <v>389</v>
      </c>
      <c r="AA19" s="671"/>
      <c r="AB19" s="672"/>
      <c r="AC19" s="673">
        <f>SUM($AC$6,$AC$9,$AC$10,$AC$13)</f>
        <v>1702420</v>
      </c>
      <c r="AD19" s="673">
        <f>SUM($AD$6,$AD$9,$AD$10,$AD$13)</f>
        <v>4194094.1880000001</v>
      </c>
      <c r="AE19" s="674">
        <f>SUM($AE$6,$AE$9,$AE$10,$AE$13,$AE$17,$AE$18)</f>
        <v>151.49420159800002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3.6003599999999993</v>
      </c>
      <c r="K25" s="657">
        <f t="shared" si="3"/>
        <v>3.6003599999999993</v>
      </c>
      <c r="L25" s="657">
        <f t="shared" si="3"/>
        <v>3.6003599999999993</v>
      </c>
      <c r="M25" s="657">
        <f t="shared" si="3"/>
        <v>3.6003599999999993</v>
      </c>
      <c r="N25" s="657">
        <f t="shared" si="3"/>
        <v>3.6003599999999993</v>
      </c>
      <c r="O25" s="657">
        <f t="shared" si="3"/>
        <v>3.6003599999999993</v>
      </c>
      <c r="P25" s="657">
        <f t="shared" si="3"/>
        <v>3.6003599999999993</v>
      </c>
      <c r="Q25" s="657">
        <f t="shared" si="3"/>
        <v>3.6003599999999993</v>
      </c>
      <c r="R25" s="658">
        <f t="shared" ref="R25" si="4">SUM(R19:R24)</f>
        <v>3.6003599999999993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4207.4946827827116</v>
      </c>
      <c r="K26" s="654">
        <f>(VLOOKUP(年度マスタ!$K$4&amp;"_"&amp;K$18,データシート1!$A:$BT,MATCH("da_合計",データシート1!$A$1:$BT$1,0),0))/10^3</f>
        <v>4235.5167826617489</v>
      </c>
      <c r="L26" s="654">
        <f>(VLOOKUP(年度マスタ!$K$4&amp;"_"&amp;L$18,データシート1!$A:$BT,MATCH("da_合計",データシート1!$A$1:$BT$1,0),0))/10^3</f>
        <v>3965.7330584663814</v>
      </c>
      <c r="M26" s="654">
        <f>(VLOOKUP(年度マスタ!$K$4&amp;"_"&amp;M$18,データシート1!$A:$BT,MATCH("da_合計",データシート1!$A$1:$BT$1,0),0))/10^3</f>
        <v>3857.3232539690594</v>
      </c>
      <c r="N26" s="654">
        <f>(VLOOKUP(年度マスタ!$K$4&amp;"_"&amp;N$18,データシート1!$A:$BT,MATCH("da_合計",データシート1!$A$1:$BT$1,0),0))/10^3</f>
        <v>3866.1593011243922</v>
      </c>
      <c r="O26" s="654">
        <f>(VLOOKUP(年度マスタ!$K$4&amp;"_"&amp;O$18,データシート1!$A:$BT,MATCH("da_合計",データシート1!$A$1:$BT$1,0),0))/10^3</f>
        <v>3563.4513384045085</v>
      </c>
      <c r="P26" s="654">
        <f>(VLOOKUP(年度マスタ!$K$4&amp;"_"&amp;P$18,データシート1!$A:$BT,MATCH("da_合計",データシート1!$A$1:$BT$1,0),0))/10^3</f>
        <v>3920.6902692865956</v>
      </c>
      <c r="Q26" s="654">
        <f>(VLOOKUP(年度マスタ!$K$4&amp;"_"&amp;Q$18,データシート1!$A:$BT,MATCH("da_合計",データシート1!$A$1:$BT$1,0),0))/10^3</f>
        <v>3896.8600340384519</v>
      </c>
      <c r="R26" s="655">
        <f>Q26</f>
        <v>3896.8600340384519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8.5570161615007166E-4</v>
      </c>
      <c r="K27" s="839">
        <f t="shared" ref="K27:P27" si="5">K25/K26</f>
        <v>8.5004031024932107E-4</v>
      </c>
      <c r="L27" s="839">
        <f t="shared" si="5"/>
        <v>9.078674602955555E-4</v>
      </c>
      <c r="M27" s="839">
        <f t="shared" si="5"/>
        <v>9.3338301276548363E-4</v>
      </c>
      <c r="N27" s="839">
        <f t="shared" si="5"/>
        <v>9.312497803577078E-4</v>
      </c>
      <c r="O27" s="839">
        <f t="shared" si="5"/>
        <v>1.0103575601545934E-3</v>
      </c>
      <c r="P27" s="839">
        <f t="shared" si="5"/>
        <v>9.1829748149300171E-4</v>
      </c>
      <c r="Q27" s="839">
        <f>Q25/Q26</f>
        <v>9.2391309119430206E-4</v>
      </c>
      <c r="R27" s="840">
        <f>R25/R26</f>
        <v>9.2391309119430206E-4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9.2391309119430206E-4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1076.2752963579023</v>
      </c>
      <c r="AA52" s="173"/>
      <c r="AB52" s="678" t="s">
        <v>413</v>
      </c>
      <c r="AC52" s="679">
        <f>$AD6</f>
        <v>410397.17300000001</v>
      </c>
      <c r="AD52" s="680">
        <f>R19+R20</f>
        <v>3.6003599999999993</v>
      </c>
      <c r="AE52" s="681">
        <f t="shared" ref="AE52:AE54" si="6">IFERROR(AD52/AC52,"-")</f>
        <v>8.7728674485776714E-6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4190197.3279659618</v>
      </c>
      <c r="Z53" s="1130"/>
      <c r="AA53" s="173"/>
      <c r="AB53" s="678" t="s">
        <v>377</v>
      </c>
      <c r="AC53" s="679">
        <f>$AD9</f>
        <v>3771317.8590000002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12379.156000000001</v>
      </c>
      <c r="AD54" s="679">
        <f>R22</f>
        <v>0</v>
      </c>
      <c r="AE54" s="681">
        <f t="shared" si="6"/>
        <v>0</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1</v>
      </c>
      <c r="AM54" s="443">
        <f>VLOOKUP(年度マスタ!$K$4&amp;"_"&amp;AM$53,データシート1!$A$1:$BT$2000,MATCH("ca_太陽光発電（10kW未満）",データシート1!$A$1:$BT$1,0),0)</f>
        <v>1</v>
      </c>
      <c r="AN54" s="443">
        <f>VLOOKUP(年度マスタ!$K$4&amp;"_"&amp;AN$53,データシート1!$A$1:$BT$2000,MATCH("ca_太陽光発電（10kW未満）",データシート1!$A$1:$BT$1,0),0)</f>
        <v>1</v>
      </c>
      <c r="AO54" s="443">
        <f>VLOOKUP(年度マスタ!$K$4&amp;"_"&amp;AO$53,データシート1!$A$1:$BT$2000,MATCH("ca_太陽光発電（10kW未満）",データシート1!$A$1:$BT$1,0),0)</f>
        <v>1</v>
      </c>
      <c r="AP54" s="443">
        <f>VLOOKUP(年度マスタ!$K$4&amp;"_"&amp;AP$53,データシート1!$A$1:$BT$2000,MATCH("ca_太陽光発電（10kW未満）",データシート1!$A$1:$BT$1,0),0)</f>
        <v>1</v>
      </c>
      <c r="AQ54" s="443">
        <f>VLOOKUP(年度マスタ!$K$4&amp;"_"&amp;AQ$53,データシート1!$A$1:$BT$2000,MATCH("ca_太陽光発電（10kW未満）",データシート1!$A$1:$BT$1,0),0)</f>
        <v>1</v>
      </c>
      <c r="AR54" s="443">
        <f>VLOOKUP(年度マスタ!$K$4&amp;"_"&amp;AR$53,データシート1!$A$1:$BT$2000,MATCH("ca_太陽光発電（10kW未満）",データシート1!$A$1:$BT$1,0),0)</f>
        <v>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音威子府村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音威子府村</v>
      </c>
      <c r="AZ12" s="1023" t="str">
        <f>年度マスタ!$K4</f>
        <v>01470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音威子府村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音威子府村</v>
      </c>
      <c r="AZ4" s="1038" t="str">
        <f>年度マスタ!$K4</f>
        <v>01470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01456</v>
      </c>
      <c r="AY72" s="18" t="str">
        <f>IF(IFERROR(比較地域マスタ!$AE7,"")=0,"",IFERROR(比較地域マスタ!$AE7,""))</f>
        <v>愛別町</v>
      </c>
      <c r="AZ72" s="16"/>
      <c r="BA72" s="22">
        <v>1</v>
      </c>
      <c r="BB72" s="22">
        <v>1</v>
      </c>
      <c r="BC72" s="18" t="str">
        <f>AX72</f>
        <v>01456</v>
      </c>
      <c r="BD72" s="18" t="str">
        <f>AY72</f>
        <v>愛別町</v>
      </c>
      <c r="BE72" s="33">
        <f>VLOOKUP(BC72&amp;"_"&amp;$AZ$9,データシート3!A:AB,MATCH("ea_"&amp;"太陽光（建物系）"&amp;"_年間発電",データシート3!$A$1:$AB$1,0),0)/10^3+VLOOKUP(BC72&amp;"_"&amp;$AZ$9,データシート3!A:AB,MATCH("ea_"&amp;"太陽光（土地系）"&amp;"_年間発電",データシート3!$A$1:$AB$1,0),0)/10^3</f>
        <v>412389.22100000002</v>
      </c>
      <c r="BF72" s="33">
        <f>VLOOKUP(BC72&amp;"_"&amp;$AZ$9,データシート3!A:AB,MATCH("ea_"&amp;"風力（陸上）"&amp;"_年間発電",データシート3!$A$1:$AB$1,0),0)/10^3</f>
        <v>1433754.4790000001</v>
      </c>
      <c r="BG72" s="33">
        <f>VLOOKUP(BC72&amp;"_"&amp;$AZ$9,データシート3!A:AB,MATCH("ea_"&amp;"中小水（河川）"&amp;"_年間発電",データシート3!$A$1:$AB$1,0),0)/10^3+VLOOKUP(BC72&amp;"_"&amp;$AZ$9,データシート3!A:AB,MATCH("ea_"&amp;"中小水（農業用水路）"&amp;"_年間発電",データシート3!$A$1:$AB$1,0),0)/10^3</f>
        <v>23115.940999999999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1869259.6410000003</v>
      </c>
      <c r="BJ72" s="33">
        <f>(VLOOKUP($BC72&amp;"_"&amp;$AZ$8,データシート3!$A:$AN,MATCH("da_合計",データシート3!$A$1:$AN$1,0),0))/10^3</f>
        <v>13680.263328734729</v>
      </c>
      <c r="BK72" s="33">
        <f t="shared" ref="BK72:BK103" si="21">BI72-BJ72</f>
        <v>1855579.3776712655</v>
      </c>
      <c r="BL72" s="33">
        <f t="shared" ref="BL72:BL103" si="22">IF(BK72&gt;0,0,BK72)</f>
        <v>0</v>
      </c>
      <c r="BM72" s="33">
        <f t="shared" ref="BM72:BM103" si="23">IF(BK72&gt;0,BK72,0)</f>
        <v>1855579.3776712655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01204</v>
      </c>
      <c r="AY73" s="18" t="str">
        <f>IF(IFERROR(比較地域マスタ!$AE8,"")=0,"",IFERROR(比較地域マスタ!$AE8,""))</f>
        <v>旭川市</v>
      </c>
      <c r="AZ73" s="16"/>
      <c r="BA73" s="22">
        <v>2</v>
      </c>
      <c r="BB73" s="22">
        <v>1</v>
      </c>
      <c r="BC73" s="18" t="str">
        <f t="shared" ref="BC73:BC136" si="24">AX73</f>
        <v>01204</v>
      </c>
      <c r="BD73" s="18" t="str">
        <f t="shared" ref="BD73:BD136" si="25">AY73</f>
        <v>旭川市</v>
      </c>
      <c r="BE73" s="33">
        <f>VLOOKUP(BC73&amp;"_"&amp;$AZ$9,データシート3!A:AB,MATCH("ea_"&amp;"太陽光（建物系）"&amp;"_年間発電",データシート3!$A$1:$AB$1,0),0)/10^3+VLOOKUP(BC73&amp;"_"&amp;$AZ$9,データシート3!A:AB,MATCH("ea_"&amp;"太陽光（土地系）"&amp;"_年間発電",データシート3!$A$1:$AB$1,0),0)/10^3</f>
        <v>5592255.2870000005</v>
      </c>
      <c r="BF73" s="33">
        <f>VLOOKUP(BC73&amp;"_"&amp;$AZ$9,データシート3!A:AB,MATCH("ea_"&amp;"風力（陸上）"&amp;"_年間発電",データシート3!$A$1:$AB$1,0),0)/10^3</f>
        <v>4621669.1550000012</v>
      </c>
      <c r="BG73" s="33">
        <f>VLOOKUP(BC73&amp;"_"&amp;$AZ$9,データシート3!A:AB,MATCH("ea_"&amp;"中小水（河川）"&amp;"_年間発電",データシート3!$A$1:$AB$1,0),0)/10^3+VLOOKUP(BC73&amp;"_"&amp;$AZ$9,データシート3!A:AB,MATCH("ea_"&amp;"中小水（農業用水路）"&amp;"_年間発電",データシート3!$A$1:$AB$1,0),0)/10^3</f>
        <v>27268.401000000002</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20.849</v>
      </c>
      <c r="BI73" s="33">
        <f t="shared" ref="BI73:BI136" si="26">SUM(BE73:BH73)</f>
        <v>10241213.692000002</v>
      </c>
      <c r="BJ73" s="33">
        <f>(VLOOKUP($BC73&amp;"_"&amp;$AZ$8,データシート3!$A:$AN,MATCH("da_合計",データシート3!$A$1:$AN$1,0),0))/10^3</f>
        <v>1765537.6434158781</v>
      </c>
      <c r="BK73" s="33">
        <f t="shared" si="21"/>
        <v>8475676.0485841241</v>
      </c>
      <c r="BL73" s="33">
        <f t="shared" si="22"/>
        <v>0</v>
      </c>
      <c r="BM73" s="33">
        <f t="shared" si="23"/>
        <v>8475676.0485841241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01514</v>
      </c>
      <c r="AY74" s="18" t="str">
        <f>IF(IFERROR(比較地域マスタ!$AE9,"")=0,"",IFERROR(比較地域マスタ!$AE9,""))</f>
        <v>枝幸町</v>
      </c>
      <c r="AZ74" s="16"/>
      <c r="BA74" s="22">
        <v>3</v>
      </c>
      <c r="BB74" s="22">
        <v>1</v>
      </c>
      <c r="BC74" s="18" t="str">
        <f t="shared" si="24"/>
        <v>01514</v>
      </c>
      <c r="BD74" s="18" t="str">
        <f t="shared" si="25"/>
        <v>枝幸町</v>
      </c>
      <c r="BE74" s="33">
        <f>VLOOKUP(BC74&amp;"_"&amp;$AZ$9,データシート3!A:AB,MATCH("ea_"&amp;"太陽光（建物系）"&amp;"_年間発電",データシート3!$A$1:$AB$1,0),0)/10^3+VLOOKUP(BC74&amp;"_"&amp;$AZ$9,データシート3!A:AB,MATCH("ea_"&amp;"太陽光（土地系）"&amp;"_年間発電",データシート3!$A$1:$AB$1,0),0)/10^3</f>
        <v>3792070.412</v>
      </c>
      <c r="BF74" s="33">
        <f>VLOOKUP(BC74&amp;"_"&amp;$AZ$9,データシート3!A:AB,MATCH("ea_"&amp;"風力（陸上）"&amp;"_年間発電",データシート3!$A$1:$AB$1,0),0)/10^3</f>
        <v>22179261.022</v>
      </c>
      <c r="BG74" s="33">
        <f>VLOOKUP(BC74&amp;"_"&amp;$AZ$9,データシート3!A:AB,MATCH("ea_"&amp;"中小水（河川）"&amp;"_年間発電",データシート3!$A$1:$AB$1,0),0)/10^3+VLOOKUP(BC74&amp;"_"&amp;$AZ$9,データシート3!A:AB,MATCH("ea_"&amp;"中小水（農業用水路）"&amp;"_年間発電",データシート3!$A$1:$AB$1,0),0)/10^3</f>
        <v>5639.3360000000002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385.58</v>
      </c>
      <c r="BI74" s="33">
        <f t="shared" si="26"/>
        <v>25977356.349999998</v>
      </c>
      <c r="BJ74" s="33">
        <f>(VLOOKUP($BC74&amp;"_"&amp;$AZ$8,データシート3!$A:$AN,MATCH("da_合計",データシート3!$A$1:$AN$1,0),0))/10^3</f>
        <v>52324.45435309039</v>
      </c>
      <c r="BK74" s="33">
        <f t="shared" si="21"/>
        <v>25925031.895646907</v>
      </c>
      <c r="BL74" s="33">
        <f t="shared" si="22"/>
        <v>0</v>
      </c>
      <c r="BM74" s="33">
        <f t="shared" si="23"/>
        <v>25925031.895646907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01486</v>
      </c>
      <c r="AY75" s="18" t="str">
        <f>IF(IFERROR(比較地域マスタ!$AE10,"")=0,"",IFERROR(比較地域マスタ!$AE10,""))</f>
        <v>遠別町</v>
      </c>
      <c r="AZ75" s="16"/>
      <c r="BA75" s="22">
        <v>4</v>
      </c>
      <c r="BB75" s="22">
        <v>1</v>
      </c>
      <c r="BC75" s="18" t="str">
        <f t="shared" si="24"/>
        <v>01486</v>
      </c>
      <c r="BD75" s="18" t="str">
        <f t="shared" si="25"/>
        <v>遠別町</v>
      </c>
      <c r="BE75" s="33">
        <f>VLOOKUP(BC75&amp;"_"&amp;$AZ$9,データシート3!A:AB,MATCH("ea_"&amp;"太陽光（建物系）"&amp;"_年間発電",データシート3!$A$1:$AB$1,0),0)/10^3+VLOOKUP(BC75&amp;"_"&amp;$AZ$9,データシート3!A:AB,MATCH("ea_"&amp;"太陽光（土地系）"&amp;"_年間発電",データシート3!$A$1:$AB$1,0),0)/10^3</f>
        <v>1290248.1130000001</v>
      </c>
      <c r="BF75" s="33">
        <f>VLOOKUP(BC75&amp;"_"&amp;$AZ$9,データシート3!A:AB,MATCH("ea_"&amp;"風力（陸上）"&amp;"_年間発電",データシート3!$A$1:$AB$1,0),0)/10^3</f>
        <v>8898521.193</v>
      </c>
      <c r="BG75" s="33">
        <f>VLOOKUP(BC75&amp;"_"&amp;$AZ$9,データシート3!A:AB,MATCH("ea_"&amp;"中小水（河川）"&amp;"_年間発電",データシート3!$A$1:$AB$1,0),0)/10^3+VLOOKUP(BC75&amp;"_"&amp;$AZ$9,データシート3!A:AB,MATCH("ea_"&amp;"中小水（農業用水路）"&amp;"_年間発電",データシート3!$A$1:$AB$1,0),0)/10^3</f>
        <v>1094.0530000000003</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4373.0969999999998</v>
      </c>
      <c r="BI75" s="33">
        <f t="shared" si="26"/>
        <v>10194236.455999998</v>
      </c>
      <c r="BJ75" s="33">
        <f>(VLOOKUP($BC75&amp;"_"&amp;$AZ$8,データシート3!$A:$AN,MATCH("da_合計",データシート3!$A$1:$AN$1,0),0))/10^3</f>
        <v>12996.180012938539</v>
      </c>
      <c r="BK75" s="33">
        <f t="shared" si="21"/>
        <v>10181240.275987061</v>
      </c>
      <c r="BL75" s="33">
        <f t="shared" si="22"/>
        <v>0</v>
      </c>
      <c r="BM75" s="33">
        <f t="shared" si="23"/>
        <v>10181240.275987061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01470</v>
      </c>
      <c r="AY76" s="18" t="str">
        <f>IF(IFERROR(比較地域マスタ!$AE11,"")=0,"",IFERROR(比較地域マスタ!$AE11,""))</f>
        <v>音威子府村</v>
      </c>
      <c r="AZ76" s="16"/>
      <c r="BA76" s="22">
        <v>5</v>
      </c>
      <c r="BB76" s="22">
        <v>1</v>
      </c>
      <c r="BC76" s="18" t="str">
        <f t="shared" si="24"/>
        <v>01470</v>
      </c>
      <c r="BD76" s="18" t="str">
        <f t="shared" si="25"/>
        <v>音威子府村</v>
      </c>
      <c r="BE76" s="33">
        <f>VLOOKUP(BC76&amp;"_"&amp;$AZ$9,データシート3!A:AB,MATCH("ea_"&amp;"太陽光（建物系）"&amp;"_年間発電",データシート3!$A$1:$AB$1,0),0)/10^3+VLOOKUP(BC76&amp;"_"&amp;$AZ$9,データシート3!A:AB,MATCH("ea_"&amp;"太陽光（土地系）"&amp;"_年間発電",データシート3!$A$1:$AB$1,0),0)/10^3</f>
        <v>410397.17300000001</v>
      </c>
      <c r="BF76" s="33">
        <f>VLOOKUP(BC76&amp;"_"&amp;$AZ$9,データシート3!A:AB,MATCH("ea_"&amp;"風力（陸上）"&amp;"_年間発電",データシート3!$A$1:$AB$1,0),0)/10^3</f>
        <v>3771317.8590000002</v>
      </c>
      <c r="BG76" s="33">
        <f>VLOOKUP(BC76&amp;"_"&amp;$AZ$9,データシート3!A:AB,MATCH("ea_"&amp;"中小水（河川）"&amp;"_年間発電",データシート3!$A$1:$AB$1,0),0)/10^3+VLOOKUP(BC76&amp;"_"&amp;$AZ$9,データシート3!A:AB,MATCH("ea_"&amp;"中小水（農業用水路）"&amp;"_年間発電",データシート3!$A$1:$AB$1,0),0)/10^3</f>
        <v>12379.156000000001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4194094.1880000001</v>
      </c>
      <c r="BJ76" s="33">
        <f>(VLOOKUP($BC76&amp;"_"&amp;$AZ$8,データシート3!$A:$AN,MATCH("da_合計",データシート3!$A$1:$AN$1,0),0))/10^3</f>
        <v>3896.8600340384519</v>
      </c>
      <c r="BK76" s="33">
        <f t="shared" si="21"/>
        <v>4190197.3279659618</v>
      </c>
      <c r="BL76" s="33">
        <f t="shared" si="22"/>
        <v>0</v>
      </c>
      <c r="BM76" s="33">
        <f t="shared" si="23"/>
        <v>4190197.3279659618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01482</v>
      </c>
      <c r="AY77" s="18" t="str">
        <f>IF(IFERROR(比較地域マスタ!$AE12,"")=0,"",IFERROR(比較地域マスタ!$AE12,""))</f>
        <v>小平町</v>
      </c>
      <c r="AZ77" s="16"/>
      <c r="BA77" s="22">
        <v>6</v>
      </c>
      <c r="BB77" s="22">
        <v>1</v>
      </c>
      <c r="BC77" s="18" t="str">
        <f t="shared" si="24"/>
        <v>01482</v>
      </c>
      <c r="BD77" s="18" t="str">
        <f t="shared" si="25"/>
        <v>小平町</v>
      </c>
      <c r="BE77" s="33">
        <f>VLOOKUP(BC77&amp;"_"&amp;$AZ$9,データシート3!A:AB,MATCH("ea_"&amp;"太陽光（建物系）"&amp;"_年間発電",データシート3!$A$1:$AB$1,0),0)/10^3+VLOOKUP(BC77&amp;"_"&amp;$AZ$9,データシート3!A:AB,MATCH("ea_"&amp;"太陽光（土地系）"&amp;"_年間発電",データシート3!$A$1:$AB$1,0),0)/10^3</f>
        <v>707470.83100000001</v>
      </c>
      <c r="BF77" s="33">
        <f>VLOOKUP(BC77&amp;"_"&amp;$AZ$9,データシート3!A:AB,MATCH("ea_"&amp;"風力（陸上）"&amp;"_年間発電",データシート3!$A$1:$AB$1,0),0)/10^3</f>
        <v>4942290.1380000003</v>
      </c>
      <c r="BG77" s="33">
        <f>VLOOKUP(BC77&amp;"_"&amp;$AZ$9,データシート3!A:AB,MATCH("ea_"&amp;"中小水（河川）"&amp;"_年間発電",データシート3!$A$1:$AB$1,0),0)/10^3+VLOOKUP(BC77&amp;"_"&amp;$AZ$9,データシート3!A:AB,MATCH("ea_"&amp;"中小水（農業用水路）"&amp;"_年間発電",データシート3!$A$1:$AB$1,0),0)/10^3</f>
        <v>555.98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1806.732</v>
      </c>
      <c r="BI77" s="33">
        <f t="shared" si="26"/>
        <v>5652123.6810000008</v>
      </c>
      <c r="BJ77" s="33">
        <f>(VLOOKUP($BC77&amp;"_"&amp;$AZ$8,データシート3!$A:$AN,MATCH("da_合計",データシート3!$A$1:$AN$1,0),0))/10^3</f>
        <v>14360.495139496397</v>
      </c>
      <c r="BK77" s="33">
        <f t="shared" si="21"/>
        <v>5637763.1858605044</v>
      </c>
      <c r="BL77" s="33">
        <f t="shared" si="22"/>
        <v>0</v>
      </c>
      <c r="BM77" s="33">
        <f t="shared" si="23"/>
        <v>5637763.1858605044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01457</v>
      </c>
      <c r="AY78" s="18" t="str">
        <f>IF(IFERROR(比較地域マスタ!$AE13,"")=0,"",IFERROR(比較地域マスタ!$AE13,""))</f>
        <v>上川町</v>
      </c>
      <c r="AZ78" s="16"/>
      <c r="BA78" s="22">
        <v>7</v>
      </c>
      <c r="BB78" s="22">
        <v>1</v>
      </c>
      <c r="BC78" s="18" t="str">
        <f t="shared" si="24"/>
        <v>01457</v>
      </c>
      <c r="BD78" s="18" t="str">
        <f t="shared" si="25"/>
        <v>上川町</v>
      </c>
      <c r="BE78" s="33">
        <f>VLOOKUP(BC78&amp;"_"&amp;$AZ$9,データシート3!A:AB,MATCH("ea_"&amp;"太陽光（建物系）"&amp;"_年間発電",データシート3!$A$1:$AB$1,0),0)/10^3+VLOOKUP(BC78&amp;"_"&amp;$AZ$9,データシート3!A:AB,MATCH("ea_"&amp;"太陽光（土地系）"&amp;"_年間発電",データシート3!$A$1:$AB$1,0),0)/10^3</f>
        <v>730133.36100000003</v>
      </c>
      <c r="BF78" s="33">
        <f>VLOOKUP(BC78&amp;"_"&amp;$AZ$9,データシート3!A:AB,MATCH("ea_"&amp;"風力（陸上）"&amp;"_年間発電",データシート3!$A$1:$AB$1,0),0)/10^3</f>
        <v>6879887.7149999999</v>
      </c>
      <c r="BG78" s="33">
        <f>VLOOKUP(BC78&amp;"_"&amp;$AZ$9,データシート3!A:AB,MATCH("ea_"&amp;"中小水（河川）"&amp;"_年間発電",データシート3!$A$1:$AB$1,0),0)/10^3+VLOOKUP(BC78&amp;"_"&amp;$AZ$9,データシート3!A:AB,MATCH("ea_"&amp;"中小水（農業用水路）"&amp;"_年間発電",データシート3!$A$1:$AB$1,0),0)/10^3</f>
        <v>202882.90700000004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1640397.763</v>
      </c>
      <c r="BI78" s="33">
        <f t="shared" si="26"/>
        <v>9453301.7459999993</v>
      </c>
      <c r="BJ78" s="33">
        <f>(VLOOKUP($BC78&amp;"_"&amp;$AZ$8,データシート3!$A:$AN,MATCH("da_合計",データシート3!$A$1:$AN$1,0),0))/10^3</f>
        <v>19011.858655055501</v>
      </c>
      <c r="BK78" s="33">
        <f t="shared" si="21"/>
        <v>9434289.8873449434</v>
      </c>
      <c r="BL78" s="33">
        <f t="shared" si="22"/>
        <v>0</v>
      </c>
      <c r="BM78" s="33">
        <f t="shared" si="23"/>
        <v>9434289.8873449434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01460</v>
      </c>
      <c r="AY79" s="18" t="str">
        <f>IF(IFERROR(比較地域マスタ!$AE14,"")=0,"",IFERROR(比較地域マスタ!$AE14,""))</f>
        <v>上富良野町</v>
      </c>
      <c r="AZ79" s="16"/>
      <c r="BA79" s="22">
        <v>8</v>
      </c>
      <c r="BB79" s="22">
        <v>1</v>
      </c>
      <c r="BC79" s="18" t="str">
        <f t="shared" si="24"/>
        <v>01460</v>
      </c>
      <c r="BD79" s="18" t="str">
        <f t="shared" si="25"/>
        <v>上富良野町</v>
      </c>
      <c r="BE79" s="33">
        <f>VLOOKUP(BC79&amp;"_"&amp;$AZ$9,データシート3!A:AB,MATCH("ea_"&amp;"太陽光（建物系）"&amp;"_年間発電",データシート3!$A$1:$AB$1,0),0)/10^3+VLOOKUP(BC79&amp;"_"&amp;$AZ$9,データシート3!A:AB,MATCH("ea_"&amp;"太陽光（土地系）"&amp;"_年間発電",データシート3!$A$1:$AB$1,0),0)/10^3</f>
        <v>2566604.162</v>
      </c>
      <c r="BF79" s="33">
        <f>VLOOKUP(BC79&amp;"_"&amp;$AZ$9,データシート3!A:AB,MATCH("ea_"&amp;"風力（陸上）"&amp;"_年間発電",データシート3!$A$1:$AB$1,0),0)/10^3</f>
        <v>185429.372</v>
      </c>
      <c r="BG79" s="33">
        <f>VLOOKUP(BC79&amp;"_"&amp;$AZ$9,データシート3!A:AB,MATCH("ea_"&amp;"中小水（河川）"&amp;"_年間発電",データシート3!$A$1:$AB$1,0),0)/10^3+VLOOKUP(BC79&amp;"_"&amp;$AZ$9,データシート3!A:AB,MATCH("ea_"&amp;"中小水（農業用水路）"&amp;"_年間発電",データシート3!$A$1:$AB$1,0),0)/10^3</f>
        <v>40369.519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75112.653000000006</v>
      </c>
      <c r="BI79" s="33">
        <f t="shared" si="26"/>
        <v>2867515.7059999998</v>
      </c>
      <c r="BJ79" s="33">
        <f>(VLOOKUP($BC79&amp;"_"&amp;$AZ$8,データシート3!$A:$AN,MATCH("da_合計",データシート3!$A$1:$AN$1,0),0))/10^3</f>
        <v>55582.735439806347</v>
      </c>
      <c r="BK79" s="33">
        <f t="shared" si="21"/>
        <v>2811932.9705601935</v>
      </c>
      <c r="BL79" s="33">
        <f>IF(BK79&gt;0,0,BK79)</f>
        <v>0</v>
      </c>
      <c r="BM79" s="33">
        <f>IF(BK79&gt;0,BK79,0)</f>
        <v>2811932.9705601935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01465</v>
      </c>
      <c r="AY80" s="18" t="str">
        <f>IF(IFERROR(比較地域マスタ!$AE15,"")=0,"",IFERROR(比較地域マスタ!$AE15,""))</f>
        <v>剣淵町</v>
      </c>
      <c r="AZ80" s="16"/>
      <c r="BA80" s="22">
        <v>9</v>
      </c>
      <c r="BB80" s="22">
        <v>1</v>
      </c>
      <c r="BC80" s="18" t="str">
        <f t="shared" si="24"/>
        <v>01465</v>
      </c>
      <c r="BD80" s="18" t="str">
        <f t="shared" si="25"/>
        <v>剣淵町</v>
      </c>
      <c r="BE80" s="33">
        <f>VLOOKUP(BC80&amp;"_"&amp;$AZ$9,データシート3!A:AB,MATCH("ea_"&amp;"太陽光（建物系）"&amp;"_年間発電",データシート3!$A$1:$AB$1,0),0)/10^3+VLOOKUP(BC80&amp;"_"&amp;$AZ$9,データシート3!A:AB,MATCH("ea_"&amp;"太陽光（土地系）"&amp;"_年間発電",データシート3!$A$1:$AB$1,0),0)/10^3</f>
        <v>2359472.1330000004</v>
      </c>
      <c r="BF80" s="33">
        <f>VLOOKUP(BC80&amp;"_"&amp;$AZ$9,データシート3!A:AB,MATCH("ea_"&amp;"風力（陸上）"&amp;"_年間発電",データシート3!$A$1:$AB$1,0),0)/10^3</f>
        <v>735846.7</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3095318.8330000006</v>
      </c>
      <c r="BJ80" s="33">
        <f>(VLOOKUP($BC80&amp;"_"&amp;$AZ$8,データシート3!$A:$AN,MATCH("da_合計",データシート3!$A$1:$AN$1,0),0))/10^3</f>
        <v>12373.832040180856</v>
      </c>
      <c r="BK80" s="33">
        <f t="shared" si="21"/>
        <v>3082945.0009598196</v>
      </c>
      <c r="BL80" s="33">
        <f t="shared" si="22"/>
        <v>0</v>
      </c>
      <c r="BM80" s="33">
        <f t="shared" si="23"/>
        <v>3082945.0009598196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01511</v>
      </c>
      <c r="AY81" s="18" t="str">
        <f>IF(IFERROR(比較地域マスタ!$AE16,"")=0,"",IFERROR(比較地域マスタ!$AE16,""))</f>
        <v>猿払村</v>
      </c>
      <c r="AZ81" s="16"/>
      <c r="BA81" s="22">
        <v>10</v>
      </c>
      <c r="BB81" s="22">
        <v>1</v>
      </c>
      <c r="BC81" s="18" t="str">
        <f t="shared" si="24"/>
        <v>01511</v>
      </c>
      <c r="BD81" s="18" t="str">
        <f t="shared" si="25"/>
        <v>猿払村</v>
      </c>
      <c r="BE81" s="33">
        <f>VLOOKUP(BC81&amp;"_"&amp;$AZ$9,データシート3!A:AB,MATCH("ea_"&amp;"太陽光（建物系）"&amp;"_年間発電",データシート3!$A$1:$AB$1,0),0)/10^3+VLOOKUP(BC81&amp;"_"&amp;$AZ$9,データシート3!A:AB,MATCH("ea_"&amp;"太陽光（土地系）"&amp;"_年間発電",データシート3!$A$1:$AB$1,0),0)/10^3</f>
        <v>2182303.6399999997</v>
      </c>
      <c r="BF81" s="33">
        <f>VLOOKUP(BC81&amp;"_"&amp;$AZ$9,データシート3!A:AB,MATCH("ea_"&amp;"風力（陸上）"&amp;"_年間発電",データシート3!$A$1:$AB$1,0),0)/10^3</f>
        <v>15202703.074999999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174.39400000000001</v>
      </c>
      <c r="BI81" s="33">
        <f t="shared" si="26"/>
        <v>17385181.109000001</v>
      </c>
      <c r="BJ81" s="33">
        <f>(VLOOKUP($BC81&amp;"_"&amp;$AZ$8,データシート3!$A:$AN,MATCH("da_合計",データシート3!$A$1:$AN$1,0),0))/10^3</f>
        <v>21908.564591084312</v>
      </c>
      <c r="BK81" s="33">
        <f t="shared" si="21"/>
        <v>17363272.544408917</v>
      </c>
      <c r="BL81" s="33">
        <f t="shared" si="22"/>
        <v>0</v>
      </c>
      <c r="BM81" s="33">
        <f t="shared" si="23"/>
        <v>17363272.544408917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01220</v>
      </c>
      <c r="AY82" s="18" t="str">
        <f>IF(IFERROR(比較地域マスタ!$AE17,"")=0,"",IFERROR(比較地域マスタ!$AE17,""))</f>
        <v>士別市</v>
      </c>
      <c r="AZ82" s="16"/>
      <c r="BA82" s="22">
        <v>11</v>
      </c>
      <c r="BB82" s="22">
        <v>1</v>
      </c>
      <c r="BC82" s="18" t="str">
        <f t="shared" si="24"/>
        <v>01220</v>
      </c>
      <c r="BD82" s="18" t="str">
        <f t="shared" si="25"/>
        <v>士別市</v>
      </c>
      <c r="BE82" s="33">
        <f>VLOOKUP(BC82&amp;"_"&amp;$AZ$9,データシート3!A:AB,MATCH("ea_"&amp;"太陽光（建物系）"&amp;"_年間発電",データシート3!$A$1:$AB$1,0),0)/10^3+VLOOKUP(BC82&amp;"_"&amp;$AZ$9,データシート3!A:AB,MATCH("ea_"&amp;"太陽光（土地系）"&amp;"_年間発電",データシート3!$A$1:$AB$1,0),0)/10^3</f>
        <v>5339314.2410000004</v>
      </c>
      <c r="BF82" s="33">
        <f>VLOOKUP(BC82&amp;"_"&amp;$AZ$9,データシート3!A:AB,MATCH("ea_"&amp;"風力（陸上）"&amp;"_年間発電",データシート3!$A$1:$AB$1,0),0)/10^3</f>
        <v>9293738.0399999972</v>
      </c>
      <c r="BG82" s="33">
        <f>VLOOKUP(BC82&amp;"_"&amp;$AZ$9,データシート3!A:AB,MATCH("ea_"&amp;"中小水（河川）"&amp;"_年間発電",データシート3!$A$1:$AB$1,0),0)/10^3+VLOOKUP(BC82&amp;"_"&amp;$AZ$9,データシート3!A:AB,MATCH("ea_"&amp;"中小水（農業用水路）"&amp;"_年間発電",データシート3!$A$1:$AB$1,0),0)/10^3</f>
        <v>35158.063000000002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14668210.343999997</v>
      </c>
      <c r="BJ82" s="33">
        <f>(VLOOKUP($BC82&amp;"_"&amp;$AZ$8,データシート3!$A:$AN,MATCH("da_合計",データシート3!$A$1:$AN$1,0),0))/10^3</f>
        <v>93800.601547401326</v>
      </c>
      <c r="BK82" s="33">
        <f t="shared" si="21"/>
        <v>14574409.742452595</v>
      </c>
      <c r="BL82" s="33">
        <f t="shared" si="22"/>
        <v>0</v>
      </c>
      <c r="BM82" s="33">
        <f t="shared" si="23"/>
        <v>14574409.742452595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01463</v>
      </c>
      <c r="AY83" s="18" t="str">
        <f>IF(IFERROR(比較地域マスタ!$AE18,"")=0,"",IFERROR(比較地域マスタ!$AE18,""))</f>
        <v>占冠村</v>
      </c>
      <c r="AZ83" s="16"/>
      <c r="BA83" s="22">
        <v>12</v>
      </c>
      <c r="BB83" s="22">
        <v>1</v>
      </c>
      <c r="BC83" s="18" t="str">
        <f t="shared" si="24"/>
        <v>01463</v>
      </c>
      <c r="BD83" s="18" t="str">
        <f t="shared" si="25"/>
        <v>占冠村</v>
      </c>
      <c r="BE83" s="33">
        <f>VLOOKUP(BC83&amp;"_"&amp;$AZ$9,データシート3!A:AB,MATCH("ea_"&amp;"太陽光（建物系）"&amp;"_年間発電",データシート3!$A$1:$AB$1,0),0)/10^3+VLOOKUP(BC83&amp;"_"&amp;$AZ$9,データシート3!A:AB,MATCH("ea_"&amp;"太陽光（土地系）"&amp;"_年間発電",データシート3!$A$1:$AB$1,0),0)/10^3</f>
        <v>233625.01300000001</v>
      </c>
      <c r="BF83" s="33">
        <f>VLOOKUP(BC83&amp;"_"&amp;$AZ$9,データシート3!A:AB,MATCH("ea_"&amp;"風力（陸上）"&amp;"_年間発電",データシート3!$A$1:$AB$1,0),0)/10^3</f>
        <v>3522834.8820000002</v>
      </c>
      <c r="BG83" s="33">
        <f>VLOOKUP(BC83&amp;"_"&amp;$AZ$9,データシート3!A:AB,MATCH("ea_"&amp;"中小水（河川）"&amp;"_年間発電",データシート3!$A$1:$AB$1,0),0)/10^3+VLOOKUP(BC83&amp;"_"&amp;$AZ$9,データシート3!A:AB,MATCH("ea_"&amp;"中小水（農業用水路）"&amp;"_年間発電",データシート3!$A$1:$AB$1,0),0)/10^3</f>
        <v>43500.13</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3799960.0249999999</v>
      </c>
      <c r="BJ83" s="33">
        <f>(VLOOKUP($BC83&amp;"_"&amp;$AZ$8,データシート3!$A:$AN,MATCH("da_合計",データシート3!$A$1:$AN$1,0),0))/10^3</f>
        <v>9861.1682512277512</v>
      </c>
      <c r="BK83" s="33">
        <f t="shared" si="21"/>
        <v>3790098.8567487723</v>
      </c>
      <c r="BL83" s="33">
        <f t="shared" si="22"/>
        <v>0</v>
      </c>
      <c r="BM83" s="33">
        <f t="shared" si="23"/>
        <v>3790098.8567487723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01468</v>
      </c>
      <c r="AY84" s="18" t="str">
        <f>IF(IFERROR(比較地域マスタ!$AE19,"")=0,"",IFERROR(比較地域マスタ!$AE19,""))</f>
        <v>下川町</v>
      </c>
      <c r="AZ84" s="16"/>
      <c r="BA84" s="22">
        <v>13</v>
      </c>
      <c r="BB84" s="22">
        <v>1</v>
      </c>
      <c r="BC84" s="18" t="str">
        <f t="shared" si="24"/>
        <v>01468</v>
      </c>
      <c r="BD84" s="18" t="str">
        <f t="shared" si="25"/>
        <v>下川町</v>
      </c>
      <c r="BE84" s="33">
        <f>VLOOKUP(BC84&amp;"_"&amp;$AZ$9,データシート3!A:AB,MATCH("ea_"&amp;"太陽光（建物系）"&amp;"_年間発電",データシート3!$A$1:$AB$1,0),0)/10^3+VLOOKUP(BC84&amp;"_"&amp;$AZ$9,データシート3!A:AB,MATCH("ea_"&amp;"太陽光（土地系）"&amp;"_年間発電",データシート3!$A$1:$AB$1,0),0)/10^3</f>
        <v>1215599.3090000001</v>
      </c>
      <c r="BF84" s="33">
        <f>VLOOKUP(BC84&amp;"_"&amp;$AZ$9,データシート3!A:AB,MATCH("ea_"&amp;"風力（陸上）"&amp;"_年間発電",データシート3!$A$1:$AB$1,0),0)/10^3</f>
        <v>7628921.5769999987</v>
      </c>
      <c r="BG84" s="33">
        <f>VLOOKUP(BC84&amp;"_"&amp;$AZ$9,データシート3!A:AB,MATCH("ea_"&amp;"中小水（河川）"&amp;"_年間発電",データシート3!$A$1:$AB$1,0),0)/10^3+VLOOKUP(BC84&amp;"_"&amp;$AZ$9,データシート3!A:AB,MATCH("ea_"&amp;"中小水（農業用水路）"&amp;"_年間発電",データシート3!$A$1:$AB$1,0),0)/10^3</f>
        <v>11764.74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8856285.6259999983</v>
      </c>
      <c r="BJ84" s="33">
        <f>(VLOOKUP($BC84&amp;"_"&amp;$AZ$8,データシート3!$A:$AN,MATCH("da_合計",データシート3!$A$1:$AN$1,0),0))/10^3</f>
        <v>17386.207686417783</v>
      </c>
      <c r="BK84" s="33">
        <f t="shared" si="21"/>
        <v>8838899.4183135796</v>
      </c>
      <c r="BL84" s="33">
        <f t="shared" si="22"/>
        <v>0</v>
      </c>
      <c r="BM84" s="33">
        <f t="shared" si="23"/>
        <v>8838899.4183135796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01485</v>
      </c>
      <c r="AY85" s="18" t="str">
        <f>IF(IFERROR(比較地域マスタ!$AE20,"")=0,"",IFERROR(比較地域マスタ!$AE20,""))</f>
        <v>初山別村</v>
      </c>
      <c r="AZ85" s="16"/>
      <c r="BA85" s="22">
        <v>14</v>
      </c>
      <c r="BB85" s="22">
        <v>1</v>
      </c>
      <c r="BC85" s="18" t="str">
        <f t="shared" si="24"/>
        <v>01485</v>
      </c>
      <c r="BD85" s="18" t="str">
        <f t="shared" si="25"/>
        <v>初山別村</v>
      </c>
      <c r="BE85" s="33">
        <f>VLOOKUP(BC85&amp;"_"&amp;$AZ$9,データシート3!A:AB,MATCH("ea_"&amp;"太陽光（建物系）"&amp;"_年間発電",データシート3!$A$1:$AB$1,0),0)/10^3+VLOOKUP(BC85&amp;"_"&amp;$AZ$9,データシート3!A:AB,MATCH("ea_"&amp;"太陽光（土地系）"&amp;"_年間発電",データシート3!$A$1:$AB$1,0),0)/10^3</f>
        <v>585699.48900000006</v>
      </c>
      <c r="BF85" s="33">
        <f>VLOOKUP(BC85&amp;"_"&amp;$AZ$9,データシート3!A:AB,MATCH("ea_"&amp;"風力（陸上）"&amp;"_年間発電",データシート3!$A$1:$AB$1,0),0)/10^3</f>
        <v>2763555.2009999994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3349254.6899999995</v>
      </c>
      <c r="BJ85" s="33">
        <f>(VLOOKUP($BC85&amp;"_"&amp;$AZ$8,データシート3!$A:$AN,MATCH("da_合計",データシート3!$A$1:$AN$1,0),0))/10^3</f>
        <v>5015.2369625592873</v>
      </c>
      <c r="BK85" s="33">
        <f t="shared" si="21"/>
        <v>3344239.4530374403</v>
      </c>
      <c r="BL85" s="33">
        <f t="shared" si="22"/>
        <v>0</v>
      </c>
      <c r="BM85" s="33">
        <f t="shared" si="23"/>
        <v>3344239.4530374403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01452</v>
      </c>
      <c r="AY86" s="18" t="str">
        <f>IF(IFERROR(比較地域マスタ!$AE21,"")=0,"",IFERROR(比較地域マスタ!$AE21,""))</f>
        <v>鷹栖町</v>
      </c>
      <c r="AZ86" s="16"/>
      <c r="BA86" s="22">
        <v>15</v>
      </c>
      <c r="BB86" s="22">
        <v>1</v>
      </c>
      <c r="BC86" s="18" t="str">
        <f t="shared" si="24"/>
        <v>01452</v>
      </c>
      <c r="BD86" s="18" t="str">
        <f t="shared" si="25"/>
        <v>鷹栖町</v>
      </c>
      <c r="BE86" s="33">
        <f>VLOOKUP(BC86&amp;"_"&amp;$AZ$9,データシート3!A:AB,MATCH("ea_"&amp;"太陽光（建物系）"&amp;"_年間発電",データシート3!$A$1:$AB$1,0),0)/10^3+VLOOKUP(BC86&amp;"_"&amp;$AZ$9,データシート3!A:AB,MATCH("ea_"&amp;"太陽光（土地系）"&amp;"_年間発電",データシート3!$A$1:$AB$1,0),0)/10^3</f>
        <v>1317420.267</v>
      </c>
      <c r="BF86" s="33">
        <f>VLOOKUP(BC86&amp;"_"&amp;$AZ$9,データシート3!A:AB,MATCH("ea_"&amp;"風力（陸上）"&amp;"_年間発電",データシート3!$A$1:$AB$1,0),0)/10^3</f>
        <v>332435.33600000001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1649855.6030000001</v>
      </c>
      <c r="BJ86" s="33">
        <f>(VLOOKUP($BC86&amp;"_"&amp;$AZ$8,データシート3!$A:$AN,MATCH("da_合計",データシート3!$A$1:$AN$1,0),0))/10^3</f>
        <v>32560.438771587444</v>
      </c>
      <c r="BK86" s="33">
        <f t="shared" si="21"/>
        <v>1617295.1642284128</v>
      </c>
      <c r="BL86" s="33">
        <f t="shared" si="22"/>
        <v>0</v>
      </c>
      <c r="BM86" s="33">
        <f t="shared" si="23"/>
        <v>1617295.1642284128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01487</v>
      </c>
      <c r="AY87" s="18" t="str">
        <f>IF(IFERROR(比較地域マスタ!$AE22,"")=0,"",IFERROR(比較地域マスタ!$AE22,""))</f>
        <v>天塩町</v>
      </c>
      <c r="AZ87" s="16"/>
      <c r="BA87" s="22">
        <v>16</v>
      </c>
      <c r="BB87" s="22">
        <v>1</v>
      </c>
      <c r="BC87" s="18" t="str">
        <f t="shared" si="24"/>
        <v>01487</v>
      </c>
      <c r="BD87" s="18" t="str">
        <f t="shared" si="25"/>
        <v>天塩町</v>
      </c>
      <c r="BE87" s="33">
        <f>VLOOKUP(BC87&amp;"_"&amp;$AZ$9,データシート3!A:AB,MATCH("ea_"&amp;"太陽光（建物系）"&amp;"_年間発電",データシート3!$A$1:$AB$1,0),0)/10^3+VLOOKUP(BC87&amp;"_"&amp;$AZ$9,データシート3!A:AB,MATCH("ea_"&amp;"太陽光（土地系）"&amp;"_年間発電",データシート3!$A$1:$AB$1,0),0)/10^3</f>
        <v>3136154.4739999999</v>
      </c>
      <c r="BF87" s="33">
        <f>VLOOKUP(BC87&amp;"_"&amp;$AZ$9,データシート3!A:AB,MATCH("ea_"&amp;"風力（陸上）"&amp;"_年間発電",データシート3!$A$1:$AB$1,0),0)/10^3</f>
        <v>5259600.8959999997</v>
      </c>
      <c r="BG87" s="33">
        <f>VLOOKUP(BC87&amp;"_"&amp;$AZ$9,データシート3!A:AB,MATCH("ea_"&amp;"中小水（河川）"&amp;"_年間発電",データシート3!$A$1:$AB$1,0),0)/10^3+VLOOKUP(BC87&amp;"_"&amp;$AZ$9,データシート3!A:AB,MATCH("ea_"&amp;"中小水（農業用水路）"&amp;"_年間発電",データシート3!$A$1:$AB$1,0),0)/10^3</f>
        <v>1060.7139999999999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55891.707999999999</v>
      </c>
      <c r="BI87" s="33">
        <f t="shared" si="26"/>
        <v>8452707.7919999994</v>
      </c>
      <c r="BJ87" s="33">
        <f>(VLOOKUP($BC87&amp;"_"&amp;$AZ$8,データシート3!$A:$AN,MATCH("da_合計",データシート3!$A$1:$AN$1,0),0))/10^3</f>
        <v>14424.368199080325</v>
      </c>
      <c r="BK87" s="33">
        <f t="shared" si="21"/>
        <v>8438283.4238009192</v>
      </c>
      <c r="BL87" s="33">
        <f t="shared" si="22"/>
        <v>0</v>
      </c>
      <c r="BM87" s="33">
        <f t="shared" si="23"/>
        <v>8438283.4238009192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01454</v>
      </c>
      <c r="AY88" s="18" t="str">
        <f>IF(IFERROR(比較地域マスタ!$AE23,"")=0,"",IFERROR(比較地域マスタ!$AE23,""))</f>
        <v>当麻町</v>
      </c>
      <c r="AZ88" s="16"/>
      <c r="BA88" s="22">
        <v>17</v>
      </c>
      <c r="BB88" s="22">
        <v>1</v>
      </c>
      <c r="BC88" s="18" t="str">
        <f t="shared" si="24"/>
        <v>01454</v>
      </c>
      <c r="BD88" s="18" t="str">
        <f t="shared" si="25"/>
        <v>当麻町</v>
      </c>
      <c r="BE88" s="33">
        <f>VLOOKUP(BC88&amp;"_"&amp;$AZ$9,データシート3!A:AB,MATCH("ea_"&amp;"太陽光（建物系）"&amp;"_年間発電",データシート3!$A$1:$AB$1,0),0)/10^3+VLOOKUP(BC88&amp;"_"&amp;$AZ$9,データシート3!A:AB,MATCH("ea_"&amp;"太陽光（土地系）"&amp;"_年間発電",データシート3!$A$1:$AB$1,0),0)/10^3</f>
        <v>1353412.122</v>
      </c>
      <c r="BF88" s="33">
        <f>VLOOKUP(BC88&amp;"_"&amp;$AZ$9,データシート3!A:AB,MATCH("ea_"&amp;"風力（陸上）"&amp;"_年間発電",データシート3!$A$1:$AB$1,0),0)/10^3</f>
        <v>1064527.513</v>
      </c>
      <c r="BG88" s="33">
        <f>VLOOKUP(BC88&amp;"_"&amp;$AZ$9,データシート3!A:AB,MATCH("ea_"&amp;"中小水（河川）"&amp;"_年間発電",データシート3!$A$1:$AB$1,0),0)/10^3+VLOOKUP(BC88&amp;"_"&amp;$AZ$9,データシート3!A:AB,MATCH("ea_"&amp;"中小水（農業用水路）"&amp;"_年間発電",データシート3!$A$1:$AB$1,0),0)/10^3</f>
        <v>7043.0429999999997</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2424982.6779999998</v>
      </c>
      <c r="BJ88" s="33">
        <f>(VLOOKUP($BC88&amp;"_"&amp;$AZ$8,データシート3!$A:$AN,MATCH("da_合計",データシート3!$A$1:$AN$1,0),0))/10^3</f>
        <v>28935.383233424967</v>
      </c>
      <c r="BK88" s="33">
        <f t="shared" si="21"/>
        <v>2396047.2947665751</v>
      </c>
      <c r="BL88" s="33">
        <f t="shared" si="22"/>
        <v>0</v>
      </c>
      <c r="BM88" s="33">
        <f t="shared" si="23"/>
        <v>2396047.2947665751</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01483</v>
      </c>
      <c r="AY89" s="18" t="str">
        <f>IF(IFERROR(比較地域マスタ!$AE24,"")=0,"",IFERROR(比較地域マスタ!$AE24,""))</f>
        <v>苫前町</v>
      </c>
      <c r="AZ89" s="16"/>
      <c r="BA89" s="22">
        <v>18</v>
      </c>
      <c r="BB89" s="22">
        <v>1</v>
      </c>
      <c r="BC89" s="18" t="str">
        <f t="shared" si="24"/>
        <v>01483</v>
      </c>
      <c r="BD89" s="18" t="str">
        <f t="shared" si="25"/>
        <v>苫前町</v>
      </c>
      <c r="BE89" s="33">
        <f>VLOOKUP(BC89&amp;"_"&amp;$AZ$9,データシート3!A:AB,MATCH("ea_"&amp;"太陽光（建物系）"&amp;"_年間発電",データシート3!$A$1:$AB$1,0),0)/10^3+VLOOKUP(BC89&amp;"_"&amp;$AZ$9,データシート3!A:AB,MATCH("ea_"&amp;"太陽光（土地系）"&amp;"_年間発電",データシート3!$A$1:$AB$1,0),0)/10^3</f>
        <v>836620.99199999997</v>
      </c>
      <c r="BF89" s="33">
        <f>VLOOKUP(BC89&amp;"_"&amp;$AZ$9,データシート3!A:AB,MATCH("ea_"&amp;"風力（陸上）"&amp;"_年間発電",データシート3!$A$1:$AB$1,0),0)/10^3</f>
        <v>4400156.051</v>
      </c>
      <c r="BG89" s="33">
        <f>VLOOKUP(BC89&amp;"_"&amp;$AZ$9,データシート3!A:AB,MATCH("ea_"&amp;"中小水（河川）"&amp;"_年間発電",データシート3!$A$1:$AB$1,0),0)/10^3+VLOOKUP(BC89&amp;"_"&amp;$AZ$9,データシート3!A:AB,MATCH("ea_"&amp;"中小水（農業用水路）"&amp;"_年間発電",データシート3!$A$1:$AB$1,0),0)/10^3</f>
        <v>771.96000000000015</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10412.380999999999</v>
      </c>
      <c r="BI89" s="33">
        <f t="shared" si="26"/>
        <v>5247961.3839999996</v>
      </c>
      <c r="BJ89" s="33">
        <f>(VLOOKUP($BC89&amp;"_"&amp;$AZ$8,データシート3!$A:$AN,MATCH("da_合計",データシート3!$A$1:$AN$1,0),0))/10^3</f>
        <v>14909.057653914197</v>
      </c>
      <c r="BK89" s="33">
        <f t="shared" si="21"/>
        <v>5233052.3263460854</v>
      </c>
      <c r="BL89" s="33">
        <f t="shared" si="22"/>
        <v>0</v>
      </c>
      <c r="BM89" s="33">
        <f t="shared" si="23"/>
        <v>5233052.3263460854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01516</v>
      </c>
      <c r="AY90" s="18" t="str">
        <f>IF(IFERROR(比較地域マスタ!$AE25,"")=0,"",IFERROR(比較地域マスタ!$AE25,""))</f>
        <v>豊富町</v>
      </c>
      <c r="AZ90" s="16"/>
      <c r="BA90" s="22">
        <v>19</v>
      </c>
      <c r="BB90" s="22">
        <v>1</v>
      </c>
      <c r="BC90" s="18" t="str">
        <f t="shared" si="24"/>
        <v>01516</v>
      </c>
      <c r="BD90" s="18" t="str">
        <f t="shared" si="25"/>
        <v>豊富町</v>
      </c>
      <c r="BE90" s="33">
        <f>VLOOKUP(BC90&amp;"_"&amp;$AZ$9,データシート3!A:AB,MATCH("ea_"&amp;"太陽光（建物系）"&amp;"_年間発電",データシート3!$A$1:$AB$1,0),0)/10^3+VLOOKUP(BC90&amp;"_"&amp;$AZ$9,データシート3!A:AB,MATCH("ea_"&amp;"太陽光（土地系）"&amp;"_年間発電",データシート3!$A$1:$AB$1,0),0)/10^3</f>
        <v>5340719.8649999984</v>
      </c>
      <c r="BF90" s="33">
        <f>VLOOKUP(BC90&amp;"_"&amp;$AZ$9,データシート3!A:AB,MATCH("ea_"&amp;"風力（陸上）"&amp;"_年間発電",データシート3!$A$1:$AB$1,0),0)/10^3</f>
        <v>7886852.7680000002</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91523.77899999998</v>
      </c>
      <c r="BI90" s="33">
        <f t="shared" si="26"/>
        <v>13319096.411999997</v>
      </c>
      <c r="BJ90" s="33">
        <f>(VLOOKUP($BC90&amp;"_"&amp;$AZ$8,データシート3!$A:$AN,MATCH("da_合計",データシート3!$A$1:$AN$1,0),0))/10^3</f>
        <v>24435.150306762313</v>
      </c>
      <c r="BK90" s="33">
        <f t="shared" si="21"/>
        <v>13294661.261693234</v>
      </c>
      <c r="BL90" s="33">
        <f t="shared" si="22"/>
        <v>0</v>
      </c>
      <c r="BM90" s="33">
        <f t="shared" si="23"/>
        <v>13294661.261693234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01471</v>
      </c>
      <c r="AY91" s="18" t="str">
        <f>IF(IFERROR(比較地域マスタ!$AE26,"")=0,"",IFERROR(比較地域マスタ!$AE26,""))</f>
        <v>中川町</v>
      </c>
      <c r="BA91" s="22">
        <v>20</v>
      </c>
      <c r="BB91" s="22">
        <v>1</v>
      </c>
      <c r="BC91" s="18" t="str">
        <f t="shared" si="24"/>
        <v>01471</v>
      </c>
      <c r="BD91" s="18" t="str">
        <f t="shared" si="25"/>
        <v>中川町</v>
      </c>
      <c r="BE91" s="33">
        <f>VLOOKUP(BC91&amp;"_"&amp;$AZ$9,データシート3!A:AB,MATCH("ea_"&amp;"太陽光（建物系）"&amp;"_年間発電",データシート3!$A$1:$AB$1,0),0)/10^3+VLOOKUP(BC91&amp;"_"&amp;$AZ$9,データシート3!A:AB,MATCH("ea_"&amp;"太陽光（土地系）"&amp;"_年間発電",データシート3!$A$1:$AB$1,0),0)/10^3</f>
        <v>528656.21799999999</v>
      </c>
      <c r="BF91" s="33">
        <f>VLOOKUP(BC91&amp;"_"&amp;$AZ$9,データシート3!A:AB,MATCH("ea_"&amp;"風力（陸上）"&amp;"_年間発電",データシート3!$A$1:$AB$1,0),0)/10^3</f>
        <v>8429027.3110000007</v>
      </c>
      <c r="BG91" s="33">
        <f>VLOOKUP(BC91&amp;"_"&amp;$AZ$9,データシート3!A:AB,MATCH("ea_"&amp;"中小水（河川）"&amp;"_年間発電",データシート3!$A$1:$AB$1,0),0)/10^3+VLOOKUP(BC91&amp;"_"&amp;$AZ$9,データシート3!A:AB,MATCH("ea_"&amp;"中小水（農業用水路）"&amp;"_年間発電",データシート3!$A$1:$AB$1,0),0)/10^3</f>
        <v>38057.05599999999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8995740.5850000009</v>
      </c>
      <c r="BJ91" s="33">
        <f>(VLOOKUP($BC91&amp;"_"&amp;$AZ$8,データシート3!$A:$AN,MATCH("da_合計",データシート3!$A$1:$AN$1,0),0))/10^3</f>
        <v>7137.3246860955705</v>
      </c>
      <c r="BK91" s="33">
        <f t="shared" si="21"/>
        <v>8988603.2603139058</v>
      </c>
      <c r="BL91" s="33">
        <f t="shared" si="22"/>
        <v>0</v>
      </c>
      <c r="BM91" s="33">
        <f t="shared" si="23"/>
        <v>8988603.2603139058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01513</v>
      </c>
      <c r="AY92" s="18" t="str">
        <f>IF(IFERROR(比較地域マスタ!$AE27,"")=0,"",IFERROR(比較地域マスタ!$AE27,""))</f>
        <v>中頓別町</v>
      </c>
      <c r="AZ92" s="16"/>
      <c r="BA92" s="22">
        <v>21</v>
      </c>
      <c r="BB92" s="22">
        <v>1</v>
      </c>
      <c r="BC92" s="18" t="str">
        <f t="shared" si="24"/>
        <v>01513</v>
      </c>
      <c r="BD92" s="18" t="str">
        <f t="shared" si="25"/>
        <v>中頓別町</v>
      </c>
      <c r="BE92" s="33">
        <f>VLOOKUP(BC92&amp;"_"&amp;$AZ$9,データシート3!A:AB,MATCH("ea_"&amp;"太陽光（建物系）"&amp;"_年間発電",データシート3!$A$1:$AB$1,0),0)/10^3+VLOOKUP(BC92&amp;"_"&amp;$AZ$9,データシート3!A:AB,MATCH("ea_"&amp;"太陽光（土地系）"&amp;"_年間発電",データシート3!$A$1:$AB$1,0),0)/10^3</f>
        <v>1185117.135</v>
      </c>
      <c r="BF92" s="33">
        <f>VLOOKUP(BC92&amp;"_"&amp;$AZ$9,データシート3!A:AB,MATCH("ea_"&amp;"風力（陸上）"&amp;"_年間発電",データシート3!$A$1:$AB$1,0),0)/10^3</f>
        <v>5873181.1200000001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7058298.2549999999</v>
      </c>
      <c r="BJ92" s="33">
        <f>(VLOOKUP($BC92&amp;"_"&amp;$AZ$8,データシート3!$A:$AN,MATCH("da_合計",データシート3!$A$1:$AN$1,0),0))/10^3</f>
        <v>8983.8375932243725</v>
      </c>
      <c r="BK92" s="33">
        <f>BI92-BJ92</f>
        <v>7049314.4174067751</v>
      </c>
      <c r="BL92" s="33">
        <f t="shared" si="22"/>
        <v>0</v>
      </c>
      <c r="BM92" s="33">
        <f t="shared" si="23"/>
        <v>7049314.4174067751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01461</v>
      </c>
      <c r="AY93" s="18" t="str">
        <f>IF(IFERROR(比較地域マスタ!$AE28,"")=0,"",IFERROR(比較地域マスタ!$AE28,""))</f>
        <v>中富良野町</v>
      </c>
      <c r="AZ93" s="16"/>
      <c r="BA93" s="22">
        <v>22</v>
      </c>
      <c r="BB93" s="22">
        <v>1</v>
      </c>
      <c r="BC93" s="18" t="str">
        <f t="shared" si="24"/>
        <v>01461</v>
      </c>
      <c r="BD93" s="18" t="str">
        <f t="shared" si="25"/>
        <v>中富良野町</v>
      </c>
      <c r="BE93" s="33">
        <f>VLOOKUP(BC93&amp;"_"&amp;$AZ$9,データシート3!A:AB,MATCH("ea_"&amp;"太陽光（建物系）"&amp;"_年間発電",データシート3!$A$1:$AB$1,0),0)/10^3+VLOOKUP(BC93&amp;"_"&amp;$AZ$9,データシート3!A:AB,MATCH("ea_"&amp;"太陽光（土地系）"&amp;"_年間発電",データシート3!$A$1:$AB$1,0),0)/10^3</f>
        <v>1738597.5200000003</v>
      </c>
      <c r="BF93" s="33">
        <f>VLOOKUP(BC93&amp;"_"&amp;$AZ$9,データシート3!A:AB,MATCH("ea_"&amp;"風力（陸上）"&amp;"_年間発電",データシート3!$A$1:$AB$1,0),0)/10^3</f>
        <v>194865.274</v>
      </c>
      <c r="BG93" s="33">
        <f>VLOOKUP(BC93&amp;"_"&amp;$AZ$9,データシート3!A:AB,MATCH("ea_"&amp;"中小水（河川）"&amp;"_年間発電",データシート3!$A$1:$AB$1,0),0)/10^3+VLOOKUP(BC93&amp;"_"&amp;$AZ$9,データシート3!A:AB,MATCH("ea_"&amp;"中小水（農業用水路）"&amp;"_年間発電",データシート3!$A$1:$AB$1,0),0)/10^3</f>
        <v>258.45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1933721.2440000002</v>
      </c>
      <c r="BJ93" s="33">
        <f>(VLOOKUP($BC93&amp;"_"&amp;$AZ$8,データシート3!$A:$AN,MATCH("da_合計",データシート3!$A$1:$AN$1,0),0))/10^3</f>
        <v>19557.015473461128</v>
      </c>
      <c r="BK93" s="33">
        <f t="shared" si="21"/>
        <v>1914164.2285265392</v>
      </c>
      <c r="BL93" s="33">
        <f t="shared" si="22"/>
        <v>0</v>
      </c>
      <c r="BM93" s="33">
        <f t="shared" si="23"/>
        <v>1914164.2285265392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01221</v>
      </c>
      <c r="AY94" s="18" t="str">
        <f>IF(IFERROR(比較地域マスタ!$AE29,"")=0,"",IFERROR(比較地域マスタ!$AE29,""))</f>
        <v>名寄市</v>
      </c>
      <c r="AZ94" s="16"/>
      <c r="BA94" s="22">
        <v>23</v>
      </c>
      <c r="BB94" s="22">
        <v>1</v>
      </c>
      <c r="BC94" s="18" t="str">
        <f t="shared" si="24"/>
        <v>01221</v>
      </c>
      <c r="BD94" s="18" t="str">
        <f t="shared" si="25"/>
        <v>名寄市</v>
      </c>
      <c r="BE94" s="33">
        <f>VLOOKUP(BC94&amp;"_"&amp;$AZ$9,データシート3!A:AB,MATCH("ea_"&amp;"太陽光（建物系）"&amp;"_年間発電",データシート3!$A$1:$AB$1,0),0)/10^3+VLOOKUP(BC94&amp;"_"&amp;$AZ$9,データシート3!A:AB,MATCH("ea_"&amp;"太陽光（土地系）"&amp;"_年間発電",データシート3!$A$1:$AB$1,0),0)/10^3</f>
        <v>2731729.6289999993</v>
      </c>
      <c r="BF94" s="33">
        <f>VLOOKUP(BC94&amp;"_"&amp;$AZ$9,データシート3!A:AB,MATCH("ea_"&amp;"風力（陸上）"&amp;"_年間発電",データシート3!$A$1:$AB$1,0),0)/10^3</f>
        <v>3693206.4670000002</v>
      </c>
      <c r="BG94" s="33">
        <f>VLOOKUP(BC94&amp;"_"&amp;$AZ$9,データシート3!A:AB,MATCH("ea_"&amp;"中小水（河川）"&amp;"_年間発電",データシート3!$A$1:$AB$1,0),0)/10^3+VLOOKUP(BC94&amp;"_"&amp;$AZ$9,データシート3!A:AB,MATCH("ea_"&amp;"中小水（農業用水路）"&amp;"_年間発電",データシート3!$A$1:$AB$1,0),0)/10^3</f>
        <v>19593.580000000005</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6444529.675999999</v>
      </c>
      <c r="BJ94" s="33">
        <f>(VLOOKUP($BC94&amp;"_"&amp;$AZ$8,データシート3!$A:$AN,MATCH("da_合計",データシート3!$A$1:$AN$1,0),0))/10^3</f>
        <v>146262.32177188201</v>
      </c>
      <c r="BK94" s="33">
        <f t="shared" si="21"/>
        <v>6298267.3542281166</v>
      </c>
      <c r="BL94" s="33">
        <f t="shared" si="22"/>
        <v>0</v>
      </c>
      <c r="BM94" s="33">
        <f t="shared" si="23"/>
        <v>6298267.3542281166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01484</v>
      </c>
      <c r="AY95" s="18" t="str">
        <f>IF(IFERROR(比較地域マスタ!$AE30,"")=0,"",IFERROR(比較地域マスタ!$AE30,""))</f>
        <v>羽幌町</v>
      </c>
      <c r="AZ95" s="16"/>
      <c r="BA95" s="22">
        <v>24</v>
      </c>
      <c r="BB95" s="22">
        <v>1</v>
      </c>
      <c r="BC95" s="18" t="str">
        <f t="shared" si="24"/>
        <v>01484</v>
      </c>
      <c r="BD95" s="18" t="str">
        <f t="shared" si="25"/>
        <v>羽幌町</v>
      </c>
      <c r="BE95" s="33">
        <f>VLOOKUP(BC95&amp;"_"&amp;$AZ$9,データシート3!A:AB,MATCH("ea_"&amp;"太陽光（建物系）"&amp;"_年間発電",データシート3!$A$1:$AB$1,0),0)/10^3+VLOOKUP(BC95&amp;"_"&amp;$AZ$9,データシート3!A:AB,MATCH("ea_"&amp;"太陽光（土地系）"&amp;"_年間発電",データシート3!$A$1:$AB$1,0),0)/10^3</f>
        <v>983262.45700000005</v>
      </c>
      <c r="BF95" s="33">
        <f>VLOOKUP(BC95&amp;"_"&amp;$AZ$9,データシート3!A:AB,MATCH("ea_"&amp;"風力（陸上）"&amp;"_年間発電",データシート3!$A$1:$AB$1,0),0)/10^3</f>
        <v>3883470.0750000002</v>
      </c>
      <c r="BG95" s="33">
        <f>VLOOKUP(BC95&amp;"_"&amp;$AZ$9,データシート3!A:AB,MATCH("ea_"&amp;"中小水（河川）"&amp;"_年間発電",データシート3!$A$1:$AB$1,0),0)/10^3+VLOOKUP(BC95&amp;"_"&amp;$AZ$9,データシート3!A:AB,MATCH("ea_"&amp;"中小水（農業用水路）"&amp;"_年間発電",データシート3!$A$1:$AB$1,0),0)/10^3</f>
        <v>300.57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4867033.1020000009</v>
      </c>
      <c r="BJ95" s="33">
        <f>(VLOOKUP($BC95&amp;"_"&amp;$AZ$8,データシート3!$A:$AN,MATCH("da_合計",データシート3!$A$1:$AN$1,0),0))/10^3</f>
        <v>35546.114305252631</v>
      </c>
      <c r="BK95" s="33">
        <f t="shared" si="21"/>
        <v>4831486.9876947487</v>
      </c>
      <c r="BL95" s="33">
        <f t="shared" si="22"/>
        <v>0</v>
      </c>
      <c r="BM95" s="33">
        <f t="shared" si="23"/>
        <v>4831486.9876947487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01512</v>
      </c>
      <c r="AY96" s="18" t="str">
        <f>IF(IFERROR(比較地域マスタ!$AE31,"")=0,"",IFERROR(比較地域マスタ!$AE31,""))</f>
        <v>浜頓別町</v>
      </c>
      <c r="AZ96" s="16"/>
      <c r="BA96" s="22">
        <v>25</v>
      </c>
      <c r="BB96" s="22">
        <v>1</v>
      </c>
      <c r="BC96" s="18" t="str">
        <f t="shared" si="24"/>
        <v>01512</v>
      </c>
      <c r="BD96" s="18" t="str">
        <f t="shared" si="25"/>
        <v>浜頓別町</v>
      </c>
      <c r="BE96" s="33">
        <f>VLOOKUP(BC96&amp;"_"&amp;$AZ$9,データシート3!A:AB,MATCH("ea_"&amp;"太陽光（建物系）"&amp;"_年間発電",データシート3!$A$1:$AB$1,0),0)/10^3+VLOOKUP(BC96&amp;"_"&amp;$AZ$9,データシート3!A:AB,MATCH("ea_"&amp;"太陽光（土地系）"&amp;"_年間発電",データシート3!$A$1:$AB$1,0),0)/10^3</f>
        <v>2175476.8939999994</v>
      </c>
      <c r="BF96" s="33">
        <f>VLOOKUP(BC96&amp;"_"&amp;$AZ$9,データシート3!A:AB,MATCH("ea_"&amp;"風力（陸上）"&amp;"_年間発電",データシート3!$A$1:$AB$1,0),0)/10^3</f>
        <v>7713054.9409999987</v>
      </c>
      <c r="BG96" s="33">
        <f>VLOOKUP(BC96&amp;"_"&amp;$AZ$9,データシート3!A:AB,MATCH("ea_"&amp;"中小水（河川）"&amp;"_年間発電",データシート3!$A$1:$AB$1,0),0)/10^3+VLOOKUP(BC96&amp;"_"&amp;$AZ$9,データシート3!A:AB,MATCH("ea_"&amp;"中小水（農業用水路）"&amp;"_年間発電",データシート3!$A$1:$AB$1,0),0)/10^3</f>
        <v>577.54100000000017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9889109.3759999964</v>
      </c>
      <c r="BJ96" s="33">
        <f>(VLOOKUP($BC96&amp;"_"&amp;$AZ$8,データシート3!$A:$AN,MATCH("da_合計",データシート3!$A$1:$AN$1,0),0))/10^3</f>
        <v>25753.649302443151</v>
      </c>
      <c r="BK96" s="33">
        <f t="shared" si="21"/>
        <v>9863355.7266975529</v>
      </c>
      <c r="BL96" s="33">
        <f t="shared" si="22"/>
        <v>0</v>
      </c>
      <c r="BM96" s="33">
        <f t="shared" si="23"/>
        <v>9863355.7266975529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01459</v>
      </c>
      <c r="AY97" s="18" t="str">
        <f>IF(IFERROR(比較地域マスタ!$AE32,"")=0,"",IFERROR(比較地域マスタ!$AE32,""))</f>
        <v>美瑛町</v>
      </c>
      <c r="AZ97" s="16"/>
      <c r="BA97" s="22">
        <v>26</v>
      </c>
      <c r="BB97" s="22">
        <v>1</v>
      </c>
      <c r="BC97" s="18" t="str">
        <f t="shared" si="24"/>
        <v>01459</v>
      </c>
      <c r="BD97" s="18" t="str">
        <f t="shared" si="25"/>
        <v>美瑛町</v>
      </c>
      <c r="BE97" s="33">
        <f>VLOOKUP(BC97&amp;"_"&amp;$AZ$9,データシート3!A:AB,MATCH("ea_"&amp;"太陽光（建物系）"&amp;"_年間発電",データシート3!$A$1:$AB$1,0),0)/10^3+VLOOKUP(BC97&amp;"_"&amp;$AZ$9,データシート3!A:AB,MATCH("ea_"&amp;"太陽光（土地系）"&amp;"_年間発電",データシート3!$A$1:$AB$1,0),0)/10^3</f>
        <v>4971061.8259999994</v>
      </c>
      <c r="BF97" s="33">
        <f>VLOOKUP(BC97&amp;"_"&amp;$AZ$9,データシート3!A:AB,MATCH("ea_"&amp;"風力（陸上）"&amp;"_年間発電",データシート3!$A$1:$AB$1,0),0)/10^3</f>
        <v>1260876.936</v>
      </c>
      <c r="BG97" s="33">
        <f>VLOOKUP(BC97&amp;"_"&amp;$AZ$9,データシート3!A:AB,MATCH("ea_"&amp;"中小水（河川）"&amp;"_年間発電",データシート3!$A$1:$AB$1,0),0)/10^3+VLOOKUP(BC97&amp;"_"&amp;$AZ$9,データシート3!A:AB,MATCH("ea_"&amp;"中小水（農業用水路）"&amp;"_年間発電",データシート3!$A$1:$AB$1,0),0)/10^3</f>
        <v>98621.998000000007</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61317.49</v>
      </c>
      <c r="BI97" s="33">
        <f t="shared" si="26"/>
        <v>6391878.2499999991</v>
      </c>
      <c r="BJ97" s="33">
        <f>(VLOOKUP($BC97&amp;"_"&amp;$AZ$8,データシート3!$A:$AN,MATCH("da_合計",データシート3!$A$1:$AN$1,0),0))/10^3</f>
        <v>50605.926371238464</v>
      </c>
      <c r="BK97" s="33">
        <f t="shared" si="21"/>
        <v>6341272.3236287609</v>
      </c>
      <c r="BL97" s="33">
        <f t="shared" si="22"/>
        <v>0</v>
      </c>
      <c r="BM97" s="33">
        <f t="shared" si="23"/>
        <v>6341272.3236287609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01453</v>
      </c>
      <c r="AY98" s="18" t="str">
        <f>IF(IFERROR(比較地域マスタ!$AE33,"")=0,"",IFERROR(比較地域マスタ!$AE33,""))</f>
        <v>東神楽町</v>
      </c>
      <c r="AZ98" s="16"/>
      <c r="BA98" s="22">
        <v>27</v>
      </c>
      <c r="BB98" s="22">
        <v>1</v>
      </c>
      <c r="BC98" s="18" t="str">
        <f t="shared" si="24"/>
        <v>01453</v>
      </c>
      <c r="BD98" s="18" t="str">
        <f t="shared" si="25"/>
        <v>東神楽町</v>
      </c>
      <c r="BE98" s="33">
        <f>VLOOKUP(BC98&amp;"_"&amp;$AZ$9,データシート3!A:AB,MATCH("ea_"&amp;"太陽光（建物系）"&amp;"_年間発電",データシート3!$A$1:$AB$1,0),0)/10^3+VLOOKUP(BC98&amp;"_"&amp;$AZ$9,データシート3!A:AB,MATCH("ea_"&amp;"太陽光（土地系）"&amp;"_年間発電",データシート3!$A$1:$AB$1,0),0)/10^3</f>
        <v>1171811.8099999998</v>
      </c>
      <c r="BF98" s="33">
        <f>VLOOKUP(BC98&amp;"_"&amp;$AZ$9,データシート3!A:AB,MATCH("ea_"&amp;"風力（陸上）"&amp;"_年間発電",データシート3!$A$1:$AB$1,0),0)/10^3</f>
        <v>4853.87</v>
      </c>
      <c r="BG98" s="33">
        <f>VLOOKUP(BC98&amp;"_"&amp;$AZ$9,データシート3!A:AB,MATCH("ea_"&amp;"中小水（河川）"&amp;"_年間発電",データシート3!$A$1:$AB$1,0),0)/10^3+VLOOKUP(BC98&amp;"_"&amp;$AZ$9,データシート3!A:AB,MATCH("ea_"&amp;"中小水（農業用水路）"&amp;"_年間発電",データシート3!$A$1:$AB$1,0),0)/10^3</f>
        <v>8419.4989999999998</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1185085.179</v>
      </c>
      <c r="BJ98" s="33">
        <f>(VLOOKUP($BC98&amp;"_"&amp;$AZ$8,データシート3!$A:$AN,MATCH("da_合計",データシート3!$A$1:$AN$1,0),0))/10^3</f>
        <v>41316.218034445643</v>
      </c>
      <c r="BK98" s="33">
        <f t="shared" si="21"/>
        <v>1143768.9609655545</v>
      </c>
      <c r="BL98" s="33">
        <f t="shared" si="22"/>
        <v>0</v>
      </c>
      <c r="BM98" s="33">
        <f t="shared" si="23"/>
        <v>1143768.9609655545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01458</v>
      </c>
      <c r="AY99" s="18" t="str">
        <f>IF(IFERROR(比較地域マスタ!$AE34,"")=0,"",IFERROR(比較地域マスタ!$AE34,""))</f>
        <v>東川町</v>
      </c>
      <c r="AZ99" s="16"/>
      <c r="BA99" s="22">
        <v>28</v>
      </c>
      <c r="BB99" s="22">
        <v>1</v>
      </c>
      <c r="BC99" s="18" t="str">
        <f t="shared" si="24"/>
        <v>01458</v>
      </c>
      <c r="BD99" s="18" t="str">
        <f t="shared" si="25"/>
        <v>東川町</v>
      </c>
      <c r="BE99" s="33">
        <f>VLOOKUP(BC99&amp;"_"&amp;$AZ$9,データシート3!A:AB,MATCH("ea_"&amp;"太陽光（建物系）"&amp;"_年間発電",データシート3!$A$1:$AB$1,0),0)/10^3+VLOOKUP(BC99&amp;"_"&amp;$AZ$9,データシート3!A:AB,MATCH("ea_"&amp;"太陽光（土地系）"&amp;"_年間発電",データシート3!$A$1:$AB$1,0),0)/10^3</f>
        <v>1201581.0759999997</v>
      </c>
      <c r="BF99" s="33">
        <f>VLOOKUP(BC99&amp;"_"&amp;$AZ$9,データシート3!A:AB,MATCH("ea_"&amp;"風力（陸上）"&amp;"_年間発電",データシート3!$A$1:$AB$1,0),0)/10^3</f>
        <v>170792.87599999996</v>
      </c>
      <c r="BG99" s="33">
        <f>VLOOKUP(BC99&amp;"_"&amp;$AZ$9,データシート3!A:AB,MATCH("ea_"&amp;"中小水（河川）"&amp;"_年間発電",データシート3!$A$1:$AB$1,0),0)/10^3+VLOOKUP(BC99&amp;"_"&amp;$AZ$9,データシート3!A:AB,MATCH("ea_"&amp;"中小水（農業用水路）"&amp;"_年間発電",データシート3!$A$1:$AB$1,0),0)/10^3</f>
        <v>46489.372000000003</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5844.5070000000005</v>
      </c>
      <c r="BI99" s="33">
        <f t="shared" si="26"/>
        <v>1424707.8309999995</v>
      </c>
      <c r="BJ99" s="33">
        <f>(VLOOKUP($BC99&amp;"_"&amp;$AZ$8,データシート3!$A:$AN,MATCH("da_合計",データシート3!$A$1:$AN$1,0),0))/10^3</f>
        <v>44530.468384018226</v>
      </c>
      <c r="BK99" s="33">
        <f t="shared" si="21"/>
        <v>1380177.3626159814</v>
      </c>
      <c r="BL99" s="33">
        <f t="shared" si="22"/>
        <v>0</v>
      </c>
      <c r="BM99" s="33">
        <f t="shared" si="23"/>
        <v>1380177.3626159814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01455</v>
      </c>
      <c r="AY100" s="18" t="str">
        <f>IF(IFERROR(比較地域マスタ!$AE35,"")=0,"",IFERROR(比較地域マスタ!$AE35,""))</f>
        <v>比布町</v>
      </c>
      <c r="AZ100" s="16"/>
      <c r="BA100" s="22">
        <v>29</v>
      </c>
      <c r="BB100" s="22">
        <v>1</v>
      </c>
      <c r="BC100" s="18" t="str">
        <f t="shared" si="24"/>
        <v>01455</v>
      </c>
      <c r="BD100" s="18" t="str">
        <f t="shared" si="25"/>
        <v>比布町</v>
      </c>
      <c r="BE100" s="33">
        <f>VLOOKUP(BC100&amp;"_"&amp;$AZ$9,データシート3!A:AB,MATCH("ea_"&amp;"太陽光（建物系）"&amp;"_年間発電",データシート3!$A$1:$AB$1,0),0)/10^3+VLOOKUP(BC100&amp;"_"&amp;$AZ$9,データシート3!A:AB,MATCH("ea_"&amp;"太陽光（土地系）"&amp;"_年間発電",データシート3!$A$1:$AB$1,0),0)/10^3</f>
        <v>713444.24199999997</v>
      </c>
      <c r="BF100" s="33">
        <f>VLOOKUP(BC100&amp;"_"&amp;$AZ$9,データシート3!A:AB,MATCH("ea_"&amp;"風力（陸上）"&amp;"_年間発電",データシート3!$A$1:$AB$1,0),0)/10^3</f>
        <v>146986.005</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860430.24699999997</v>
      </c>
      <c r="BJ100" s="33">
        <f>(VLOOKUP($BC100&amp;"_"&amp;$AZ$8,データシート3!$A:$AN,MATCH("da_合計",データシート3!$A$1:$AN$1,0),0))/10^3</f>
        <v>15997.176229607969</v>
      </c>
      <c r="BK100" s="33">
        <f t="shared" si="21"/>
        <v>844433.07077039196</v>
      </c>
      <c r="BL100" s="33">
        <f t="shared" si="22"/>
        <v>0</v>
      </c>
      <c r="BM100" s="33">
        <f t="shared" si="23"/>
        <v>844433.07077039196</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01469</v>
      </c>
      <c r="AY101" s="18" t="str">
        <f>IF(IFERROR(比較地域マスタ!$AE36,"")=0,"",IFERROR(比較地域マスタ!$AE36,""))</f>
        <v>美深町</v>
      </c>
      <c r="AZ101" s="16"/>
      <c r="BA101" s="22">
        <v>30</v>
      </c>
      <c r="BB101" s="22">
        <v>1</v>
      </c>
      <c r="BC101" s="18" t="str">
        <f t="shared" si="24"/>
        <v>01469</v>
      </c>
      <c r="BD101" s="18" t="str">
        <f t="shared" si="25"/>
        <v>美深町</v>
      </c>
      <c r="BE101" s="33">
        <f>VLOOKUP(BC101&amp;"_"&amp;$AZ$9,データシート3!A:AB,MATCH("ea_"&amp;"太陽光（建物系）"&amp;"_年間発電",データシート3!$A$1:$AB$1,0),0)/10^3+VLOOKUP(BC101&amp;"_"&amp;$AZ$9,データシート3!A:AB,MATCH("ea_"&amp;"太陽光（土地系）"&amp;"_年間発電",データシート3!$A$1:$AB$1,0),0)/10^3</f>
        <v>1310721.5149999999</v>
      </c>
      <c r="BF101" s="33">
        <f>VLOOKUP(BC101&amp;"_"&amp;$AZ$9,データシート3!A:AB,MATCH("ea_"&amp;"風力（陸上）"&amp;"_年間発電",データシート3!$A$1:$AB$1,0),0)/10^3</f>
        <v>7706014.6859999998</v>
      </c>
      <c r="BG101" s="33">
        <f>VLOOKUP(BC101&amp;"_"&amp;$AZ$9,データシート3!A:AB,MATCH("ea_"&amp;"中小水（河川）"&amp;"_年間発電",データシート3!$A$1:$AB$1,0),0)/10^3+VLOOKUP(BC101&amp;"_"&amp;$AZ$9,データシート3!A:AB,MATCH("ea_"&amp;"中小水（農業用水路）"&amp;"_年間発電",データシート3!$A$1:$AB$1,0),0)/10^3</f>
        <v>78466.540999999983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9095202.7419999987</v>
      </c>
      <c r="BJ101" s="33">
        <f>(VLOOKUP($BC101&amp;"_"&amp;$AZ$8,データシート3!$A:$AN,MATCH("da_合計",データシート3!$A$1:$AN$1,0),0))/10^3</f>
        <v>21015.248944989289</v>
      </c>
      <c r="BK101" s="33">
        <f t="shared" si="21"/>
        <v>9074187.4930550102</v>
      </c>
      <c r="BL101" s="33">
        <f t="shared" si="22"/>
        <v>0</v>
      </c>
      <c r="BM101" s="33">
        <f t="shared" si="23"/>
        <v>9074187.4930550102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01229</v>
      </c>
      <c r="AY102" s="18" t="str">
        <f>IF(IFERROR(比較地域マスタ!$AE37,"")=0,"",IFERROR(比較地域マスタ!$AE37,""))</f>
        <v>富良野市</v>
      </c>
      <c r="AZ102" s="16"/>
      <c r="BA102" s="22">
        <v>31</v>
      </c>
      <c r="BB102" s="22">
        <v>1</v>
      </c>
      <c r="BC102" s="18" t="str">
        <f t="shared" si="24"/>
        <v>01229</v>
      </c>
      <c r="BD102" s="18" t="str">
        <f t="shared" si="25"/>
        <v>富良野市</v>
      </c>
      <c r="BE102" s="33">
        <f>VLOOKUP(BC102&amp;"_"&amp;$AZ$9,データシート3!A:AB,MATCH("ea_"&amp;"太陽光（建物系）"&amp;"_年間発電",データシート3!$A$1:$AB$1,0),0)/10^3+VLOOKUP(BC102&amp;"_"&amp;$AZ$9,データシート3!A:AB,MATCH("ea_"&amp;"太陽光（土地系）"&amp;"_年間発電",データシート3!$A$1:$AB$1,0),0)/10^3</f>
        <v>3823005.9609999997</v>
      </c>
      <c r="BF102" s="33">
        <f>VLOOKUP(BC102&amp;"_"&amp;$AZ$9,データシート3!A:AB,MATCH("ea_"&amp;"風力（陸上）"&amp;"_年間発電",データシート3!$A$1:$AB$1,0),0)/10^3</f>
        <v>2270496.531</v>
      </c>
      <c r="BG102" s="33">
        <f>VLOOKUP(BC102&amp;"_"&amp;$AZ$9,データシート3!A:AB,MATCH("ea_"&amp;"中小水（河川）"&amp;"_年間発電",データシート3!$A$1:$AB$1,0),0)/10^3+VLOOKUP(BC102&amp;"_"&amp;$AZ$9,データシート3!A:AB,MATCH("ea_"&amp;"中小水（農業用水路）"&amp;"_年間発電",データシート3!$A$1:$AB$1,0),0)/10^3</f>
        <v>64074.571000000011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6157577.0630000001</v>
      </c>
      <c r="BJ102" s="33">
        <f>(VLOOKUP($BC102&amp;"_"&amp;$AZ$8,データシート3!$A:$AN,MATCH("da_合計",データシート3!$A$1:$AN$1,0),0))/10^3</f>
        <v>108460.43703276142</v>
      </c>
      <c r="BK102" s="33">
        <f t="shared" si="21"/>
        <v>6049116.625967239</v>
      </c>
      <c r="BL102" s="33">
        <f t="shared" si="22"/>
        <v>0</v>
      </c>
      <c r="BM102" s="33">
        <f t="shared" si="23"/>
        <v>6049116.625967239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01472</v>
      </c>
      <c r="AY103" s="18" t="str">
        <f>IF(IFERROR(比較地域マスタ!$AE38,"")=0,"",IFERROR(比較地域マスタ!$AE38,""))</f>
        <v>幌加内町</v>
      </c>
      <c r="AZ103" s="16"/>
      <c r="BA103" s="22">
        <v>32</v>
      </c>
      <c r="BB103" s="22">
        <v>1</v>
      </c>
      <c r="BC103" s="18" t="str">
        <f t="shared" si="24"/>
        <v>01472</v>
      </c>
      <c r="BD103" s="18" t="str">
        <f t="shared" si="25"/>
        <v>幌加内町</v>
      </c>
      <c r="BE103" s="33">
        <f>VLOOKUP(BC103&amp;"_"&amp;$AZ$9,データシート3!A:AB,MATCH("ea_"&amp;"太陽光（建物系）"&amp;"_年間発電",データシート3!$A$1:$AB$1,0),0)/10^3+VLOOKUP(BC103&amp;"_"&amp;$AZ$9,データシート3!A:AB,MATCH("ea_"&amp;"太陽光（土地系）"&amp;"_年間発電",データシート3!$A$1:$AB$1,0),0)/10^3</f>
        <v>1500799.7140000002</v>
      </c>
      <c r="BF103" s="33">
        <f>VLOOKUP(BC103&amp;"_"&amp;$AZ$9,データシート3!A:AB,MATCH("ea_"&amp;"風力（陸上）"&amp;"_年間発電",データシート3!$A$1:$AB$1,0),0)/10^3</f>
        <v>10181528.25</v>
      </c>
      <c r="BG103" s="33">
        <f>VLOOKUP(BC103&amp;"_"&amp;$AZ$9,データシート3!A:AB,MATCH("ea_"&amp;"中小水（河川）"&amp;"_年間発電",データシート3!$A$1:$AB$1,0),0)/10^3+VLOOKUP(BC103&amp;"_"&amp;$AZ$9,データシート3!A:AB,MATCH("ea_"&amp;"中小水（農業用水路）"&amp;"_年間発電",データシート3!$A$1:$AB$1,0),0)/10^3</f>
        <v>11522.454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11693850.418</v>
      </c>
      <c r="BJ103" s="33">
        <f>(VLOOKUP($BC103&amp;"_"&amp;$AZ$8,データシート3!$A:$AN,MATCH("da_合計",データシート3!$A$1:$AN$1,0),0))/10^3</f>
        <v>7353.5116448260669</v>
      </c>
      <c r="BK103" s="33">
        <f t="shared" si="21"/>
        <v>11686496.906355174</v>
      </c>
      <c r="BL103" s="33">
        <f t="shared" si="22"/>
        <v>0</v>
      </c>
      <c r="BM103" s="33">
        <f t="shared" si="23"/>
        <v>11686496.906355174</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01520</v>
      </c>
      <c r="AY104" s="18" t="str">
        <f>IF(IFERROR(比較地域マスタ!$AE39,"")=0,"",IFERROR(比較地域マスタ!$AE39,""))</f>
        <v>幌延町</v>
      </c>
      <c r="AZ104" s="16"/>
      <c r="BA104" s="22">
        <v>33</v>
      </c>
      <c r="BB104" s="22">
        <v>1</v>
      </c>
      <c r="BC104" s="18" t="str">
        <f t="shared" si="24"/>
        <v>01520</v>
      </c>
      <c r="BD104" s="18" t="str">
        <f t="shared" si="25"/>
        <v>幌延町</v>
      </c>
      <c r="BE104" s="33">
        <f>VLOOKUP(BC104&amp;"_"&amp;$AZ$9,データシート3!A:AB,MATCH("ea_"&amp;"太陽光（建物系）"&amp;"_年間発電",データシート3!$A$1:$AB$1,0),0)/10^3+VLOOKUP(BC104&amp;"_"&amp;$AZ$9,データシート3!A:AB,MATCH("ea_"&amp;"太陽光（土地系）"&amp;"_年間発電",データシート3!$A$1:$AB$1,0),0)/10^3</f>
        <v>1944532.8460000001</v>
      </c>
      <c r="BF104" s="33">
        <f>VLOOKUP(BC104&amp;"_"&amp;$AZ$9,データシート3!A:AB,MATCH("ea_"&amp;"風力（陸上）"&amp;"_年間発電",データシート3!$A$1:$AB$1,0),0)/10^3</f>
        <v>8520288.8680000026</v>
      </c>
      <c r="BG104" s="33">
        <f>VLOOKUP(BC104&amp;"_"&amp;$AZ$9,データシート3!A:AB,MATCH("ea_"&amp;"中小水（河川）"&amp;"_年間発電",データシート3!$A$1:$AB$1,0),0)/10^3+VLOOKUP(BC104&amp;"_"&amp;$AZ$9,データシート3!A:AB,MATCH("ea_"&amp;"中小水（農業用水路）"&amp;"_年間発電",データシート3!$A$1:$AB$1,0),0)/10^3</f>
        <v>3368.1990000000001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36206.271000000001</v>
      </c>
      <c r="BI104" s="33">
        <f t="shared" si="26"/>
        <v>10504396.184000002</v>
      </c>
      <c r="BJ104" s="33">
        <f>(VLOOKUP($BC104&amp;"_"&amp;$AZ$8,データシート3!$A:$AN,MATCH("da_合計",データシート3!$A$1:$AN$1,0),0))/10^3</f>
        <v>22556.359625084744</v>
      </c>
      <c r="BK104" s="33">
        <f t="shared" ref="BK104:BK135" si="27">BI104-BJ104</f>
        <v>10481839.824374918</v>
      </c>
      <c r="BL104" s="33">
        <f t="shared" ref="BL104:BL135" si="28">IF(BK104&gt;0,0,BK104)</f>
        <v>0</v>
      </c>
      <c r="BM104" s="33">
        <f t="shared" ref="BM104:BM135" si="29">IF(BK104&gt;0,BK104,0)</f>
        <v>10481839.824374918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01481</v>
      </c>
      <c r="AY105" s="18" t="str">
        <f>IF(IFERROR(比較地域マスタ!$AE40,"")=0,"",IFERROR(比較地域マスタ!$AE40,""))</f>
        <v>増毛町</v>
      </c>
      <c r="AZ105" s="16"/>
      <c r="BA105" s="22">
        <v>34</v>
      </c>
      <c r="BB105" s="22">
        <v>1</v>
      </c>
      <c r="BC105" s="18" t="str">
        <f t="shared" si="24"/>
        <v>01481</v>
      </c>
      <c r="BD105" s="18" t="str">
        <f t="shared" si="25"/>
        <v>増毛町</v>
      </c>
      <c r="BE105" s="33">
        <f>VLOOKUP(BC105&amp;"_"&amp;$AZ$9,データシート3!A:AB,MATCH("ea_"&amp;"太陽光（建物系）"&amp;"_年間発電",データシート3!$A$1:$AB$1,0),0)/10^3+VLOOKUP(BC105&amp;"_"&amp;$AZ$9,データシート3!A:AB,MATCH("ea_"&amp;"太陽光（土地系）"&amp;"_年間発電",データシート3!$A$1:$AB$1,0),0)/10^3</f>
        <v>231983.11899999995</v>
      </c>
      <c r="BF105" s="33">
        <f>VLOOKUP(BC105&amp;"_"&amp;$AZ$9,データシート3!A:AB,MATCH("ea_"&amp;"風力（陸上）"&amp;"_年間発電",データシート3!$A$1:$AB$1,0),0)/10^3</f>
        <v>4782810.3049999997</v>
      </c>
      <c r="BG105" s="33">
        <f>VLOOKUP(BC105&amp;"_"&amp;$AZ$9,データシート3!A:AB,MATCH("ea_"&amp;"中小水（河川）"&amp;"_年間発電",データシート3!$A$1:$AB$1,0),0)/10^3+VLOOKUP(BC105&amp;"_"&amp;$AZ$9,データシート3!A:AB,MATCH("ea_"&amp;"中小水（農業用水路）"&amp;"_年間発電",データシート3!$A$1:$AB$1,0),0)/10^3</f>
        <v>50366.692999999999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5065160.1169999996</v>
      </c>
      <c r="BJ105" s="33">
        <f>(VLOOKUP($BC105&amp;"_"&amp;$AZ$8,データシート3!$A:$AN,MATCH("da_合計",データシート3!$A$1:$AN$1,0),0))/10^3</f>
        <v>24418.458072098481</v>
      </c>
      <c r="BK105" s="33">
        <f t="shared" si="27"/>
        <v>5040741.6589279007</v>
      </c>
      <c r="BL105" s="33">
        <f t="shared" si="28"/>
        <v>0</v>
      </c>
      <c r="BM105" s="33">
        <f t="shared" si="29"/>
        <v>5040741.6589279007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01462</v>
      </c>
      <c r="AY106" s="18" t="str">
        <f>IF(IFERROR(比較地域マスタ!$AE41,"")=0,"",IFERROR(比較地域マスタ!$AE41,""))</f>
        <v>南富良野町</v>
      </c>
      <c r="AZ106" s="16"/>
      <c r="BA106" s="22">
        <v>35</v>
      </c>
      <c r="BB106" s="22">
        <v>1</v>
      </c>
      <c r="BC106" s="18" t="str">
        <f t="shared" si="24"/>
        <v>01462</v>
      </c>
      <c r="BD106" s="18" t="str">
        <f t="shared" si="25"/>
        <v>南富良野町</v>
      </c>
      <c r="BE106" s="33">
        <f>VLOOKUP(BC106&amp;"_"&amp;$AZ$9,データシート3!A:AB,MATCH("ea_"&amp;"太陽光（建物系）"&amp;"_年間発電",データシート3!$A$1:$AB$1,0),0)/10^3+VLOOKUP(BC106&amp;"_"&amp;$AZ$9,データシート3!A:AB,MATCH("ea_"&amp;"太陽光（土地系）"&amp;"_年間発電",データシート3!$A$1:$AB$1,0),0)/10^3</f>
        <v>1165056.5020000001</v>
      </c>
      <c r="BF106" s="33">
        <f>VLOOKUP(BC106&amp;"_"&amp;$AZ$9,データシート3!A:AB,MATCH("ea_"&amp;"風力（陸上）"&amp;"_年間発電",データシート3!$A$1:$AB$1,0),0)/10^3</f>
        <v>7648149.296000001</v>
      </c>
      <c r="BG106" s="33">
        <f>VLOOKUP(BC106&amp;"_"&amp;$AZ$9,データシート3!A:AB,MATCH("ea_"&amp;"中小水（河川）"&amp;"_年間発電",データシート3!$A$1:$AB$1,0),0)/10^3+VLOOKUP(BC106&amp;"_"&amp;$AZ$9,データシート3!A:AB,MATCH("ea_"&amp;"中小水（農業用水路）"&amp;"_年間発電",データシート3!$A$1:$AB$1,0),0)/10^3</f>
        <v>46799.303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8860005.1009999998</v>
      </c>
      <c r="BJ106" s="33">
        <f>(VLOOKUP($BC106&amp;"_"&amp;$AZ$8,データシート3!$A:$AN,MATCH("da_合計",データシート3!$A$1:$AN$1,0),0))/10^3</f>
        <v>13123.677567855377</v>
      </c>
      <c r="BK106" s="33">
        <f t="shared" si="27"/>
        <v>8846881.4234321453</v>
      </c>
      <c r="BL106" s="33">
        <f t="shared" si="28"/>
        <v>0</v>
      </c>
      <c r="BM106" s="33">
        <f t="shared" si="29"/>
        <v>8846881.4234321453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01518</v>
      </c>
      <c r="AY107" s="18" t="str">
        <f>IF(IFERROR(比較地域マスタ!$AE42,"")=0,"",IFERROR(比較地域マスタ!$AE42,""))</f>
        <v>利尻町</v>
      </c>
      <c r="AZ107" s="16"/>
      <c r="BA107" s="22">
        <v>36</v>
      </c>
      <c r="BB107" s="22">
        <v>1</v>
      </c>
      <c r="BC107" s="18" t="str">
        <f t="shared" si="24"/>
        <v>01518</v>
      </c>
      <c r="BD107" s="18" t="str">
        <f t="shared" si="25"/>
        <v>利尻町</v>
      </c>
      <c r="BE107" s="33">
        <f>VLOOKUP(BC107&amp;"_"&amp;$AZ$9,データシート3!A:AB,MATCH("ea_"&amp;"太陽光（建物系）"&amp;"_年間発電",データシート3!$A$1:$AB$1,0),0)/10^3+VLOOKUP(BC107&amp;"_"&amp;$AZ$9,データシート3!A:AB,MATCH("ea_"&amp;"太陽光（土地系）"&amp;"_年間発電",データシート3!$A$1:$AB$1,0),0)/10^3</f>
        <v>21915.473999999998</v>
      </c>
      <c r="BF107" s="33">
        <f>VLOOKUP(BC107&amp;"_"&amp;$AZ$9,データシート3!A:AB,MATCH("ea_"&amp;"風力（陸上）"&amp;"_年間発電",データシート3!$A$1:$AB$1,0),0)/10^3</f>
        <v>312689.60499999998</v>
      </c>
      <c r="BG107" s="33">
        <f>VLOOKUP(BC107&amp;"_"&amp;$AZ$9,データシート3!A:AB,MATCH("ea_"&amp;"中小水（河川）"&amp;"_年間発電",データシート3!$A$1:$AB$1,0),0)/10^3+VLOOKUP(BC107&amp;"_"&amp;$AZ$9,データシート3!A:AB,MATCH("ea_"&amp;"中小水（農業用水路）"&amp;"_年間発電",データシート3!$A$1:$AB$1,0),0)/10^3</f>
        <v>1120.1600000000001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335725.23899999994</v>
      </c>
      <c r="BJ107" s="33">
        <f>(VLOOKUP($BC107&amp;"_"&amp;$AZ$8,データシート3!$A:$AN,MATCH("da_合計",データシート3!$A$1:$AN$1,0),0))/10^3</f>
        <v>10474.864762740677</v>
      </c>
      <c r="BK107" s="33">
        <f t="shared" si="27"/>
        <v>325250.37423725927</v>
      </c>
      <c r="BL107" s="33">
        <f t="shared" si="28"/>
        <v>0</v>
      </c>
      <c r="BM107" s="33">
        <f t="shared" si="29"/>
        <v>325250.37423725927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01519</v>
      </c>
      <c r="AY108" s="18" t="str">
        <f>IF(IFERROR(比較地域マスタ!$AE43,"")=0,"",IFERROR(比較地域マスタ!$AE43,""))</f>
        <v>利尻富士町</v>
      </c>
      <c r="AZ108" s="16"/>
      <c r="BA108" s="22">
        <v>37</v>
      </c>
      <c r="BB108" s="22">
        <v>1</v>
      </c>
      <c r="BC108" s="18" t="str">
        <f t="shared" si="24"/>
        <v>01519</v>
      </c>
      <c r="BD108" s="18" t="str">
        <f t="shared" si="25"/>
        <v>利尻富士町</v>
      </c>
      <c r="BE108" s="33">
        <f>VLOOKUP(BC108&amp;"_"&amp;$AZ$9,データシート3!A:AB,MATCH("ea_"&amp;"太陽光（建物系）"&amp;"_年間発電",データシート3!$A$1:$AB$1,0),0)/10^3+VLOOKUP(BC108&amp;"_"&amp;$AZ$9,データシート3!A:AB,MATCH("ea_"&amp;"太陽光（土地系）"&amp;"_年間発電",データシート3!$A$1:$AB$1,0),0)/10^3</f>
        <v>29979.877</v>
      </c>
      <c r="BF108" s="33">
        <f>VLOOKUP(BC108&amp;"_"&amp;$AZ$9,データシート3!A:AB,MATCH("ea_"&amp;"風力（陸上）"&amp;"_年間発電",データシート3!$A$1:$AB$1,0),0)/10^3</f>
        <v>1129611.2879999997</v>
      </c>
      <c r="BG108" s="33">
        <f>VLOOKUP(BC108&amp;"_"&amp;$AZ$9,データシート3!A:AB,MATCH("ea_"&amp;"中小水（河川）"&amp;"_年間発電",データシート3!$A$1:$AB$1,0),0)/10^3+VLOOKUP(BC108&amp;"_"&amp;$AZ$9,データシート3!A:AB,MATCH("ea_"&amp;"中小水（農業用水路）"&amp;"_年間発電",データシート3!$A$1:$AB$1,0),0)/10^3</f>
        <v>1468.2850000000001</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419.42899999999997</v>
      </c>
      <c r="BI108" s="33">
        <f t="shared" si="26"/>
        <v>1161478.8789999997</v>
      </c>
      <c r="BJ108" s="33">
        <f>(VLOOKUP($BC108&amp;"_"&amp;$AZ$8,データシート3!$A:$AN,MATCH("da_合計",データシート3!$A$1:$AN$1,0),0))/10^3</f>
        <v>11899.859199435379</v>
      </c>
      <c r="BK108" s="33">
        <f t="shared" si="27"/>
        <v>1149579.0198005643</v>
      </c>
      <c r="BL108" s="33">
        <f t="shared" si="28"/>
        <v>0</v>
      </c>
      <c r="BM108" s="33">
        <f t="shared" si="29"/>
        <v>1149579.0198005643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01212</v>
      </c>
      <c r="AY109" s="18" t="str">
        <f>IF(IFERROR(比較地域マスタ!$AE44,"")=0,"",IFERROR(比較地域マスタ!$AE44,""))</f>
        <v>留萌市</v>
      </c>
      <c r="AZ109" s="16"/>
      <c r="BA109" s="22">
        <v>38</v>
      </c>
      <c r="BB109" s="22">
        <v>1</v>
      </c>
      <c r="BC109" s="18" t="str">
        <f t="shared" si="24"/>
        <v>01212</v>
      </c>
      <c r="BD109" s="18" t="str">
        <f t="shared" si="25"/>
        <v>留萌市</v>
      </c>
      <c r="BE109" s="33">
        <f>VLOOKUP(BC109&amp;"_"&amp;$AZ$9,データシート3!A:AB,MATCH("ea_"&amp;"太陽光（建物系）"&amp;"_年間発電",データシート3!$A$1:$AB$1,0),0)/10^3+VLOOKUP(BC109&amp;"_"&amp;$AZ$9,データシート3!A:AB,MATCH("ea_"&amp;"太陽光（土地系）"&amp;"_年間発電",データシート3!$A$1:$AB$1,0),0)/10^3</f>
        <v>249227.39700000006</v>
      </c>
      <c r="BF109" s="33">
        <f>VLOOKUP(BC109&amp;"_"&amp;$AZ$9,データシート3!A:AB,MATCH("ea_"&amp;"風力（陸上）"&amp;"_年間発電",データシート3!$A$1:$AB$1,0),0)/10^3</f>
        <v>2417092.9569999999</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2666320.3539999998</v>
      </c>
      <c r="BJ109" s="33">
        <f>(VLOOKUP($BC109&amp;"_"&amp;$AZ$8,データシート3!$A:$AN,MATCH("da_合計",データシート3!$A$1:$AN$1,0),0))/10^3</f>
        <v>109570.17026438474</v>
      </c>
      <c r="BK109" s="33">
        <f t="shared" si="27"/>
        <v>2556750.1837356151</v>
      </c>
      <c r="BL109" s="33">
        <f t="shared" si="28"/>
        <v>0</v>
      </c>
      <c r="BM109" s="33">
        <f t="shared" si="29"/>
        <v>2556750.1837356151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01517</v>
      </c>
      <c r="AY110" s="18" t="str">
        <f>IF(IFERROR(比較地域マスタ!$AE45,"")=0,"",IFERROR(比較地域マスタ!$AE45,""))</f>
        <v>礼文町</v>
      </c>
      <c r="AZ110" s="16"/>
      <c r="BA110" s="22">
        <v>39</v>
      </c>
      <c r="BB110" s="22">
        <v>1</v>
      </c>
      <c r="BC110" s="18" t="str">
        <f t="shared" si="24"/>
        <v>01517</v>
      </c>
      <c r="BD110" s="18" t="str">
        <f t="shared" si="25"/>
        <v>礼文町</v>
      </c>
      <c r="BE110" s="33">
        <f>VLOOKUP(BC110&amp;"_"&amp;$AZ$9,データシート3!A:AB,MATCH("ea_"&amp;"太陽光（建物系）"&amp;"_年間発電",データシート3!$A$1:$AB$1,0),0)/10^3+VLOOKUP(BC110&amp;"_"&amp;$AZ$9,データシート3!A:AB,MATCH("ea_"&amp;"太陽光（土地系）"&amp;"_年間発電",データシート3!$A$1:$AB$1,0),0)/10^3</f>
        <v>22916.503000000001</v>
      </c>
      <c r="BF110" s="33">
        <f>VLOOKUP(BC110&amp;"_"&amp;$AZ$9,データシート3!A:AB,MATCH("ea_"&amp;"風力（陸上）"&amp;"_年間発電",データシート3!$A$1:$AB$1,0),0)/10^3</f>
        <v>1043866.7269999998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1066783.2299999997</v>
      </c>
      <c r="BJ110" s="33">
        <f>(VLOOKUP($BC110&amp;"_"&amp;$AZ$8,データシート3!$A:$AN,MATCH("da_合計",データシート3!$A$1:$AN$1,0),0))/10^3</f>
        <v>13404.183019410904</v>
      </c>
      <c r="BK110" s="33">
        <f t="shared" si="27"/>
        <v>1053379.0469805889</v>
      </c>
      <c r="BL110" s="33">
        <f t="shared" si="28"/>
        <v>0</v>
      </c>
      <c r="BM110" s="33">
        <f t="shared" si="29"/>
        <v>1053379.0469805889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01214</v>
      </c>
      <c r="AY111" s="18" t="str">
        <f>IF(IFERROR(比較地域マスタ!$AE46,"")=0,"",IFERROR(比較地域マスタ!$AE46,""))</f>
        <v>稚内市</v>
      </c>
      <c r="AZ111" s="16"/>
      <c r="BA111" s="22">
        <v>40</v>
      </c>
      <c r="BB111" s="22">
        <v>1</v>
      </c>
      <c r="BC111" s="18" t="str">
        <f t="shared" si="24"/>
        <v>01214</v>
      </c>
      <c r="BD111" s="18" t="str">
        <f t="shared" si="25"/>
        <v>稚内市</v>
      </c>
      <c r="BE111" s="33">
        <f>VLOOKUP(BC111&amp;"_"&amp;$AZ$9,データシート3!A:AB,MATCH("ea_"&amp;"太陽光（建物系）"&amp;"_年間発電",データシート3!$A$1:$AB$1,0),0)/10^3+VLOOKUP(BC111&amp;"_"&amp;$AZ$9,データシート3!A:AB,MATCH("ea_"&amp;"太陽光（土地系）"&amp;"_年間発電",データシート3!$A$1:$AB$1,0),0)/10^3</f>
        <v>5946798.6179999998</v>
      </c>
      <c r="BF111" s="33">
        <f>VLOOKUP(BC111&amp;"_"&amp;$AZ$9,データシート3!A:AB,MATCH("ea_"&amp;"風力（陸上）"&amp;"_年間発電",データシート3!$A$1:$AB$1,0),0)/10^3</f>
        <v>15575364.018999998</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28840.022000000001</v>
      </c>
      <c r="BI111" s="33">
        <f t="shared" si="26"/>
        <v>21551002.658999998</v>
      </c>
      <c r="BJ111" s="33">
        <f>(VLOOKUP($BC111&amp;"_"&amp;$AZ$8,データシート3!$A:$AN,MATCH("da_合計",データシート3!$A$1:$AN$1,0),0))/10^3</f>
        <v>206228.78046643129</v>
      </c>
      <c r="BK111" s="33">
        <f t="shared" si="27"/>
        <v>21344773.878533568</v>
      </c>
      <c r="BL111" s="33">
        <f t="shared" si="28"/>
        <v>0</v>
      </c>
      <c r="BM111" s="33">
        <f t="shared" si="29"/>
        <v>21344773.878533568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01464</v>
      </c>
      <c r="AY112" s="18" t="str">
        <f>IF(IFERROR(比較地域マスタ!$AE47,"")=0,"",IFERROR(比較地域マスタ!$AE47,""))</f>
        <v>和寒町</v>
      </c>
      <c r="AZ112" s="16"/>
      <c r="BA112" s="22">
        <v>41</v>
      </c>
      <c r="BB112" s="22">
        <v>1</v>
      </c>
      <c r="BC112" s="18" t="str">
        <f t="shared" si="24"/>
        <v>01464</v>
      </c>
      <c r="BD112" s="18" t="str">
        <f t="shared" si="25"/>
        <v>和寒町</v>
      </c>
      <c r="BE112" s="33">
        <f>VLOOKUP(BC112&amp;"_"&amp;$AZ$9,データシート3!A:AB,MATCH("ea_"&amp;"太陽光（建物系）"&amp;"_年間発電",データシート3!$A$1:$AB$1,0),0)/10^3+VLOOKUP(BC112&amp;"_"&amp;$AZ$9,データシート3!A:AB,MATCH("ea_"&amp;"太陽光（土地系）"&amp;"_年間発電",データシート3!$A$1:$AB$1,0),0)/10^3</f>
        <v>1647745.7209999999</v>
      </c>
      <c r="BF112" s="33">
        <f>VLOOKUP(BC112&amp;"_"&amp;$AZ$9,データシート3!A:AB,MATCH("ea_"&amp;"風力（陸上）"&amp;"_年間発電",データシート3!$A$1:$AB$1,0),0)/10^3</f>
        <v>1749886.612</v>
      </c>
      <c r="BG112" s="33">
        <f>VLOOKUP(BC112&amp;"_"&amp;$AZ$9,データシート3!A:AB,MATCH("ea_"&amp;"中小水（河川）"&amp;"_年間発電",データシート3!$A$1:$AB$1,0),0)/10^3+VLOOKUP(BC112&amp;"_"&amp;$AZ$9,データシート3!A:AB,MATCH("ea_"&amp;"中小水（農業用水路）"&amp;"_年間発電",データシート3!$A$1:$AB$1,0),0)/10^3</f>
        <v>224.18700000000004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3397856.5199999996</v>
      </c>
      <c r="BJ112" s="33">
        <f>(VLOOKUP($BC112&amp;"_"&amp;$AZ$8,データシート3!$A:$AN,MATCH("da_合計",データシート3!$A$1:$AN$1,0),0))/10^3</f>
        <v>14451.944762853003</v>
      </c>
      <c r="BK112" s="33">
        <f t="shared" si="27"/>
        <v>3383404.5752371466</v>
      </c>
      <c r="BL112" s="33">
        <f t="shared" si="28"/>
        <v>0</v>
      </c>
      <c r="BM112" s="33">
        <f t="shared" si="29"/>
        <v>3383404.5752371466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音威子府村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01470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2025-03-04T09:07:06Z</dcterms:created>
  <dcterms:modified xsi:type="dcterms:W3CDTF">2025-03-04T09:07:06Z</dcterms:modified>
  <cp:category/>
  <cp:contentStatus/>
</cp:coreProperties>
</file>