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644C38EB-2823-44AD-81BA-A540C0644E5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5" i="147" l="1"/>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9"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<sst xmlns="http://schemas.openxmlformats.org/spreadsheetml/2006/main" count="16776" uniqueCount="2528">
  <si>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</si>
  <si>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</si>
  <si>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</si>
  <si>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</si>
  <si>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</si>
  <si>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</si>
  <si>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</si>
  <si>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</si>
  <si>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</si>
  <si>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</si>
  <si>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</si>
  <si>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</si>
  <si>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</si>
  <si>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</si>
  <si>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</si>
  <si>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</si>
  <si>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</si>
  <si>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</si>
  <si>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</si>
  <si>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</si>
  <si>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</si>
  <si>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</si>
  <si>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</si>
  <si>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</si>
  <si>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</si>
  <si>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</si>
  <si>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</si>
  <si>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</si>
  <si>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</si>
  <si>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</si>
  <si>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</si>
  <si>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</si>
  <si>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</si>
  <si>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</si>
  <si>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</si>
  <si>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</si>
  <si>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</si>
  <si>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</si>
  <si>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</si>
  <si>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</si>
  <si>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</si>
  <si>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</si>
  <si>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</si>
  <si>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</si>
  <si>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</si>
  <si>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</si>
  <si>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</si>
  <si>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</si>
  <si>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</si>
  <si>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</si>
  <si>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</si>
  <si>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</si>
  <si>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</si>
  <si>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</si>
  <si>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</si>
  <si>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</si>
  <si>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</si>
  <si>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</si>
  <si>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</si>
  <si>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</si>
  <si>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</si>
  <si>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</si>
  <si>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</si>
  <si>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</si>
  <si>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</si>
  <si>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</si>
  <si>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</si>
  <si>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</si>
  <si>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</si>
  <si>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</si>
  <si>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</si>
  <si>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</si>
  <si>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</si>
  <si>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</si>
  <si>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</si>
  <si>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</si>
  <si>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</si>
  <si>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</si>
  <si>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</si>
  <si>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</si>
  <si>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</si>
  <si>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</si>
  <si>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</si>
  <si>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</si>
  <si>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</si>
  <si>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</si>
  <si>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</si>
  <si>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</si>
  <si>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</si>
  <si>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</si>
  <si>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</si>
  <si>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</si>
  <si>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</si>
  <si>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</si>
  <si>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</si>
  <si>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</si>
  <si>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</si>
  <si>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</si>
  <si>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</si>
  <si>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</si>
  <si>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</si>
  <si>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</si>
  <si>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</si>
  <si>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</si>
  <si>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</si>
  <si>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</si>
  <si>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</si>
  <si>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</si>
  <si>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</si>
  <si>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</si>
  <si>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</si>
  <si>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</si>
  <si>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</si>
  <si>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</si>
  <si>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</si>
  <si>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</si>
  <si>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</si>
  <si>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</si>
  <si>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</si>
  <si>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</si>
  <si>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</si>
  <si>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</si>
  <si>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</si>
  <si>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</si>
  <si>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</si>
  <si>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</si>
  <si>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</si>
  <si>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</si>
  <si>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</si>
  <si>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</si>
  <si>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</si>
  <si>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</si>
  <si>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</si>
  <si>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</si>
  <si>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</si>
  <si>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</si>
  <si>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</si>
  <si>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</si>
  <si>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</si>
  <si>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</si>
  <si>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</si>
  <si>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</si>
  <si>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</si>
  <si>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</si>
  <si>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</si>
  <si>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</si>
  <si>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</si>
  <si>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</si>
  <si>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</si>
  <si>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</si>
  <si>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</si>
  <si>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</si>
  <si>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</si>
  <si>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</si>
  <si>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</si>
  <si>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</si>
  <si>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</si>
  <si>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</si>
  <si>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</si>
  <si>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</si>
  <si>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</si>
  <si>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</si>
  <si>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</si>
  <si>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</si>
  <si>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</si>
  <si>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</si>
  <si>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</si>
  <si>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</si>
  <si>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</si>
  <si>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</si>
  <si>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</si>
  <si>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</si>
  <si>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</si>
  <si>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</si>
  <si>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</si>
  <si>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</si>
  <si>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</si>
  <si>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</si>
  <si>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</si>
  <si>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</si>
  <si>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</si>
  <si>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</si>
  <si>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</si>
  <si>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</si>
  <si>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</si>
  <si>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</si>
  <si>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</si>
  <si>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</si>
  <si>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</si>
  <si>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</si>
  <si>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</si>
  <si>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</si>
  <si>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</si>
  <si>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</si>
  <si>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</si>
  <si>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</si>
  <si>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</si>
  <si>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</si>
  <si>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</si>
  <si>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</si>
  <si>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</si>
  <si>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</si>
  <si>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</si>
  <si>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</si>
  <si>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</si>
  <si>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</si>
  <si>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</si>
  <si>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</si>
  <si>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</si>
  <si>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</si>
  <si>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</si>
  <si>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</si>
  <si>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</si>
  <si>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</si>
  <si>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</si>
  <si>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</si>
  <si>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</si>
  <si>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</si>
  <si>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</si>
  <si>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</si>
  <si>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</si>
  <si>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</si>
  <si>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</si>
  <si>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</si>
  <si>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</si>
  <si>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</si>
  <si>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</si>
  <si>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</si>
  <si>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</si>
  <si>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</si>
  <si>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</si>
  <si>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</si>
  <si>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</si>
  <si>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</si>
  <si>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</si>
  <si>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</si>
  <si>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</si>
  <si>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</si>
  <si>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</si>
  <si>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</si>
  <si>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</si>
  <si>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</si>
  <si>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</si>
  <si>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</si>
  <si>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</si>
  <si>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</si>
  <si>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</si>
  <si>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</si>
  <si>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</si>
  <si>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</si>
  <si>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</si>
  <si>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</si>
  <si>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</si>
  <si>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</si>
  <si>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</si>
  <si>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</si>
  <si>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</si>
  <si>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</si>
  <si>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</si>
  <si>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</si>
  <si>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</si>
  <si>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</si>
  <si>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</si>
  <si>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</si>
  <si>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</si>
  <si>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</si>
  <si>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</si>
  <si>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</si>
  <si>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</si>
  <si>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</si>
  <si>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</si>
  <si>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</si>
  <si>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</si>
  <si>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</si>
  <si>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</si>
  <si>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</si>
  <si>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</si>
  <si>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</si>
  <si>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</si>
  <si>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</si>
  <si>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</si>
  <si>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</si>
  <si>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</si>
  <si>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</si>
  <si>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</si>
  <si>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</si>
  <si>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</si>
  <si>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</si>
  <si>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</si>
  <si>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</si>
  <si>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</si>
  <si>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</si>
  <si>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</si>
  <si>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</si>
  <si>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</si>
  <si>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</si>
  <si>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</si>
  <si>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</si>
  <si>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</si>
  <si>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</si>
  <si>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</si>
  <si>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</si>
  <si>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</si>
  <si>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</si>
  <si>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</si>
  <si>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</si>
  <si>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</si>
  <si>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</si>
  <si>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</si>
  <si>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</si>
  <si>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</si>
  <si>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</si>
  <si>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</si>
  <si>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</si>
  <si>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</si>
  <si>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</si>
  <si>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</si>
  <si>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</si>
  <si>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</si>
  <si>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</si>
  <si>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</si>
  <si>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</si>
  <si>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</si>
  <si>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</si>
  <si>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</si>
  <si>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</si>
  <si>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</si>
  <si>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</si>
  <si>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</si>
  <si>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</si>
  <si>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</si>
  <si>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</si>
  <si>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</si>
  <si>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</si>
  <si>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</si>
  <si>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</si>
  <si>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</si>
  <si>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</si>
  <si>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</si>
  <si>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</si>
  <si>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</si>
  <si>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</si>
  <si>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</si>
  <si>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</si>
  <si>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</si>
  <si>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</si>
  <si>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</si>
  <si>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</si>
  <si>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</si>
  <si>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</si>
  <si>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</si>
  <si>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</si>
  <si>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</si>
  <si>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</si>
  <si>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</si>
  <si>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</si>
  <si>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</si>
  <si>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</si>
  <si>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</si>
  <si>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</si>
  <si>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</si>
  <si>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</si>
  <si>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</si>
  <si>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</si>
  <si>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</si>
  <si>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</si>
  <si>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</si>
  <si>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</si>
  <si>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</si>
  <si>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</si>
  <si>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</si>
  <si>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</si>
  <si>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</si>
  <si>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</si>
  <si>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</si>
  <si>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</si>
  <si>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</si>
  <si>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</si>
  <si>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</si>
  <si>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</si>
  <si>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</si>
  <si>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</si>
  <si>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</si>
  <si>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</si>
  <si>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</si>
  <si>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</si>
  <si>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</si>
  <si>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</si>
  <si>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</si>
  <si>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</si>
  <si>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</si>
  <si>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</si>
  <si>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</si>
  <si>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</si>
  <si>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</si>
  <si>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</si>
  <si>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</si>
  <si>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</si>
  <si>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</si>
  <si>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</si>
  <si>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</si>
  <si>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</si>
  <si>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</si>
  <si>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</si>
  <si>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</si>
  <si>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</si>
  <si>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</si>
  <si>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</si>
  <si>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</si>
  <si>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</si>
  <si>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</si>
  <si>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</si>
  <si>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</si>
  <si>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</si>
  <si>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</si>
  <si>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</si>
  <si>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</si>
  <si>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</si>
  <si>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</si>
  <si>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</si>
  <si>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</si>
  <si>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</si>
  <si>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</si>
  <si>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</si>
  <si>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</si>
  <si>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</si>
  <si>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</si>
  <si>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</si>
  <si>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</si>
  <si>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</si>
  <si>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</si>
  <si>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</si>
  <si>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</si>
  <si>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</si>
  <si>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</si>
  <si>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</si>
  <si>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</si>
  <si>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</si>
  <si>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</si>
  <si>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</si>
  <si>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</si>
  <si>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</si>
  <si>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</si>
  <si>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</si>
  <si>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</si>
  <si>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</si>
  <si>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</si>
  <si>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</si>
  <si>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</si>
  <si>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</si>
  <si>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</si>
  <si>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</si>
  <si>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</si>
  <si>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</si>
  <si>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</si>
  <si>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</si>
  <si>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</si>
  <si>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</si>
  <si>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</si>
  <si>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</si>
  <si>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</si>
  <si>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</si>
  <si>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</si>
  <si>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</si>
  <si>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</si>
  <si>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</si>
  <si>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</si>
  <si>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</si>
  <si>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</si>
  <si>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</si>
  <si>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</si>
  <si>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</si>
  <si>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</si>
  <si>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</si>
  <si>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</si>
  <si>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</si>
  <si>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</si>
  <si>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</si>
  <si>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</si>
  <si>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</si>
  <si>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</si>
  <si>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</si>
  <si>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</si>
  <si>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</si>
  <si>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</si>
  <si>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</si>
  <si>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</si>
  <si>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</si>
  <si>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</si>
  <si>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</si>
  <si>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</si>
  <si>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</si>
  <si>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</si>
  <si>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</si>
  <si>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</si>
  <si>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</si>
  <si>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</si>
  <si>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</si>
  <si>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</si>
  <si>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</si>
  <si>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</si>
  <si>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</si>
  <si>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</si>
  <si>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</si>
  <si>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</si>
  <si>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</si>
  <si>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</si>
  <si>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</si>
  <si>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</si>
  <si>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</si>
  <si>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</si>
  <si>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</si>
  <si>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</si>
  <si>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</si>
  <si>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</si>
  <si>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</si>
  <si>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</si>
  <si>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</si>
  <si>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</si>
  <si>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</si>
  <si>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</si>
  <si>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</si>
  <si>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</si>
  <si>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</si>
  <si>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</si>
  <si>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</si>
  <si>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</si>
  <si>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</si>
  <si>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</si>
  <si>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</si>
  <si>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</si>
  <si>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</si>
  <si>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</si>
  <si>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</si>
  <si>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</si>
  <si>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</si>
  <si>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</si>
  <si>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</si>
  <si>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</si>
  <si>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</si>
  <si>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</si>
  <si>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</si>
  <si>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</si>
  <si>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</si>
  <si>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</si>
  <si>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</si>
  <si>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</si>
  <si>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</si>
  <si>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</si>
  <si>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</si>
  <si>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</si>
  <si>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</si>
  <si>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</si>
  <si>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</si>
  <si>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</si>
  <si>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</si>
  <si>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</si>
  <si>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</si>
  <si>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</si>
  <si>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</si>
  <si>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</si>
  <si>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</si>
  <si>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</si>
  <si>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</si>
  <si>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</si>
  <si>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</si>
  <si>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</si>
  <si>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</si>
  <si>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</si>
  <si>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</si>
  <si>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</si>
  <si>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</si>
  <si>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</si>
  <si>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</si>
  <si>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</si>
  <si>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</si>
  <si>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</si>
  <si>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</si>
  <si>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</si>
  <si>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</si>
  <si>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</si>
  <si>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</si>
  <si>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</si>
  <si>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</si>
  <si>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</si>
  <si>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</si>
  <si>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</si>
  <si>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</si>
  <si>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</si>
  <si>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</si>
  <si>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</si>
  <si>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</si>
  <si>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</si>
  <si>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</si>
  <si>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</si>
  <si>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</si>
  <si>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</si>
  <si>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</si>
  <si>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</si>
  <si>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</si>
  <si>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</si>
  <si>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</si>
  <si>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</si>
  <si>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</si>
  <si>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</si>
  <si>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</si>
  <si>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</si>
  <si>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</si>
  <si>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</si>
  <si>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</si>
  <si>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</si>
  <si>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</si>
  <si>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</si>
  <si>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</si>
  <si>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</si>
  <si>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</si>
  <si>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</si>
  <si>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</si>
  <si>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</si>
  <si>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</si>
  <si>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</si>
  <si>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</si>
  <si>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</si>
  <si>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</si>
  <si>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</si>
  <si>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</si>
  <si>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</si>
  <si>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</si>
  <si>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</si>
  <si>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</si>
  <si>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</si>
  <si>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</si>
  <si>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</si>
  <si>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</si>
  <si>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</si>
  <si>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</si>
  <si>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</si>
  <si>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</si>
  <si>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</si>
  <si>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</si>
  <si>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</si>
  <si>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</si>
  <si>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</si>
  <si>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</si>
  <si>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</si>
  <si>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</si>
  <si>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</si>
  <si>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</si>
  <si>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</si>
  <si>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</si>
  <si>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</si>
  <si>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</si>
  <si>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</si>
  <si>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</si>
  <si>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</si>
  <si>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</si>
  <si>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</si>
  <si>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</si>
  <si>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</si>
  <si>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</si>
  <si>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</si>
  <si>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</si>
  <si>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</si>
  <si>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</si>
  <si>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</si>
  <si>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</si>
  <si>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</si>
  <si>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</si>
  <si>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</si>
  <si>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</si>
  <si>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</si>
  <si>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</si>
  <si>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</si>
  <si>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</si>
  <si>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</si>
  <si>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</si>
  <si>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</si>
  <si>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</si>
  <si>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</si>
  <si>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</si>
  <si>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</si>
  <si>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</si>
  <si>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</si>
  <si>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</si>
  <si>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</si>
  <si>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</si>
  <si>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</si>
  <si>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</si>
  <si>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</si>
  <si>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</si>
  <si>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</si>
  <si>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</si>
  <si>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</si>
  <si>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</si>
  <si>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</si>
  <si>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</si>
  <si>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</si>
  <si>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</si>
  <si>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</si>
  <si>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</si>
  <si>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</si>
  <si>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</si>
  <si>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</si>
  <si>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</si>
  <si>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</si>
  <si>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</si>
  <si>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</si>
  <si>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</si>
  <si>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</si>
  <si>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</si>
  <si>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</si>
  <si>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</si>
  <si>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</si>
  <si>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</si>
  <si>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</si>
  <si>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</si>
  <si>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</si>
  <si>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</si>
  <si>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</si>
  <si>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</si>
  <si>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</si>
  <si>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</si>
  <si>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</si>
  <si>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</si>
  <si>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</si>
  <si>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</si>
  <si>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</si>
  <si>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</si>
  <si>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</si>
  <si>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</si>
  <si>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</si>
  <si>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</si>
  <si>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</si>
  <si>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</si>
  <si>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</si>
  <si>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</si>
  <si>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</si>
  <si>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</si>
  <si>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</si>
  <si>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</si>
  <si>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</si>
  <si>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</si>
  <si>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</si>
  <si>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</si>
  <si>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</si>
  <si>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</si>
  <si>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</si>
  <si>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</si>
  <si>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</si>
  <si>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</si>
  <si>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</si>
  <si>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</si>
  <si>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</si>
  <si>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</si>
  <si>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</si>
  <si>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</si>
  <si>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</si>
  <si>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</si>
  <si>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</si>
  <si>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</si>
  <si>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</si>
  <si>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</si>
  <si>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</si>
  <si>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</si>
  <si>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</si>
  <si>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</si>
  <si>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</si>
  <si>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</si>
  <si>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</si>
  <si>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</si>
  <si>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</si>
  <si>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</si>
  <si>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</si>
  <si>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</si>
  <si>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</si>
  <si>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</si>
  <si>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</si>
  <si>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</si>
  <si>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</si>
  <si>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</si>
  <si>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</si>
  <si>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</si>
  <si>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</si>
  <si>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</si>
  <si>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</si>
  <si>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</si>
  <si>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</si>
  <si>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</si>
  <si>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</si>
  <si>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</si>
  <si>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</si>
  <si>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</si>
  <si>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</si>
  <si>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</si>
  <si>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</si>
  <si>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</si>
  <si>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</si>
  <si>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</si>
  <si>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</si>
  <si>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</si>
  <si>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</si>
  <si>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</si>
  <si>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</si>
  <si>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</si>
  <si>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</si>
  <si>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</si>
  <si>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</si>
  <si>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</si>
  <si>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</si>
  <si>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</si>
  <si>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</si>
  <si>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</si>
  <si>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</si>
  <si>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</si>
  <si>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</si>
  <si>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</si>
  <si>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</si>
  <si>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</si>
  <si>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</si>
  <si>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</si>
  <si>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</si>
  <si>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</si>
  <si>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</si>
  <si>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</si>
  <si>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</si>
  <si>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</si>
  <si>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</si>
  <si>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</si>
  <si>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</si>
  <si>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</si>
  <si>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</si>
  <si>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</si>
  <si>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</si>
  <si>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</si>
  <si>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</si>
  <si>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</si>
  <si>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</si>
  <si>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</si>
  <si>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</si>
  <si>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</si>
  <si>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</si>
  <si>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</si>
  <si>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</si>
  <si>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</si>
  <si>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</si>
  <si>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</si>
  <si>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</si>
  <si>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</si>
  <si>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</si>
  <si>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</si>
  <si>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</si>
  <si>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</si>
  <si>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</si>
  <si>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</si>
  <si>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</si>
  <si>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</si>
  <si>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</si>
  <si>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</si>
  <si>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</si>
  <si>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</si>
  <si>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</si>
  <si>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</si>
  <si>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</si>
  <si>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</si>
  <si>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</si>
  <si>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</si>
  <si>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</si>
  <si>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</si>
  <si>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</si>
  <si>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</si>
  <si>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</si>
  <si>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</si>
  <si>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</si>
  <si>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</si>
  <si>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</si>
  <si>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</si>
  <si>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</si>
  <si>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</si>
  <si>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</si>
  <si>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</si>
  <si>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</si>
  <si>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</si>
  <si>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</si>
  <si>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</si>
  <si>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</si>
  <si>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</si>
  <si>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</si>
  <si>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</si>
  <si>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</si>
  <si>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</si>
  <si>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</si>
  <si>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</si>
  <si>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</si>
  <si>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</si>
  <si>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</si>
  <si>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</si>
  <si>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</si>
  <si>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</si>
  <si>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</si>
  <si>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</si>
  <si>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</si>
  <si>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</si>
  <si>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</si>
  <si>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</si>
  <si>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</si>
  <si>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</si>
  <si>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</si>
  <si>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</si>
  <si>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</si>
  <si>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</si>
  <si>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</si>
  <si>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</si>
  <si>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</si>
  <si>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</si>
  <si>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</si>
  <si>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</si>
  <si>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</si>
  <si>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</si>
  <si>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</si>
  <si>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</si>
  <si>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</si>
  <si>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</si>
  <si>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</si>
  <si>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</si>
  <si>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</si>
  <si>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</si>
  <si>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</si>
  <si>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</si>
  <si>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</si>
  <si>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</si>
  <si>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</si>
  <si>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</si>
  <si>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</si>
  <si>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</si>
  <si>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</si>
  <si>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</si>
  <si>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</si>
  <si>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</si>
  <si>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</si>
  <si>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</si>
  <si>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</si>
  <si>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</si>
  <si>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</si>
  <si>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</si>
  <si>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</si>
  <si>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</si>
  <si>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</si>
  <si>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</si>
  <si>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</si>
  <si>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</si>
  <si>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</si>
  <si>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</si>
  <si>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</si>
  <si>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</si>
  <si>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</si>
  <si>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</si>
  <si>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</si>
  <si>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</si>
  <si>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</si>
  <si>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</si>
  <si>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</si>
  <si>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</si>
  <si>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</si>
  <si>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</si>
  <si>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</si>
  <si>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</si>
  <si>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</si>
  <si>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</si>
  <si>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</si>
  <si>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</si>
  <si>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</si>
  <si>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</si>
  <si>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</si>
  <si>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</si>
  <si>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</si>
  <si>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</si>
  <si>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</si>
  <si>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</si>
  <si>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</si>
  <si>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</si>
  <si>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</si>
  <si>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</si>
  <si>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</si>
  <si>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</si>
  <si>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</si>
  <si>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</si>
  <si>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</si>
  <si>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</si>
  <si>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</si>
  <si>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</si>
  <si>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</si>
  <si>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</si>
  <si>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</si>
  <si>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</si>
  <si>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</si>
  <si>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</si>
  <si>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</si>
  <si>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</si>
  <si>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</si>
  <si>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</si>
  <si>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</si>
  <si>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</si>
  <si>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</si>
  <si>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</si>
  <si>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</si>
  <si>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</si>
  <si>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</si>
  <si>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</si>
  <si>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</si>
  <si>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</si>
  <si>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</si>
  <si>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</si>
  <si>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</si>
  <si>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</si>
  <si>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</si>
  <si>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</si>
  <si>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</si>
  <si>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</si>
  <si>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</si>
  <si>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</si>
  <si>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</si>
  <si>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</si>
  <si>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</si>
  <si>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</si>
  <si>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</si>
  <si>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</si>
  <si>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</si>
  <si>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</si>
  <si>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</si>
  <si>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</si>
  <si>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</si>
  <si>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</si>
  <si>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</si>
  <si>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</si>
  <si>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</si>
  <si>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</si>
  <si>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</si>
  <si>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</si>
  <si>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</si>
  <si>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</si>
  <si>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</si>
  <si>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</si>
  <si>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</si>
  <si>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</si>
  <si>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</si>
  <si>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</si>
  <si>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</si>
  <si>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</si>
  <si>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</si>
  <si>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</si>
  <si>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</si>
  <si>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</si>
  <si>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</si>
  <si>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</si>
  <si>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</si>
  <si>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</si>
  <si>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</si>
  <si>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</si>
  <si>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</si>
  <si>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</si>
  <si>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</si>
  <si>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</si>
  <si>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</si>
  <si>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</si>
  <si>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</si>
  <si>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</si>
  <si>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</si>
  <si>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</si>
  <si>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</si>
  <si>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</si>
  <si>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</si>
  <si>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</si>
  <si>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</si>
  <si>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</si>
  <si>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</si>
  <si>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</si>
  <si>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</si>
  <si>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</si>
  <si>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</si>
  <si>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</si>
  <si>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</si>
  <si>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</si>
  <si>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</si>
  <si>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</si>
  <si>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</si>
  <si>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</si>
  <si>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</si>
  <si>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</si>
  <si>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</si>
  <si>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</si>
  <si>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</si>
  <si>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</si>
  <si>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</si>
  <si>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</si>
  <si>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</si>
  <si>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</si>
  <si>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</si>
  <si>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</si>
  <si>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</si>
  <si>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</si>
  <si>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</si>
  <si>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</si>
  <si>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</si>
  <si>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</si>
  <si>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</si>
  <si>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</si>
  <si>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</si>
  <si>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</si>
  <si>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</si>
  <si>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</si>
  <si>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</si>
  <si>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</si>
  <si>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</si>
  <si>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</si>
  <si>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</si>
  <si>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</si>
  <si>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</si>
  <si>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</si>
  <si>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</si>
  <si>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</si>
  <si>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</si>
  <si>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</si>
  <si>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</si>
  <si>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</si>
  <si>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</si>
  <si>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</si>
  <si>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</si>
  <si>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</si>
  <si>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</si>
  <si>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</si>
  <si>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</si>
  <si>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</si>
  <si>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</si>
  <si>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</si>
  <si>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</si>
  <si>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</si>
  <si>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</si>
  <si>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</si>
  <si>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</si>
  <si>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</si>
  <si>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</si>
  <si>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</si>
  <si>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</si>
  <si>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</si>
  <si>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</si>
  <si>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</si>
  <si>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</si>
  <si>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</si>
  <si>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</si>
  <si>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</si>
  <si>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</si>
  <si>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</si>
  <si>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</si>
  <si>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</si>
  <si>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</si>
  <si>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</si>
  <si>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</si>
  <si>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</si>
  <si>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</si>
  <si>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</si>
  <si>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</si>
  <si>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</si>
  <si>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</si>
  <si>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</si>
  <si>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</si>
  <si>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</si>
  <si>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</si>
  <si>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</si>
  <si>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</si>
  <si>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</si>
  <si>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</si>
  <si>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</si>
  <si>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</si>
  <si>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</si>
  <si>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</si>
  <si>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</si>
  <si>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</si>
  <si>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</si>
  <si>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</si>
  <si>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</si>
  <si>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</si>
  <si>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</si>
  <si>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</si>
  <si>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</si>
  <si>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</si>
  <si>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</si>
  <si>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</si>
  <si>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</si>
  <si>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</si>
  <si>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</si>
  <si>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</si>
  <si>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</si>
  <si>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</si>
  <si>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</si>
  <si>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</si>
  <si>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</si>
  <si>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</si>
  <si>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</si>
  <si>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</si>
  <si>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</si>
  <si>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</si>
  <si>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</si>
  <si>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</si>
  <si>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</si>
  <si>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</si>
  <si>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</si>
  <si>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</si>
  <si>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</si>
  <si>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</si>
  <si>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</si>
  <si>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</si>
  <si>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</si>
  <si>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</si>
  <si>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</si>
  <si>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</si>
  <si>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</si>
  <si>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</si>
  <si>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</si>
  <si>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</si>
  <si>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</si>
  <si>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</si>
  <si>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</si>
  <si>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</si>
  <si>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</si>
  <si>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</si>
  <si>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</si>
  <si>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</si>
  <si>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</si>
  <si>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</si>
  <si>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</si>
  <si>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</si>
  <si>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</si>
  <si>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</si>
  <si>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</si>
  <si>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</si>
  <si>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</si>
  <si>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</si>
  <si>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</si>
  <si>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</si>
  <si>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</si>
  <si>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</si>
  <si>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</si>
  <si>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</si>
  <si>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</si>
  <si>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</si>
  <si>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</si>
  <si>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</si>
  <si>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</si>
  <si>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</si>
  <si>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</si>
  <si>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</si>
  <si>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</si>
  <si>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</si>
  <si>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</si>
  <si>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</si>
  <si>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</si>
  <si>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</si>
  <si>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</si>
  <si>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</si>
  <si>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</si>
  <si>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</si>
  <si>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</si>
  <si>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</si>
  <si>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</si>
  <si>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</si>
  <si>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</si>
  <si>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</si>
  <si>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</si>
  <si>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</si>
  <si>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</si>
  <si>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</si>
  <si>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</si>
  <si>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</si>
  <si>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</si>
  <si>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</si>
  <si>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</si>
  <si>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</si>
  <si>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</si>
  <si>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</si>
  <si>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</si>
  <si>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</si>
  <si>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</si>
  <si>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</si>
  <si>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</si>
  <si>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</si>
  <si>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</si>
  <si>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</si>
  <si>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</si>
  <si>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</si>
  <si>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</si>
  <si>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</si>
  <si>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</si>
  <si>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</si>
  <si>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</si>
  <si>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</si>
  <si>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</si>
  <si>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</si>
  <si>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</si>
  <si>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</si>
  <si>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</si>
  <si>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</si>
  <si>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</si>
  <si>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</si>
  <si>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</si>
  <si>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</si>
  <si>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</si>
  <si>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</si>
  <si>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</si>
  <si>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</si>
  <si>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</si>
  <si>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</si>
  <si>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</si>
  <si>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</si>
  <si>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</si>
  <si>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</si>
  <si>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</si>
  <si>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</si>
  <si>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</si>
  <si>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</si>
  <si>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</si>
  <si>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</si>
  <si>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</si>
  <si>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</si>
  <si>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</si>
  <si>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</si>
  <si>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</si>
  <si>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</si>
  <si>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</si>
  <si>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</si>
  <si>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</si>
  <si>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</si>
  <si>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</si>
  <si>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</si>
  <si>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</si>
  <si>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</si>
  <si>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</si>
  <si>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</si>
  <si>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</si>
  <si>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</si>
  <si>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</si>
  <si>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</si>
  <si>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</si>
  <si>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</si>
  <si>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</si>
  <si>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</si>
  <si>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</si>
  <si>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</si>
  <si>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</si>
  <si>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</si>
  <si>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</si>
  <si>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</si>
  <si>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</si>
  <si>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</si>
  <si>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</si>
  <si>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</si>
  <si>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</si>
  <si>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</si>
  <si>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</si>
  <si>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</si>
  <si>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</si>
  <si>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</si>
  <si>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</si>
  <si>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</si>
  <si>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</si>
  <si>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</si>
  <si>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</si>
  <si>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</si>
  <si>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</si>
  <si>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</si>
  <si>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</si>
  <si>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</si>
  <si>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</si>
  <si>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</si>
  <si>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</si>
  <si>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</si>
  <si>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</si>
  <si>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</si>
  <si>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</si>
  <si>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</si>
  <si>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</si>
  <si>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</si>
  <si>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</si>
  <si>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</si>
  <si>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</si>
  <si>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</si>
  <si>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</si>
  <si>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</si>
  <si>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</si>
  <si>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</si>
  <si>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</si>
  <si>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</si>
  <si>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</si>
  <si>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</si>
  <si>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</si>
  <si>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</si>
  <si>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</si>
  <si>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</si>
  <si>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</si>
  <si>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</si>
  <si>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</si>
  <si>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</si>
  <si>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</si>
  <si>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</si>
  <si>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</si>
  <si>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</si>
  <si>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</si>
  <si>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</si>
  <si>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</si>
  <si>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</si>
  <si>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</si>
  <si>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</si>
  <si>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</si>
  <si>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</si>
  <si>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</si>
  <si>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</si>
  <si>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</si>
  <si>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</si>
  <si>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</si>
  <si>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</si>
  <si>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</si>
  <si>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</si>
  <si>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</si>
  <si>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</si>
  <si>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</si>
  <si>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</si>
  <si>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</si>
  <si>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</si>
  <si>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</si>
  <si>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</si>
  <si>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</si>
  <si>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</si>
  <si>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</si>
  <si>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</si>
  <si>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</si>
  <si>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</si>
  <si>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</si>
  <si>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</si>
  <si>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</si>
  <si>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</si>
  <si>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</si>
  <si>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</si>
  <si>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</si>
  <si>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</si>
  <si>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</si>
  <si>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</si>
  <si>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</si>
  <si>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</si>
  <si>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</si>
  <si>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</si>
  <si>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</si>
  <si>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</si>
  <si>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</si>
  <si>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</si>
  <si>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</si>
  <si>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</si>
  <si>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</si>
  <si>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</si>
  <si>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</si>
  <si>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</si>
  <si>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</si>
  <si>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</si>
  <si>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</si>
  <si>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</si>
  <si>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</si>
  <si>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</si>
  <si>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</si>
  <si>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</si>
  <si>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</si>
  <si>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</si>
  <si>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</si>
  <si>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</si>
  <si>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</si>
  <si>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</si>
  <si>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</si>
  <si>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</si>
  <si>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</si>
  <si>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</si>
  <si>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</si>
  <si>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</si>
  <si>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</si>
  <si>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</si>
  <si>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</si>
  <si>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</si>
  <si>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</si>
  <si>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</si>
  <si>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</si>
  <si>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</si>
  <si>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</si>
  <si>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</si>
  <si>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</si>
  <si>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</si>
  <si>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</si>
  <si>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</si>
  <si>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</si>
  <si>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</si>
  <si>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</si>
  <si>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</si>
  <si>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</si>
  <si>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</si>
  <si>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</si>
  <si>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</si>
  <si>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</si>
  <si>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</si>
  <si>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</si>
  <si>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</si>
  <si>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</si>
  <si>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</si>
  <si>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</si>
  <si>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</si>
  <si>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</si>
  <si>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</si>
  <si>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</si>
  <si>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</si>
  <si>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</si>
  <si>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</si>
  <si>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</si>
  <si>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</si>
  <si>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</si>
  <si>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</si>
  <si>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</si>
  <si>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</si>
  <si>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</si>
  <si>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</si>
  <si>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</si>
  <si>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</si>
  <si>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</si>
  <si>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</si>
  <si>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</si>
  <si>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</si>
  <si>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</si>
  <si>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</si>
  <si>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</si>
  <si>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</si>
  <si>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</si>
  <si>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</si>
  <si>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</si>
  <si>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</si>
  <si>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</si>
  <si>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</si>
  <si>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</si>
  <si>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</si>
  <si>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</si>
  <si>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</si>
  <si>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</si>
  <si>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</si>
  <si>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</si>
  <si>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</si>
  <si>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</si>
  <si>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</si>
  <si>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</si>
  <si>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</si>
  <si>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</si>
  <si>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</si>
  <si>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</si>
  <si>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</si>
  <si>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01100</t>
  </si>
  <si>
    <t>札幌市</t>
  </si>
  <si>
    <t>01100_令和4年度</t>
  </si>
  <si>
    <t>01100_令和6年度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</si>
  <si>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</si>
  <si>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</si>
  <si>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</si>
  <si>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</si>
  <si>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</si>
  <si>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</si>
  <si>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</si>
  <si>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</si>
  <si>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</si>
  <si>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</si>
  <si>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</si>
  <si>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</si>
  <si>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</si>
  <si>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</si>
  <si>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</si>
  <si>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</si>
  <si>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</si>
  <si>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</si>
  <si>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</si>
  <si>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</si>
  <si>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</si>
  <si>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</si>
  <si>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</si>
  <si>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</si>
  <si>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</si>
  <si>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</si>
  <si>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</si>
  <si>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</si>
  <si>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</si>
  <si>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</si>
  <si>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</si>
  <si>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</si>
  <si>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</si>
  <si>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</si>
  <si>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</si>
  <si>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</si>
  <si>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</si>
  <si>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</si>
  <si>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</si>
  <si>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</si>
  <si>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</si>
  <si>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</si>
  <si>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</si>
  <si>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</si>
  <si>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</si>
  <si>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</si>
  <si>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</si>
  <si>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</si>
  <si>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</si>
  <si>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</si>
  <si>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</si>
  <si>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</si>
  <si>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</si>
  <si>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</si>
  <si>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</si>
  <si>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</si>
  <si>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</si>
  <si>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</si>
  <si>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</si>
  <si>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</si>
  <si>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</si>
  <si>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</si>
  <si>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</si>
  <si>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</si>
  <si>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</si>
  <si>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</si>
  <si>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</si>
  <si>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</si>
  <si>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</si>
  <si>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</si>
  <si>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</si>
  <si>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</si>
  <si>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</si>
  <si>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</si>
  <si>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</si>
  <si>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</si>
  <si>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</si>
  <si>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</si>
  <si>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</si>
  <si>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</si>
  <si>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</si>
  <si>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</si>
  <si>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</si>
  <si>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</si>
  <si>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</si>
  <si>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</si>
  <si>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</si>
  <si>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</si>
  <si>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</si>
  <si>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</si>
  <si>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</si>
  <si>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</si>
  <si>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</si>
  <si>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</si>
  <si>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</si>
  <si>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</si>
  <si>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</si>
  <si>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</si>
  <si>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</si>
  <si>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</si>
  <si>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</si>
  <si>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</si>
  <si>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</si>
  <si>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</si>
  <si>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</si>
  <si>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</si>
  <si>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</si>
  <si>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</si>
  <si>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</si>
  <si>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</si>
  <si>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</si>
  <si>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</si>
  <si>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</si>
  <si>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</si>
  <si>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</si>
  <si>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</si>
  <si>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</si>
  <si>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</si>
  <si>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</si>
  <si>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</si>
  <si>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</si>
  <si>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</si>
  <si>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</si>
  <si>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</si>
  <si>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</si>
  <si>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</si>
  <si>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</si>
  <si>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</si>
  <si>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</si>
  <si>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</si>
  <si>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</si>
  <si>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</si>
  <si>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</si>
  <si>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</si>
  <si>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</si>
  <si>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</si>
  <si>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</si>
  <si>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</si>
  <si>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</si>
  <si>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</si>
  <si>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</si>
  <si>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</si>
  <si>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</si>
  <si>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</si>
  <si>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</si>
  <si>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</si>
  <si>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</si>
  <si>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</si>
  <si>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</si>
  <si>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</si>
  <si>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</si>
  <si>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</si>
  <si>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</si>
  <si>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</si>
  <si>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</si>
  <si>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</si>
  <si>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</si>
  <si>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</si>
  <si>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</si>
  <si>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</si>
  <si>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</si>
  <si>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</si>
  <si>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</si>
  <si>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</si>
  <si>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</si>
  <si>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</si>
  <si>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</si>
  <si>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</si>
  <si>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</si>
  <si>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</si>
  <si>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</si>
  <si>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</si>
  <si>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</si>
  <si>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</si>
  <si>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</si>
  <si>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</si>
  <si>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</si>
  <si>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</si>
  <si>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</si>
  <si>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</si>
  <si>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</si>
  <si>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</si>
  <si>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</si>
  <si>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</si>
  <si>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</si>
  <si>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</si>
  <si>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</si>
  <si>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</si>
  <si>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</si>
  <si>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</si>
  <si>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</si>
  <si>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</si>
  <si>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</si>
  <si>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</si>
  <si>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</si>
  <si>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</si>
  <si>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</si>
  <si>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</si>
  <si>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</si>
  <si>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</si>
  <si>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</si>
  <si>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</si>
  <si>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</si>
  <si>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</si>
  <si>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</si>
  <si>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</si>
  <si>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</si>
  <si>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</si>
  <si>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</si>
  <si>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</si>
  <si>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</si>
  <si>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</si>
  <si>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</si>
  <si>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</si>
  <si>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</si>
  <si>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</si>
  <si>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</si>
  <si>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</si>
  <si>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</si>
  <si>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</si>
  <si>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</si>
  <si>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</si>
  <si>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</si>
  <si>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</si>
  <si>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</si>
  <si>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</si>
  <si>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</si>
  <si>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</si>
  <si>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</si>
  <si>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</si>
  <si>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</si>
  <si>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</si>
  <si>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</si>
  <si>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</si>
  <si>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</si>
  <si>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</si>
  <si>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</si>
  <si>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</si>
  <si>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</si>
  <si>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</si>
  <si>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</si>
  <si>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</si>
  <si>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</si>
  <si>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</si>
  <si>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</si>
  <si>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</si>
  <si>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</si>
  <si>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</si>
  <si>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</si>
  <si>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</si>
  <si>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</si>
  <si>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</si>
  <si>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</si>
  <si>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</si>
  <si>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</si>
  <si>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</si>
  <si>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</si>
  <si>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</si>
  <si>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</si>
  <si>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</si>
  <si>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</si>
  <si>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</si>
  <si>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</si>
  <si>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</si>
  <si>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</si>
  <si>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</si>
  <si>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</si>
  <si>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</si>
  <si>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</si>
  <si>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</si>
  <si>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</si>
  <si>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</si>
  <si>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</si>
  <si>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</si>
  <si>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</si>
  <si>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</si>
  <si>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</si>
  <si>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</si>
  <si>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</si>
  <si>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</si>
  <si>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</si>
  <si>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</si>
  <si>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</si>
  <si>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</si>
  <si>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</si>
  <si>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</si>
  <si>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</si>
  <si>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</si>
  <si>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</si>
  <si>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</si>
  <si>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</si>
  <si>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</si>
  <si>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</si>
  <si>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</si>
  <si>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</si>
  <si>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</si>
  <si>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</si>
  <si>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</si>
  <si>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</si>
  <si>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</si>
  <si>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01370_令和6年度</t>
  </si>
  <si>
    <t>01370</t>
  </si>
  <si>
    <t>今金町</t>
  </si>
  <si>
    <t>01347_令和6年度</t>
  </si>
  <si>
    <t>01347</t>
  </si>
  <si>
    <t>長万部町</t>
  </si>
  <si>
    <t>01602_令和6年度</t>
  </si>
  <si>
    <t>01602</t>
  </si>
  <si>
    <t>平取町</t>
  </si>
  <si>
    <t>01370_令和4年度</t>
  </si>
  <si>
    <t>01347_令和4年度</t>
  </si>
  <si>
    <t>01602_令和4年度</t>
  </si>
  <si>
    <t>01461_令和6年度</t>
  </si>
  <si>
    <t>01461</t>
  </si>
  <si>
    <t>中富良野町</t>
  </si>
  <si>
    <t>01461_令和4年度</t>
  </si>
  <si>
    <t>01633_令和6年度</t>
  </si>
  <si>
    <t>01633</t>
  </si>
  <si>
    <t>上士幌町</t>
  </si>
  <si>
    <t>01549_令和6年度</t>
  </si>
  <si>
    <t>01549</t>
  </si>
  <si>
    <t>訓子府町</t>
  </si>
  <si>
    <t>01552_令和6年度</t>
  </si>
  <si>
    <t>01552</t>
  </si>
  <si>
    <t>佐呂間町</t>
  </si>
  <si>
    <t>01633_令和4年度</t>
  </si>
  <si>
    <t>01549_令和4年度</t>
  </si>
  <si>
    <t>01552_令和4年度</t>
  </si>
  <si>
    <t>美郷町</t>
  </si>
  <si>
    <t>01347_平成2年度</t>
  </si>
  <si>
    <t>01347_平成17年度</t>
  </si>
  <si>
    <t>01347_平成18年度</t>
  </si>
  <si>
    <t>01347_平成19年度</t>
  </si>
  <si>
    <t>01347_平成20年度</t>
  </si>
  <si>
    <t>01347_平成21年度</t>
  </si>
  <si>
    <t>01347_平成22年度</t>
  </si>
  <si>
    <t>01347_平成23年度</t>
  </si>
  <si>
    <t>01347_平成24年度</t>
  </si>
  <si>
    <t>01347_平成25年度</t>
  </si>
  <si>
    <t>01347_平成26年度</t>
  </si>
  <si>
    <t>01347_平成27年度</t>
  </si>
  <si>
    <t>01347_平成28年度</t>
  </si>
  <si>
    <t>01347_平成29年度</t>
  </si>
  <si>
    <t>01347_平成30年度</t>
  </si>
  <si>
    <t>01347_令和元年度</t>
  </si>
  <si>
    <t>01347_令和2年度</t>
  </si>
  <si>
    <t>01347_令和3年度</t>
  </si>
  <si>
    <t>01347_令和5年度</t>
  </si>
  <si>
    <t>02443_平成2年度</t>
  </si>
  <si>
    <t>02443</t>
  </si>
  <si>
    <t>田子町</t>
  </si>
  <si>
    <t>02443_平成17年度</t>
  </si>
  <si>
    <t>02443_平成18年度</t>
  </si>
  <si>
    <t>02443_平成19年度</t>
  </si>
  <si>
    <t>02443_平成20年度</t>
  </si>
  <si>
    <t>02443_平成21年度</t>
  </si>
  <si>
    <t>02443_平成22年度</t>
  </si>
  <si>
    <t>02443_平成23年度</t>
  </si>
  <si>
    <t>02443_平成24年度</t>
  </si>
  <si>
    <t>02443_平成25年度</t>
  </si>
  <si>
    <t>02443_平成26年度</t>
  </si>
  <si>
    <t>02443_平成27年度</t>
  </si>
  <si>
    <t>02443_平成28年度</t>
  </si>
  <si>
    <t>02443_平成29年度</t>
  </si>
  <si>
    <t>02443_平成30年度</t>
  </si>
  <si>
    <t>02443_令和元年度</t>
  </si>
  <si>
    <t>02443_令和2年度</t>
  </si>
  <si>
    <t>02443_令和3年度</t>
  </si>
  <si>
    <t>02443_令和4年度</t>
  </si>
  <si>
    <t>02443_令和5年度</t>
  </si>
  <si>
    <t>02443_令和6年度</t>
  </si>
  <si>
    <t>03441_平成2年度</t>
  </si>
  <si>
    <t>03441</t>
  </si>
  <si>
    <t>住田町</t>
  </si>
  <si>
    <t>03441_平成17年度</t>
  </si>
  <si>
    <t>03441_平成18年度</t>
  </si>
  <si>
    <t>03441_平成19年度</t>
  </si>
  <si>
    <t>03441_平成20年度</t>
  </si>
  <si>
    <t>03441_平成21年度</t>
  </si>
  <si>
    <t>03441_平成22年度</t>
  </si>
  <si>
    <t>03441_平成23年度</t>
  </si>
  <si>
    <t>03441_平成24年度</t>
  </si>
  <si>
    <t>03441_平成25年度</t>
  </si>
  <si>
    <t>03441_平成26年度</t>
  </si>
  <si>
    <t>03441_平成27年度</t>
  </si>
  <si>
    <t>03441_平成28年度</t>
  </si>
  <si>
    <t>03441_平成29年度</t>
  </si>
  <si>
    <t>03441_平成30年度</t>
  </si>
  <si>
    <t>03441_令和元年度</t>
  </si>
  <si>
    <t>03441_令和2年度</t>
  </si>
  <si>
    <t>03441_令和3年度</t>
  </si>
  <si>
    <t>03441_令和4年度</t>
  </si>
  <si>
    <t>03441_令和5年度</t>
  </si>
  <si>
    <t>03441_令和6年度</t>
  </si>
  <si>
    <t>45404_平成2年度</t>
  </si>
  <si>
    <t>45404</t>
  </si>
  <si>
    <t>木城町</t>
  </si>
  <si>
    <t>45404_平成17年度</t>
  </si>
  <si>
    <t>45404_平成18年度</t>
  </si>
  <si>
    <t>45404_平成19年度</t>
  </si>
  <si>
    <t>45404_平成20年度</t>
  </si>
  <si>
    <t>45404_平成21年度</t>
  </si>
  <si>
    <t>45404_平成22年度</t>
  </si>
  <si>
    <t>45404_平成23年度</t>
  </si>
  <si>
    <t>45404_平成24年度</t>
  </si>
  <si>
    <t>45404_平成25年度</t>
  </si>
  <si>
    <t>45404_平成26年度</t>
  </si>
  <si>
    <t>45404_平成27年度</t>
  </si>
  <si>
    <t>45404_平成28年度</t>
  </si>
  <si>
    <t>45404_平成29年度</t>
  </si>
  <si>
    <t>45404_平成30年度</t>
  </si>
  <si>
    <t>45404_令和元年度</t>
  </si>
  <si>
    <t>45404_令和2年度</t>
  </si>
  <si>
    <t>45404_令和3年度</t>
  </si>
  <si>
    <t>45404_令和4年度</t>
  </si>
  <si>
    <t>45404_令和5年度</t>
  </si>
  <si>
    <t>45404_令和6年度</t>
  </si>
  <si>
    <t>39410_平成2年度</t>
  </si>
  <si>
    <t>39410</t>
  </si>
  <si>
    <t>日高村</t>
  </si>
  <si>
    <t>39410_平成17年度</t>
  </si>
  <si>
    <t>39410_平成18年度</t>
  </si>
  <si>
    <t>39410_平成19年度</t>
  </si>
  <si>
    <t>39410_平成20年度</t>
  </si>
  <si>
    <t>39410_平成21年度</t>
  </si>
  <si>
    <t>39410_平成22年度</t>
  </si>
  <si>
    <t>39410_平成23年度</t>
  </si>
  <si>
    <t>39410_平成24年度</t>
  </si>
  <si>
    <t>39410_平成25年度</t>
  </si>
  <si>
    <t>39410_平成26年度</t>
  </si>
  <si>
    <t>39410_平成27年度</t>
  </si>
  <si>
    <t>39410_平成28年度</t>
  </si>
  <si>
    <t>39410_平成29年度</t>
  </si>
  <si>
    <t>39410_平成30年度</t>
  </si>
  <si>
    <t>39410_令和元年度</t>
  </si>
  <si>
    <t>39410_令和2年度</t>
  </si>
  <si>
    <t>39410_令和3年度</t>
  </si>
  <si>
    <t>39410_令和4年度</t>
  </si>
  <si>
    <t>39410_令和5年度</t>
  </si>
  <si>
    <t>39410_令和6年度</t>
  </si>
  <si>
    <t>01633_平成2年度</t>
  </si>
  <si>
    <t>01633_平成17年度</t>
  </si>
  <si>
    <t>01633_平成18年度</t>
  </si>
  <si>
    <t>01633_平成19年度</t>
  </si>
  <si>
    <t>01633_平成20年度</t>
  </si>
  <si>
    <t>01633_平成21年度</t>
  </si>
  <si>
    <t>01633_平成22年度</t>
  </si>
  <si>
    <t>01633_平成23年度</t>
  </si>
  <si>
    <t>01633_平成24年度</t>
  </si>
  <si>
    <t>01633_平成25年度</t>
  </si>
  <si>
    <t>01633_平成26年度</t>
  </si>
  <si>
    <t>01633_平成27年度</t>
  </si>
  <si>
    <t>01633_平成28年度</t>
  </si>
  <si>
    <t>01633_平成29年度</t>
  </si>
  <si>
    <t>01633_平成30年度</t>
  </si>
  <si>
    <t>01633_令和元年度</t>
  </si>
  <si>
    <t>01633_令和2年度</t>
  </si>
  <si>
    <t>01633_令和3年度</t>
  </si>
  <si>
    <t>01633_令和5年度</t>
  </si>
  <si>
    <t>27383_平成2年度</t>
  </si>
  <si>
    <t>27383</t>
  </si>
  <si>
    <t>千早赤阪村</t>
  </si>
  <si>
    <t>27383_平成17年度</t>
  </si>
  <si>
    <t>27383_平成18年度</t>
  </si>
  <si>
    <t>27383_平成19年度</t>
  </si>
  <si>
    <t>27383_平成20年度</t>
  </si>
  <si>
    <t>27383_平成21年度</t>
  </si>
  <si>
    <t>27383_平成22年度</t>
  </si>
  <si>
    <t>27383_平成23年度</t>
  </si>
  <si>
    <t>27383_平成24年度</t>
  </si>
  <si>
    <t>27383_平成25年度</t>
  </si>
  <si>
    <t>27383_平成26年度</t>
  </si>
  <si>
    <t>27383_平成27年度</t>
  </si>
  <si>
    <t>27383_平成28年度</t>
  </si>
  <si>
    <t>27383_平成29年度</t>
  </si>
  <si>
    <t>27383_平成30年度</t>
  </si>
  <si>
    <t>27383_令和元年度</t>
  </si>
  <si>
    <t>27383_令和2年度</t>
  </si>
  <si>
    <t>27383_令和3年度</t>
  </si>
  <si>
    <t>27383_令和4年度</t>
  </si>
  <si>
    <t>27383_令和5年度</t>
  </si>
  <si>
    <t>27383_令和6年度</t>
  </si>
  <si>
    <t>36342_平成2年度</t>
  </si>
  <si>
    <t>36342</t>
  </si>
  <si>
    <t>神山町</t>
  </si>
  <si>
    <t>36342_平成17年度</t>
  </si>
  <si>
    <t>36342_平成18年度</t>
  </si>
  <si>
    <t>36342_平成19年度</t>
  </si>
  <si>
    <t>36342_平成20年度</t>
  </si>
  <si>
    <t>36342_平成21年度</t>
  </si>
  <si>
    <t>36342_平成22年度</t>
  </si>
  <si>
    <t>36342_平成23年度</t>
  </si>
  <si>
    <t>36342_平成24年度</t>
  </si>
  <si>
    <t>36342_平成25年度</t>
  </si>
  <si>
    <t>36342_平成26年度</t>
  </si>
  <si>
    <t>36342_平成27年度</t>
  </si>
  <si>
    <t>36342_平成28年度</t>
  </si>
  <si>
    <t>36342_平成29年度</t>
  </si>
  <si>
    <t>36342_平成30年度</t>
  </si>
  <si>
    <t>36342_令和元年度</t>
  </si>
  <si>
    <t>36342_令和2年度</t>
  </si>
  <si>
    <t>36342_令和3年度</t>
  </si>
  <si>
    <t>36342_令和4年度</t>
  </si>
  <si>
    <t>36342_令和5年度</t>
  </si>
  <si>
    <t>36342_令和6年度</t>
  </si>
  <si>
    <t>02423_平成2年度</t>
  </si>
  <si>
    <t>02423</t>
  </si>
  <si>
    <t>大間町</t>
  </si>
  <si>
    <t>02423_平成17年度</t>
  </si>
  <si>
    <t>02423_平成18年度</t>
  </si>
  <si>
    <t>02423_平成19年度</t>
  </si>
  <si>
    <t>02423_平成20年度</t>
  </si>
  <si>
    <t>02423_平成21年度</t>
  </si>
  <si>
    <t>02423_平成22年度</t>
  </si>
  <si>
    <t>02423_平成23年度</t>
  </si>
  <si>
    <t>02423_平成24年度</t>
  </si>
  <si>
    <t>02423_平成25年度</t>
  </si>
  <si>
    <t>02423_平成26年度</t>
  </si>
  <si>
    <t>02423_平成27年度</t>
  </si>
  <si>
    <t>02423_平成28年度</t>
  </si>
  <si>
    <t>02423_平成29年度</t>
  </si>
  <si>
    <t>02423_平成30年度</t>
  </si>
  <si>
    <t>02423_令和元年度</t>
  </si>
  <si>
    <t>02423_令和2年度</t>
  </si>
  <si>
    <t>02423_令和3年度</t>
  </si>
  <si>
    <t>02423_令和4年度</t>
  </si>
  <si>
    <t>02423_令和5年度</t>
  </si>
  <si>
    <t>02423_令和6年度</t>
  </si>
  <si>
    <t>06363_平成2年度</t>
  </si>
  <si>
    <t>06363</t>
  </si>
  <si>
    <t>舟形町</t>
  </si>
  <si>
    <t>06363_平成17年度</t>
  </si>
  <si>
    <t>06363_平成18年度</t>
  </si>
  <si>
    <t>06363_平成19年度</t>
  </si>
  <si>
    <t>06363_平成20年度</t>
  </si>
  <si>
    <t>06363_平成21年度</t>
  </si>
  <si>
    <t>06363_平成22年度</t>
  </si>
  <si>
    <t>06363_平成23年度</t>
  </si>
  <si>
    <t>06363_平成24年度</t>
  </si>
  <si>
    <t>06363_平成25年度</t>
  </si>
  <si>
    <t>06363_平成26年度</t>
  </si>
  <si>
    <t>06363_平成27年度</t>
  </si>
  <si>
    <t>06363_平成28年度</t>
  </si>
  <si>
    <t>06363_平成29年度</t>
  </si>
  <si>
    <t>06363_平成30年度</t>
  </si>
  <si>
    <t>06363_令和元年度</t>
  </si>
  <si>
    <t>06363_令和2年度</t>
  </si>
  <si>
    <t>06363_令和3年度</t>
  </si>
  <si>
    <t>06363_令和4年度</t>
  </si>
  <si>
    <t>06363_令和5年度</t>
  </si>
  <si>
    <t>06363_令和6年度</t>
  </si>
  <si>
    <t>23427_平成2年度</t>
  </si>
  <si>
    <t>23427</t>
  </si>
  <si>
    <t>飛島村</t>
  </si>
  <si>
    <t>23427_平成17年度</t>
  </si>
  <si>
    <t>23427_平成18年度</t>
  </si>
  <si>
    <t>23427_平成19年度</t>
  </si>
  <si>
    <t>23427_平成20年度</t>
  </si>
  <si>
    <t>23427_平成21年度</t>
  </si>
  <si>
    <t>23427_平成22年度</t>
  </si>
  <si>
    <t>23427_平成23年度</t>
  </si>
  <si>
    <t>23427_平成24年度</t>
  </si>
  <si>
    <t>23427_平成25年度</t>
  </si>
  <si>
    <t>23427_平成26年度</t>
  </si>
  <si>
    <t>23427_平成27年度</t>
  </si>
  <si>
    <t>23427_平成28年度</t>
  </si>
  <si>
    <t>23427_平成29年度</t>
  </si>
  <si>
    <t>23427_平成30年度</t>
  </si>
  <si>
    <t>23427_令和元年度</t>
  </si>
  <si>
    <t>23427_令和2年度</t>
  </si>
  <si>
    <t>23427_令和3年度</t>
  </si>
  <si>
    <t>23427_令和4年度</t>
  </si>
  <si>
    <t>23427_令和5年度</t>
  </si>
  <si>
    <t>23427_令和6年度</t>
  </si>
  <si>
    <t>36301_平成2年度</t>
  </si>
  <si>
    <t>36301</t>
  </si>
  <si>
    <t>勝浦町</t>
  </si>
  <si>
    <t>36301_平成17年度</t>
  </si>
  <si>
    <t>36301_平成18年度</t>
  </si>
  <si>
    <t>36301_平成19年度</t>
  </si>
  <si>
    <t>36301_平成20年度</t>
  </si>
  <si>
    <t>36301_平成21年度</t>
  </si>
  <si>
    <t>36301_平成22年度</t>
  </si>
  <si>
    <t>36301_平成23年度</t>
  </si>
  <si>
    <t>36301_平成24年度</t>
  </si>
  <si>
    <t>36301_平成25年度</t>
  </si>
  <si>
    <t>36301_平成26年度</t>
  </si>
  <si>
    <t>36301_平成27年度</t>
  </si>
  <si>
    <t>36301_平成28年度</t>
  </si>
  <si>
    <t>36301_平成29年度</t>
  </si>
  <si>
    <t>36301_平成30年度</t>
  </si>
  <si>
    <t>36301_令和元年度</t>
  </si>
  <si>
    <t>36301_令和2年度</t>
  </si>
  <si>
    <t>36301_令和3年度</t>
  </si>
  <si>
    <t>36301_令和4年度</t>
  </si>
  <si>
    <t>36301_令和5年度</t>
  </si>
  <si>
    <t>36301_令和6年度</t>
  </si>
  <si>
    <t>01552_平成2年度</t>
  </si>
  <si>
    <t>01552_平成17年度</t>
  </si>
  <si>
    <t>01552_平成18年度</t>
  </si>
  <si>
    <t>01552_平成19年度</t>
  </si>
  <si>
    <t>01552_平成20年度</t>
  </si>
  <si>
    <t>01552_平成21年度</t>
  </si>
  <si>
    <t>01552_平成22年度</t>
  </si>
  <si>
    <t>01552_平成23年度</t>
  </si>
  <si>
    <t>01552_平成24年度</t>
  </si>
  <si>
    <t>01552_平成25年度</t>
  </si>
  <si>
    <t>01552_平成26年度</t>
  </si>
  <si>
    <t>01552_平成27年度</t>
  </si>
  <si>
    <t>01552_平成28年度</t>
  </si>
  <si>
    <t>01552_平成29年度</t>
  </si>
  <si>
    <t>01552_平成30年度</t>
  </si>
  <si>
    <t>01552_令和元年度</t>
  </si>
  <si>
    <t>01552_令和2年度</t>
  </si>
  <si>
    <t>01552_令和3年度</t>
  </si>
  <si>
    <t>01552_令和5年度</t>
  </si>
  <si>
    <t>07564_平成2年度</t>
  </si>
  <si>
    <t>07564</t>
  </si>
  <si>
    <t>飯舘村</t>
  </si>
  <si>
    <t>07564_平成17年度</t>
  </si>
  <si>
    <t>07564_平成18年度</t>
  </si>
  <si>
    <t>07564_平成19年度</t>
  </si>
  <si>
    <t>07564_平成20年度</t>
  </si>
  <si>
    <t>07564_平成21年度</t>
  </si>
  <si>
    <t>07564_平成22年度</t>
  </si>
  <si>
    <t>07564_平成23年度</t>
  </si>
  <si>
    <t>07564_平成24年度</t>
  </si>
  <si>
    <t>07564_平成25年度</t>
  </si>
  <si>
    <t>07564_平成26年度</t>
  </si>
  <si>
    <t>07564_平成27年度</t>
  </si>
  <si>
    <t>07564_平成28年度</t>
  </si>
  <si>
    <t>07564_平成29年度</t>
  </si>
  <si>
    <t>07564_平成30年度</t>
  </si>
  <si>
    <t>07564_令和元年度</t>
  </si>
  <si>
    <t>07564_令和2年度</t>
  </si>
  <si>
    <t>07564_令和3年度</t>
  </si>
  <si>
    <t>07564_令和4年度</t>
  </si>
  <si>
    <t>07564_令和5年度</t>
  </si>
  <si>
    <t>07564_令和6年度</t>
  </si>
  <si>
    <t>45431_平成2年度</t>
  </si>
  <si>
    <t>45431</t>
  </si>
  <si>
    <t>45431_平成17年度</t>
  </si>
  <si>
    <t>45431_平成18年度</t>
  </si>
  <si>
    <t>45431_平成19年度</t>
  </si>
  <si>
    <t>45431_平成20年度</t>
  </si>
  <si>
    <t>45431_平成21年度</t>
  </si>
  <si>
    <t>45431_平成22年度</t>
  </si>
  <si>
    <t>45431_平成23年度</t>
  </si>
  <si>
    <t>45431_平成24年度</t>
  </si>
  <si>
    <t>45431_平成25年度</t>
  </si>
  <si>
    <t>45431_平成26年度</t>
  </si>
  <si>
    <t>45431_平成27年度</t>
  </si>
  <si>
    <t>45431_平成28年度</t>
  </si>
  <si>
    <t>45431_平成29年度</t>
  </si>
  <si>
    <t>45431_平成30年度</t>
  </si>
  <si>
    <t>45431_令和元年度</t>
  </si>
  <si>
    <t>45431_令和2年度</t>
  </si>
  <si>
    <t>45431_令和3年度</t>
  </si>
  <si>
    <t>45431_令和4年度</t>
  </si>
  <si>
    <t>45431_令和5年度</t>
  </si>
  <si>
    <t>45431_令和6年度</t>
  </si>
  <si>
    <t>20386_平成2年度</t>
  </si>
  <si>
    <t>20386</t>
  </si>
  <si>
    <t>中川村</t>
  </si>
  <si>
    <t>20386_平成17年度</t>
  </si>
  <si>
    <t>20386_平成18年度</t>
  </si>
  <si>
    <t>20386_平成19年度</t>
  </si>
  <si>
    <t>20386_平成20年度</t>
  </si>
  <si>
    <t>20386_平成21年度</t>
  </si>
  <si>
    <t>20386_平成22年度</t>
  </si>
  <si>
    <t>20386_平成23年度</t>
  </si>
  <si>
    <t>20386_平成24年度</t>
  </si>
  <si>
    <t>20386_平成25年度</t>
  </si>
  <si>
    <t>20386_平成26年度</t>
  </si>
  <si>
    <t>20386_平成27年度</t>
  </si>
  <si>
    <t>20386_平成28年度</t>
  </si>
  <si>
    <t>20386_平成29年度</t>
  </si>
  <si>
    <t>20386_平成30年度</t>
  </si>
  <si>
    <t>20386_令和元年度</t>
  </si>
  <si>
    <t>20386_令和2年度</t>
  </si>
  <si>
    <t>20386_令和3年度</t>
  </si>
  <si>
    <t>20386_令和4年度</t>
  </si>
  <si>
    <t>20386_令和5年度</t>
  </si>
  <si>
    <t>20386_令和6年度</t>
  </si>
  <si>
    <t>01427_平成2年度</t>
  </si>
  <si>
    <t>01427_平成17年度</t>
  </si>
  <si>
    <t>01427_平成18年度</t>
  </si>
  <si>
    <t>01427_平成19年度</t>
  </si>
  <si>
    <t>01427_平成20年度</t>
  </si>
  <si>
    <t>01427_平成21年度</t>
  </si>
  <si>
    <t>01427_平成22年度</t>
  </si>
  <si>
    <t>01427_平成23年度</t>
  </si>
  <si>
    <t>01427_平成24年度</t>
  </si>
  <si>
    <t>01427_平成25年度</t>
  </si>
  <si>
    <t>01427_平成26年度</t>
  </si>
  <si>
    <t>01427_平成27年度</t>
  </si>
  <si>
    <t>01427_平成28年度</t>
  </si>
  <si>
    <t>01427_平成29年度</t>
  </si>
  <si>
    <t>01427_平成30年度</t>
  </si>
  <si>
    <t>01427_令和元年度</t>
  </si>
  <si>
    <t>01427_令和2年度</t>
  </si>
  <si>
    <t>01427_令和3年度</t>
  </si>
  <si>
    <t>01427_令和5年度</t>
  </si>
  <si>
    <t>06322_平成2年度</t>
  </si>
  <si>
    <t>06322</t>
  </si>
  <si>
    <t>西川町</t>
  </si>
  <si>
    <t>06322_平成17年度</t>
  </si>
  <si>
    <t>06322_平成18年度</t>
  </si>
  <si>
    <t>06322_平成19年度</t>
  </si>
  <si>
    <t>06322_平成20年度</t>
  </si>
  <si>
    <t>06322_平成21年度</t>
  </si>
  <si>
    <t>06322_平成22年度</t>
  </si>
  <si>
    <t>06322_平成23年度</t>
  </si>
  <si>
    <t>06322_平成24年度</t>
  </si>
  <si>
    <t>06322_平成25年度</t>
  </si>
  <si>
    <t>06322_平成26年度</t>
  </si>
  <si>
    <t>06322_平成27年度</t>
  </si>
  <si>
    <t>06322_平成28年度</t>
  </si>
  <si>
    <t>06322_平成29年度</t>
  </si>
  <si>
    <t>06322_平成30年度</t>
  </si>
  <si>
    <t>06322_令和元年度</t>
  </si>
  <si>
    <t>06322_令和2年度</t>
  </si>
  <si>
    <t>06322_令和3年度</t>
  </si>
  <si>
    <t>06322_令和4年度</t>
  </si>
  <si>
    <t>06322_令和5年度</t>
  </si>
  <si>
    <t>06322_令和6年度</t>
  </si>
  <si>
    <t>07505_平成2年度</t>
  </si>
  <si>
    <t>07505</t>
  </si>
  <si>
    <t>古殿町</t>
  </si>
  <si>
    <t>07505_平成17年度</t>
  </si>
  <si>
    <t>07505_平成18年度</t>
  </si>
  <si>
    <t>07505_平成19年度</t>
  </si>
  <si>
    <t>07505_平成20年度</t>
  </si>
  <si>
    <t>07505_平成21年度</t>
  </si>
  <si>
    <t>07505_平成22年度</t>
  </si>
  <si>
    <t>07505_平成23年度</t>
  </si>
  <si>
    <t>07505_平成24年度</t>
  </si>
  <si>
    <t>07505_平成25年度</t>
  </si>
  <si>
    <t>07505_平成26年度</t>
  </si>
  <si>
    <t>07505_平成27年度</t>
  </si>
  <si>
    <t>07505_平成28年度</t>
  </si>
  <si>
    <t>07505_平成29年度</t>
  </si>
  <si>
    <t>07505_平成30年度</t>
  </si>
  <si>
    <t>07505_令和元年度</t>
  </si>
  <si>
    <t>07505_令和2年度</t>
  </si>
  <si>
    <t>07505_令和3年度</t>
  </si>
  <si>
    <t>07505_令和4年度</t>
  </si>
  <si>
    <t>07505_令和5年度</t>
  </si>
  <si>
    <t>07505_令和6年度</t>
  </si>
  <si>
    <t>39387_平成2年度</t>
  </si>
  <si>
    <t>39387</t>
  </si>
  <si>
    <t>仁淀川町</t>
  </si>
  <si>
    <t>39387_平成17年度</t>
  </si>
  <si>
    <t>39387_平成18年度</t>
  </si>
  <si>
    <t>39387_平成19年度</t>
  </si>
  <si>
    <t>39387_平成20年度</t>
  </si>
  <si>
    <t>39387_平成21年度</t>
  </si>
  <si>
    <t>39387_平成22年度</t>
  </si>
  <si>
    <t>39387_平成23年度</t>
  </si>
  <si>
    <t>39387_平成24年度</t>
  </si>
  <si>
    <t>39387_平成25年度</t>
  </si>
  <si>
    <t>39387_平成26年度</t>
  </si>
  <si>
    <t>39387_平成27年度</t>
  </si>
  <si>
    <t>39387_平成28年度</t>
  </si>
  <si>
    <t>39387_平成29年度</t>
  </si>
  <si>
    <t>39387_平成30年度</t>
  </si>
  <si>
    <t>39387_令和元年度</t>
  </si>
  <si>
    <t>39387_令和2年度</t>
  </si>
  <si>
    <t>39387_令和3年度</t>
  </si>
  <si>
    <t>39387_令和4年度</t>
  </si>
  <si>
    <t>39387_令和5年度</t>
  </si>
  <si>
    <t>39387_令和6年度</t>
  </si>
  <si>
    <t>01370_平成2年度</t>
  </si>
  <si>
    <t>01370_平成17年度</t>
  </si>
  <si>
    <t>01370_平成18年度</t>
  </si>
  <si>
    <t>01370_平成19年度</t>
  </si>
  <si>
    <t>01370_平成20年度</t>
  </si>
  <si>
    <t>01370_平成21年度</t>
  </si>
  <si>
    <t>01370_平成22年度</t>
  </si>
  <si>
    <t>01370_平成23年度</t>
  </si>
  <si>
    <t>01370_平成24年度</t>
  </si>
  <si>
    <t>01370_平成25年度</t>
  </si>
  <si>
    <t>01370_平成26年度</t>
  </si>
  <si>
    <t>01370_平成27年度</t>
  </si>
  <si>
    <t>01370_平成28年度</t>
  </si>
  <si>
    <t>01370_平成29年度</t>
  </si>
  <si>
    <t>01370_平成30年度</t>
  </si>
  <si>
    <t>01370_令和元年度</t>
  </si>
  <si>
    <t>01370_令和2年度</t>
  </si>
  <si>
    <t>01370_令和3年度</t>
  </si>
  <si>
    <t>01370_令和5年度</t>
  </si>
  <si>
    <t>07541_平成2年度</t>
  </si>
  <si>
    <t>07541</t>
  </si>
  <si>
    <t>広野町</t>
  </si>
  <si>
    <t>07541_平成17年度</t>
  </si>
  <si>
    <t>07541_平成18年度</t>
  </si>
  <si>
    <t>07541_平成19年度</t>
  </si>
  <si>
    <t>07541_平成20年度</t>
  </si>
  <si>
    <t>07541_平成21年度</t>
  </si>
  <si>
    <t>07541_平成22年度</t>
  </si>
  <si>
    <t>07541_平成23年度</t>
  </si>
  <si>
    <t>07541_平成24年度</t>
  </si>
  <si>
    <t>07541_平成25年度</t>
  </si>
  <si>
    <t>07541_平成26年度</t>
  </si>
  <si>
    <t>07541_平成27年度</t>
  </si>
  <si>
    <t>07541_平成28年度</t>
  </si>
  <si>
    <t>07541_平成29年度</t>
  </si>
  <si>
    <t>07541_平成30年度</t>
  </si>
  <si>
    <t>07541_令和元年度</t>
  </si>
  <si>
    <t>07541_令和2年度</t>
  </si>
  <si>
    <t>07541_令和3年度</t>
  </si>
  <si>
    <t>07541_令和4年度</t>
  </si>
  <si>
    <t>07541_令和5年度</t>
  </si>
  <si>
    <t>07541_令和6年度</t>
  </si>
  <si>
    <t>13308_平成2年度</t>
  </si>
  <si>
    <t>13308</t>
  </si>
  <si>
    <t>奥多摩町</t>
  </si>
  <si>
    <t>13308_平成17年度</t>
  </si>
  <si>
    <t>13308_平成18年度</t>
  </si>
  <si>
    <t>13308_平成19年度</t>
  </si>
  <si>
    <t>13308_平成20年度</t>
  </si>
  <si>
    <t>13308_平成21年度</t>
  </si>
  <si>
    <t>13308_平成22年度</t>
  </si>
  <si>
    <t>13308_平成23年度</t>
  </si>
  <si>
    <t>13308_平成24年度</t>
  </si>
  <si>
    <t>13308_平成25年度</t>
  </si>
  <si>
    <t>13308_平成26年度</t>
  </si>
  <si>
    <t>13308_平成27年度</t>
  </si>
  <si>
    <t>13308_平成28年度</t>
  </si>
  <si>
    <t>13308_平成29年度</t>
  </si>
  <si>
    <t>13308_平成30年度</t>
  </si>
  <si>
    <t>13308_令和元年度</t>
  </si>
  <si>
    <t>13308_令和2年度</t>
  </si>
  <si>
    <t>13308_令和3年度</t>
  </si>
  <si>
    <t>13308_令和4年度</t>
  </si>
  <si>
    <t>13308_令和5年度</t>
  </si>
  <si>
    <t>13308_令和6年度</t>
  </si>
  <si>
    <t>29443_平成2年度</t>
  </si>
  <si>
    <t>29443</t>
  </si>
  <si>
    <t>下市町</t>
  </si>
  <si>
    <t>29443_平成17年度</t>
  </si>
  <si>
    <t>29443_平成18年度</t>
  </si>
  <si>
    <t>29443_平成19年度</t>
  </si>
  <si>
    <t>29443_平成20年度</t>
  </si>
  <si>
    <t>29443_平成21年度</t>
  </si>
  <si>
    <t>29443_平成22年度</t>
  </si>
  <si>
    <t>29443_平成23年度</t>
  </si>
  <si>
    <t>29443_平成24年度</t>
  </si>
  <si>
    <t>29443_平成25年度</t>
  </si>
  <si>
    <t>29443_平成26年度</t>
  </si>
  <si>
    <t>29443_平成27年度</t>
  </si>
  <si>
    <t>29443_平成28年度</t>
  </si>
  <si>
    <t>29443_平成29年度</t>
  </si>
  <si>
    <t>29443_平成30年度</t>
  </si>
  <si>
    <t>29443_令和元年度</t>
  </si>
  <si>
    <t>29443_令和2年度</t>
  </si>
  <si>
    <t>29443_令和3年度</t>
  </si>
  <si>
    <t>29443_令和4年度</t>
  </si>
  <si>
    <t>29443_令和5年度</t>
  </si>
  <si>
    <t>29443_令和6年度</t>
  </si>
  <si>
    <t>01461_平成2年度</t>
  </si>
  <si>
    <t>01461_平成17年度</t>
  </si>
  <si>
    <t>01461_平成18年度</t>
  </si>
  <si>
    <t>01461_平成19年度</t>
  </si>
  <si>
    <t>01461_平成20年度</t>
  </si>
  <si>
    <t>01461_平成21年度</t>
  </si>
  <si>
    <t>01461_平成22年度</t>
  </si>
  <si>
    <t>01461_平成23年度</t>
  </si>
  <si>
    <t>01461_平成24年度</t>
  </si>
  <si>
    <t>01461_平成25年度</t>
  </si>
  <si>
    <t>01461_平成26年度</t>
  </si>
  <si>
    <t>01461_平成27年度</t>
  </si>
  <si>
    <t>01461_平成28年度</t>
  </si>
  <si>
    <t>01461_平成29年度</t>
  </si>
  <si>
    <t>01461_平成30年度</t>
  </si>
  <si>
    <t>01461_令和元年度</t>
  </si>
  <si>
    <t>01461_令和2年度</t>
  </si>
  <si>
    <t>01461_令和3年度</t>
  </si>
  <si>
    <t>01461_令和5年度</t>
  </si>
  <si>
    <t>05303_平成2年度</t>
  </si>
  <si>
    <t>05303</t>
  </si>
  <si>
    <t>小坂町</t>
  </si>
  <si>
    <t>05303_平成17年度</t>
  </si>
  <si>
    <t>05303_平成18年度</t>
  </si>
  <si>
    <t>05303_平成19年度</t>
  </si>
  <si>
    <t>05303_平成20年度</t>
  </si>
  <si>
    <t>05303_平成21年度</t>
  </si>
  <si>
    <t>05303_平成22年度</t>
  </si>
  <si>
    <t>05303_平成23年度</t>
  </si>
  <si>
    <t>05303_平成24年度</t>
  </si>
  <si>
    <t>05303_平成25年度</t>
  </si>
  <si>
    <t>05303_平成26年度</t>
  </si>
  <si>
    <t>05303_平成27年度</t>
  </si>
  <si>
    <t>05303_平成28年度</t>
  </si>
  <si>
    <t>05303_平成29年度</t>
  </si>
  <si>
    <t>05303_平成30年度</t>
  </si>
  <si>
    <t>05303_令和元年度</t>
  </si>
  <si>
    <t>05303_令和2年度</t>
  </si>
  <si>
    <t>05303_令和3年度</t>
  </si>
  <si>
    <t>05303_令和4年度</t>
  </si>
  <si>
    <t>05303_令和5年度</t>
  </si>
  <si>
    <t>05303_令和6年度</t>
  </si>
  <si>
    <t>01602_平成2年度</t>
  </si>
  <si>
    <t>01602_平成17年度</t>
  </si>
  <si>
    <t>01602_平成18年度</t>
  </si>
  <si>
    <t>01602_平成19年度</t>
  </si>
  <si>
    <t>01602_平成20年度</t>
  </si>
  <si>
    <t>01602_平成21年度</t>
  </si>
  <si>
    <t>01602_平成22年度</t>
  </si>
  <si>
    <t>01602_平成23年度</t>
  </si>
  <si>
    <t>01602_平成24年度</t>
  </si>
  <si>
    <t>01602_平成25年度</t>
  </si>
  <si>
    <t>01602_平成26年度</t>
  </si>
  <si>
    <t>01602_平成27年度</t>
  </si>
  <si>
    <t>01602_平成28年度</t>
  </si>
  <si>
    <t>01602_平成29年度</t>
  </si>
  <si>
    <t>01602_平成30年度</t>
  </si>
  <si>
    <t>01602_令和元年度</t>
  </si>
  <si>
    <t>01602_令和2年度</t>
  </si>
  <si>
    <t>01602_令和3年度</t>
  </si>
  <si>
    <t>01602_令和5年度</t>
  </si>
  <si>
    <t>01549_平成2年度</t>
  </si>
  <si>
    <t>01549_平成17年度</t>
  </si>
  <si>
    <t>01549_平成18年度</t>
  </si>
  <si>
    <t>01549_平成19年度</t>
  </si>
  <si>
    <t>01549_平成20年度</t>
  </si>
  <si>
    <t>01549_平成21年度</t>
  </si>
  <si>
    <t>01549_平成22年度</t>
  </si>
  <si>
    <t>01549_平成23年度</t>
  </si>
  <si>
    <t>01549_平成24年度</t>
  </si>
  <si>
    <t>01549_平成25年度</t>
  </si>
  <si>
    <t>01549_平成26年度</t>
  </si>
  <si>
    <t>01549_平成27年度</t>
  </si>
  <si>
    <t>01549_平成28年度</t>
  </si>
  <si>
    <t>01549_平成29年度</t>
  </si>
  <si>
    <t>01549_平成30年度</t>
  </si>
  <si>
    <t>01549_令和元年度</t>
  </si>
  <si>
    <t>01549_令和2年度</t>
  </si>
  <si>
    <t>01549_令和3年度</t>
  </si>
  <si>
    <t>01549_令和5年度</t>
  </si>
  <si>
    <t>47301_平成2年度</t>
  </si>
  <si>
    <t>47301</t>
  </si>
  <si>
    <t>国頭村</t>
  </si>
  <si>
    <t>47301_平成17年度</t>
  </si>
  <si>
    <t>47301_平成18年度</t>
  </si>
  <si>
    <t>47301_平成19年度</t>
  </si>
  <si>
    <t>47301_平成20年度</t>
  </si>
  <si>
    <t>47301_平成21年度</t>
  </si>
  <si>
    <t>47301_平成22年度</t>
  </si>
  <si>
    <t>47301_平成23年度</t>
  </si>
  <si>
    <t>47301_平成24年度</t>
  </si>
  <si>
    <t>47301_平成25年度</t>
  </si>
  <si>
    <t>47301_平成26年度</t>
  </si>
  <si>
    <t>47301_平成27年度</t>
  </si>
  <si>
    <t>47301_平成28年度</t>
  </si>
  <si>
    <t>47301_平成29年度</t>
  </si>
  <si>
    <t>47301_平成30年度</t>
  </si>
  <si>
    <t>47301_令和元年度</t>
  </si>
  <si>
    <t>47301_令和2年度</t>
  </si>
  <si>
    <t>47301_令和3年度</t>
  </si>
  <si>
    <t>47301_令和4年度</t>
  </si>
  <si>
    <t>47301_令和5年度</t>
  </si>
  <si>
    <t>47301_令和6年度</t>
  </si>
  <si>
    <t>01427_令和7年度</t>
  </si>
  <si>
    <t>01427_令和8年度</t>
  </si>
  <si>
    <t>01427_令和9年度</t>
  </si>
  <si>
    <t>01427_令和10年度</t>
  </si>
  <si>
    <t>01427_令和11年度</t>
  </si>
  <si>
    <t>01427_令和12年度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</si>
</sst>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16.047713845744813</c:v>
                </c:pt>
                <c:pt idx="1">
                  <c:v>16.192020992889429</c:v>
                </c:pt>
                <c:pt idx="2">
                  <c:v>15.724503724963183</c:v>
                </c:pt>
                <c:pt idx="3">
                  <c:v>15.721496043219467</c:v>
                </c:pt>
                <c:pt idx="4">
                  <c:v>15.517254649437579</c:v>
                </c:pt>
                <c:pt idx="5">
                  <c:v>15.156917962964856</c:v>
                </c:pt>
                <c:pt idx="6">
                  <c:v>14.999857095540259</c:v>
                </c:pt>
                <c:pt idx="7">
                  <c:v>15.394858955707427</c:v>
                </c:pt>
                <c:pt idx="8">
                  <c:v>15.362901226148971</c:v>
                </c:pt>
                <c:pt idx="9">
                  <c:v>14.961921373936406</c:v>
                </c:pt>
                <c:pt idx="10">
                  <c:v>14.027075257933936</c:v>
                </c:pt>
                <c:pt idx="11">
                  <c:v>12.98615932365753</c:v>
                </c:pt>
                <c:pt idx="12">
                  <c:v>12.948537161310009</c:v>
                </c:pt>
                <c:pt idx="13">
                  <c:v>13.045444426423254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10.769618148768931</c:v>
                </c:pt>
                <c:pt idx="1">
                  <c:v>10.54739388080338</c:v>
                </c:pt>
                <c:pt idx="2">
                  <c:v>12.564635000108071</c:v>
                </c:pt>
                <c:pt idx="3">
                  <c:v>13.84666545213698</c:v>
                </c:pt>
                <c:pt idx="4">
                  <c:v>13.29048717225308</c:v>
                </c:pt>
                <c:pt idx="5">
                  <c:v>14.186538967267991</c:v>
                </c:pt>
                <c:pt idx="6">
                  <c:v>12.95269635286912</c:v>
                </c:pt>
                <c:pt idx="7">
                  <c:v>13.012504296626146</c:v>
                </c:pt>
                <c:pt idx="8">
                  <c:v>12.697060636604292</c:v>
                </c:pt>
                <c:pt idx="9">
                  <c:v>11.646850516447474</c:v>
                </c:pt>
                <c:pt idx="10">
                  <c:v>11.664586708023712</c:v>
                </c:pt>
                <c:pt idx="11">
                  <c:v>10.531216891116761</c:v>
                </c:pt>
                <c:pt idx="12">
                  <c:v>10.452711384569549</c:v>
                </c:pt>
                <c:pt idx="13">
                  <c:v>10.151480919193386</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8.5586292605629559</c:v>
                </c:pt>
                <c:pt idx="1">
                  <c:v>7.6611668417523813</c:v>
                </c:pt>
                <c:pt idx="2">
                  <c:v>9.6782076157852224</c:v>
                </c:pt>
                <c:pt idx="3">
                  <c:v>12.020303107878799</c:v>
                </c:pt>
                <c:pt idx="4">
                  <c:v>11.17916927415188</c:v>
                </c:pt>
                <c:pt idx="5">
                  <c:v>8.6736497159442951</c:v>
                </c:pt>
                <c:pt idx="6">
                  <c:v>8.3923879026074015</c:v>
                </c:pt>
                <c:pt idx="7">
                  <c:v>7.1954993301649068</c:v>
                </c:pt>
                <c:pt idx="8">
                  <c:v>7.21485501099618</c:v>
                </c:pt>
                <c:pt idx="9">
                  <c:v>7.250439226981781</c:v>
                </c:pt>
                <c:pt idx="10">
                  <c:v>6.504302347868177</c:v>
                </c:pt>
                <c:pt idx="11">
                  <c:v>5.6274827991295506</c:v>
                </c:pt>
                <c:pt idx="12">
                  <c:v>5.7153643492727033</c:v>
                </c:pt>
                <c:pt idx="13">
                  <c:v>5.8271136202040141</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29.217980190659226</c:v>
                </c:pt>
                <c:pt idx="1">
                  <c:v>25.722885186410515</c:v>
                </c:pt>
                <c:pt idx="2">
                  <c:v>26.015879946978227</c:v>
                </c:pt>
                <c:pt idx="3">
                  <c:v>27.908237122231728</c:v>
                </c:pt>
                <c:pt idx="4">
                  <c:v>27.69906982515592</c:v>
                </c:pt>
                <c:pt idx="5">
                  <c:v>31.43069214045163</c:v>
                </c:pt>
                <c:pt idx="6">
                  <c:v>31.998041971797356</c:v>
                </c:pt>
                <c:pt idx="7">
                  <c:v>33.054597500006764</c:v>
                </c:pt>
                <c:pt idx="8">
                  <c:v>34.522924203984445</c:v>
                </c:pt>
                <c:pt idx="9">
                  <c:v>30.631096130063707</c:v>
                </c:pt>
                <c:pt idx="10">
                  <c:v>31.09822754690552</c:v>
                </c:pt>
                <c:pt idx="11">
                  <c:v>34.905678269729293</c:v>
                </c:pt>
                <c:pt idx="12">
                  <c:v>35.53239111265988</c:v>
                </c:pt>
                <c:pt idx="13">
                  <c:v>31.235788981845172</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3509</c:v>
                </c:pt>
                <c:pt idx="1">
                  <c:v>3506</c:v>
                </c:pt>
                <c:pt idx="2">
                  <c:v>3462</c:v>
                </c:pt>
                <c:pt idx="3">
                  <c:v>3467</c:v>
                </c:pt>
                <c:pt idx="4">
                  <c:v>3469</c:v>
                </c:pt>
                <c:pt idx="5">
                  <c:v>3457</c:v>
                </c:pt>
                <c:pt idx="6">
                  <c:v>3442</c:v>
                </c:pt>
                <c:pt idx="7">
                  <c:v>3459</c:v>
                </c:pt>
                <c:pt idx="8">
                  <c:v>3413</c:v>
                </c:pt>
                <c:pt idx="9">
                  <c:v>3357</c:v>
                </c:pt>
                <c:pt idx="10">
                  <c:v>3322</c:v>
                </c:pt>
                <c:pt idx="11">
                  <c:v>3273</c:v>
                </c:pt>
                <c:pt idx="12">
                  <c:v>3246</c:v>
                </c:pt>
                <c:pt idx="13">
                  <c:v>3202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1761</c:v>
                </c:pt>
                <c:pt idx="1">
                  <c:v>1751</c:v>
                </c:pt>
                <c:pt idx="2">
                  <c:v>1746</c:v>
                </c:pt>
                <c:pt idx="3">
                  <c:v>1738</c:v>
                </c:pt>
                <c:pt idx="4">
                  <c:v>1747</c:v>
                </c:pt>
                <c:pt idx="5">
                  <c:v>1739</c:v>
                </c:pt>
                <c:pt idx="6">
                  <c:v>1726</c:v>
                </c:pt>
                <c:pt idx="7">
                  <c:v>1880</c:v>
                </c:pt>
                <c:pt idx="8">
                  <c:v>1925</c:v>
                </c:pt>
                <c:pt idx="9">
                  <c:v>1909</c:v>
                </c:pt>
                <c:pt idx="10">
                  <c:v>1746</c:v>
                </c:pt>
                <c:pt idx="11">
                  <c:v>1791</c:v>
                </c:pt>
                <c:pt idx="12">
                  <c:v>1776</c:v>
                </c:pt>
                <c:pt idx="13">
                  <c:v>1788</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2529</c:v>
                </c:pt>
                <c:pt idx="1">
                  <c:v>2519</c:v>
                </c:pt>
                <c:pt idx="2">
                  <c:v>2493</c:v>
                </c:pt>
                <c:pt idx="3">
                  <c:v>2501</c:v>
                </c:pt>
                <c:pt idx="4">
                  <c:v>2477</c:v>
                </c:pt>
                <c:pt idx="5">
                  <c:v>2497</c:v>
                </c:pt>
                <c:pt idx="6">
                  <c:v>2477</c:v>
                </c:pt>
                <c:pt idx="7">
                  <c:v>2447</c:v>
                </c:pt>
                <c:pt idx="8">
                  <c:v>2440</c:v>
                </c:pt>
                <c:pt idx="9">
                  <c:v>2431</c:v>
                </c:pt>
                <c:pt idx="10">
                  <c:v>2405</c:v>
                </c:pt>
                <c:pt idx="11">
                  <c:v>2369</c:v>
                </c:pt>
                <c:pt idx="12">
                  <c:v>2380</c:v>
                </c:pt>
                <c:pt idx="13">
                  <c:v>2347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160</c:v>
                </c:pt>
                <c:pt idx="1">
                  <c:v>160</c:v>
                </c:pt>
                <c:pt idx="2">
                  <c:v>160</c:v>
                </c:pt>
                <c:pt idx="3">
                  <c:v>160</c:v>
                </c:pt>
                <c:pt idx="4">
                  <c:v>160</c:v>
                </c:pt>
                <c:pt idx="5">
                  <c:v>256</c:v>
                </c:pt>
                <c:pt idx="6">
                  <c:v>256</c:v>
                </c:pt>
                <c:pt idx="7">
                  <c:v>256</c:v>
                </c:pt>
                <c:pt idx="8">
                  <c:v>256</c:v>
                </c:pt>
                <c:pt idx="9">
                  <c:v>256</c:v>
                </c:pt>
                <c:pt idx="10">
                  <c:v>256</c:v>
                </c:pt>
                <c:pt idx="11">
                  <c:v>262</c:v>
                </c:pt>
                <c:pt idx="12">
                  <c:v>262</c:v>
                </c:pt>
                <c:pt idx="13">
                  <c:v>262</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218</c:v>
                </c:pt>
                <c:pt idx="1">
                  <c:v>218</c:v>
                </c:pt>
                <c:pt idx="2">
                  <c:v>218</c:v>
                </c:pt>
                <c:pt idx="3">
                  <c:v>218</c:v>
                </c:pt>
                <c:pt idx="4">
                  <c:v>218</c:v>
                </c:pt>
                <c:pt idx="5">
                  <c:v>158</c:v>
                </c:pt>
                <c:pt idx="6">
                  <c:v>158</c:v>
                </c:pt>
                <c:pt idx="7">
                  <c:v>158</c:v>
                </c:pt>
                <c:pt idx="8">
                  <c:v>158</c:v>
                </c:pt>
                <c:pt idx="9">
                  <c:v>158</c:v>
                </c:pt>
                <c:pt idx="10">
                  <c:v>158</c:v>
                </c:pt>
                <c:pt idx="11">
                  <c:v>129</c:v>
                </c:pt>
                <c:pt idx="12">
                  <c:v>129</c:v>
                </c:pt>
                <c:pt idx="13">
                  <c:v>129</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65.697400000000002</c:v>
                </c:pt>
                <c:pt idx="1">
                  <c:v>63.289099999999998</c:v>
                </c:pt>
                <c:pt idx="2">
                  <c:v>62.174799999999998</c:v>
                </c:pt>
                <c:pt idx="3">
                  <c:v>65.661699999999996</c:v>
                </c:pt>
                <c:pt idx="4">
                  <c:v>70.141599999999997</c:v>
                </c:pt>
                <c:pt idx="5">
                  <c:v>76.260499999999993</c:v>
                </c:pt>
                <c:pt idx="6">
                  <c:v>76.346900000000005</c:v>
                </c:pt>
                <c:pt idx="7">
                  <c:v>73.259</c:v>
                </c:pt>
                <c:pt idx="8">
                  <c:v>82.366100000000003</c:v>
                </c:pt>
                <c:pt idx="9">
                  <c:v>74.867099999999994</c:v>
                </c:pt>
                <c:pt idx="10">
                  <c:v>80.608800000000002</c:v>
                </c:pt>
                <c:pt idx="11">
                  <c:v>101.52930000000001</c:v>
                </c:pt>
                <c:pt idx="12">
                  <c:v>112.64879999999999</c:v>
                </c:pt>
                <c:pt idx="13">
                  <c:v>120.4308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3.2069999999999999</c:v>
                </c:pt>
                <c:pt idx="1">
                  <c:v>2.9180000000000001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3.2069999999999999</c:v>
                </c:pt>
                <c:pt idx="1">
                  <c:v>2.9180000000000001</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9.6782076157852224</c:v>
                </c:pt>
                <c:pt idx="1">
                  <c:v>12.020303107878799</c:v>
                </c:pt>
                <c:pt idx="2">
                  <c:v>11.17916927415188</c:v>
                </c:pt>
                <c:pt idx="3">
                  <c:v>8.6736497159442951</c:v>
                </c:pt>
                <c:pt idx="4">
                  <c:v>8.3923879026074015</c:v>
                </c:pt>
                <c:pt idx="5">
                  <c:v>7.1954993301649068</c:v>
                </c:pt>
                <c:pt idx="6">
                  <c:v>7.21485501099618</c:v>
                </c:pt>
                <c:pt idx="7">
                  <c:v>7.250439226981781</c:v>
                </c:pt>
                <c:pt idx="8">
                  <c:v>6.504302347868177</c:v>
                </c:pt>
                <c:pt idx="9">
                  <c:v>5.6274827991295506</c:v>
                </c:pt>
                <c:pt idx="10">
                  <c:v>5.7153643492727033</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26.015879946978227</c:v>
                </c:pt>
                <c:pt idx="1">
                  <c:v>27.908237122231728</c:v>
                </c:pt>
                <c:pt idx="2">
                  <c:v>27.69906982515592</c:v>
                </c:pt>
                <c:pt idx="3">
                  <c:v>31.43069214045163</c:v>
                </c:pt>
                <c:pt idx="4">
                  <c:v>31.998041971797356</c:v>
                </c:pt>
                <c:pt idx="5">
                  <c:v>33.054597500006764</c:v>
                </c:pt>
                <c:pt idx="6">
                  <c:v>34.522924203984445</c:v>
                </c:pt>
                <c:pt idx="7">
                  <c:v>30.631096130063707</c:v>
                </c:pt>
                <c:pt idx="8">
                  <c:v>31.09822754690552</c:v>
                </c:pt>
                <c:pt idx="9">
                  <c:v>34.905678269729293</c:v>
                </c:pt>
                <c:pt idx="10">
                  <c:v>35.53239111265988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0.12327086404672991</c:v>
                </c:pt>
                <c:pt idx="1">
                  <c:v>0.10455694450422734</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25.495302350012089</c:v>
                </c:pt>
                <c:pt idx="2">
                  <c:v>0.83268633610957699</c:v>
                </c:pt>
                <c:pt idx="3">
                  <c:v>23.9867957262103</c:v>
                </c:pt>
                <c:pt idx="4">
                  <c:v>8.941045420277165</c:v>
                </c:pt>
                <c:pt idx="5">
                  <c:v>12.605555495401291</c:v>
                </c:pt>
                <c:pt idx="7">
                  <c:v>17.023307339802003</c:v>
                </c:pt>
                <c:pt idx="8">
                  <c:v>0.39213369355581401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50.314784412331967</c:v>
                </c:pt>
                <c:pt idx="4" formatCode="#,##0">
                  <c:v>8.941045420277165</c:v>
                </c:pt>
                <c:pt idx="5" formatCode="#,##0">
                  <c:v>12.605555495401291</c:v>
                </c:pt>
                <c:pt idx="6" formatCode="#,##0">
                  <c:v>17.415441033357816</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由仁町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由仁町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由仁町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由仁町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3,785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754.31400000000053</c:v>
                </c:pt>
                <c:pt idx="1">
                  <c:v>3030.4</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4,914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905.2673176800007</c:v>
                </c:pt>
                <c:pt idx="1">
                  <c:v>4008.491904</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96</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由仁町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71.514435707999979</c:v>
                </c:pt>
                <c:pt idx="1">
                  <c:v>20.671557300000003</c:v>
                </c:pt>
                <c:pt idx="2">
                  <c:v>0</c:v>
                </c:pt>
                <c:pt idx="3">
                  <c:v>0.48438288000000002</c:v>
                </c:pt>
                <c:pt idx="4">
                  <c:v>0.19958845</c:v>
                </c:pt>
                <c:pt idx="5">
                  <c:v>2.8452314900000002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1,885,847</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由仁町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1660853</c:v>
                </c:pt>
                <c:pt idx="1">
                  <c:v>222800</c:v>
                </c:pt>
                <c:pt idx="2">
                  <c:v>0</c:v>
                </c:pt>
                <c:pt idx="3">
                  <c:v>2194</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1500.1</c:v>
                </c:pt>
                <c:pt idx="1">
                  <c:v>1629.6</c:v>
                </c:pt>
                <c:pt idx="2">
                  <c:v>1816.7</c:v>
                </c:pt>
                <c:pt idx="3">
                  <c:v>1866</c:v>
                </c:pt>
                <c:pt idx="4">
                  <c:v>2260</c:v>
                </c:pt>
                <c:pt idx="5">
                  <c:v>2441.5</c:v>
                </c:pt>
                <c:pt idx="6">
                  <c:v>2737.1</c:v>
                </c:pt>
                <c:pt idx="7">
                  <c:v>3030.4</c:v>
                </c:pt>
                <c:pt idx="8">
                  <c:v>3030.4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360.697</c:v>
                </c:pt>
                <c:pt idx="1">
                  <c:v>541.09699999999998</c:v>
                </c:pt>
                <c:pt idx="2">
                  <c:v>621.79700000000003</c:v>
                </c:pt>
                <c:pt idx="3">
                  <c:v>661.29700000000003</c:v>
                </c:pt>
                <c:pt idx="4">
                  <c:v>661.19700000000057</c:v>
                </c:pt>
                <c:pt idx="5">
                  <c:v>670.89700000000062</c:v>
                </c:pt>
                <c:pt idx="6">
                  <c:v>685.49700000000053</c:v>
                </c:pt>
                <c:pt idx="7">
                  <c:v>734.91400000000056</c:v>
                </c:pt>
                <c:pt idx="8">
                  <c:v>754.31400000000053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8.5189559511261864E-2</c:v>
                </c:pt>
                <c:pt idx="1">
                  <c:v>0.10009580563712792</c:v>
                </c:pt>
                <c:pt idx="2">
                  <c:v>0.11370396495576464</c:v>
                </c:pt>
                <c:pt idx="3">
                  <c:v>0.12337666065947553</c:v>
                </c:pt>
                <c:pt idx="4">
                  <c:v>0.13958933075575736</c:v>
                </c:pt>
                <c:pt idx="5">
                  <c:v>0.14593541166472263</c:v>
                </c:pt>
                <c:pt idx="6">
                  <c:v>0.15507822125311152</c:v>
                </c:pt>
                <c:pt idx="7">
                  <c:v>0.17224431462228942</c:v>
                </c:pt>
                <c:pt idx="8">
                  <c:v>0.17306432639544669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19.571428120397421</c:v>
                </c:pt>
                <c:pt idx="2">
                  <c:v>0.63883435186983095</c:v>
                </c:pt>
                <c:pt idx="3">
                  <c:v>7.4888073528886672</c:v>
                </c:pt>
                <c:pt idx="4">
                  <c:v>11.17916927415188</c:v>
                </c:pt>
                <c:pt idx="5">
                  <c:v>13.29048717225308</c:v>
                </c:pt>
                <c:pt idx="7">
                  <c:v>15.076022335213779</c:v>
                </c:pt>
                <c:pt idx="8">
                  <c:v>0.44123231422379999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27.69906982515592</c:v>
                </c:pt>
                <c:pt idx="4" formatCode="#,##0">
                  <c:v>11.17916927415188</c:v>
                </c:pt>
                <c:pt idx="5" formatCode="#,##0">
                  <c:v>13.29048717225308</c:v>
                </c:pt>
                <c:pt idx="6" formatCode="#,##0">
                  <c:v>15.517254649437579</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57</c:v>
                </c:pt>
                <c:pt idx="1">
                  <c:v>77</c:v>
                </c:pt>
                <c:pt idx="2">
                  <c:v>88</c:v>
                </c:pt>
                <c:pt idx="3">
                  <c:v>93</c:v>
                </c:pt>
                <c:pt idx="4">
                  <c:v>93</c:v>
                </c:pt>
                <c:pt idx="5">
                  <c:v>94</c:v>
                </c:pt>
                <c:pt idx="6">
                  <c:v>96</c:v>
                </c:pt>
                <c:pt idx="7">
                  <c:v>102</c:v>
                </c:pt>
                <c:pt idx="8">
                  <c:v>105</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28392.675278741215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4913.7592216800003</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2574177.108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1986512.1029999997</c:v>
                </c:pt>
                <c:pt idx="1">
                  <c:v>574209.92500000005</c:v>
                </c:pt>
                <c:pt idx="2">
                  <c:v>0</c:v>
                </c:pt>
                <c:pt idx="3">
                  <c:v>13455.08</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4913.7592216800003</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排出量比較シート!$DN$21:$DN$50</c:f>
              <c:numCache>
                <c:formatCode>0.0%;;</c:formatCode>
                <c:ptCount val="30"/>
                <c:pt idx="0">
                  <c:v>0</c:v>
                </c:pt>
                <c:pt idx="1">
                  <c:v>1</c:v>
                </c:pt>
                <c:pt idx="2">
                  <c:v>0</c:v>
                </c:pt>
                <c:pt idx="3">
                  <c:v>0</c:v>
                </c:pt>
                <c:pt idx="4">
                  <c:v>1</c:v>
                </c:pt>
                <c:pt idx="5">
                  <c:v>0</c:v>
                </c:pt>
                <c:pt idx="6">
                  <c:v>0</c:v>
                </c:pt>
                <c:pt idx="7">
                  <c:v>0</c:v>
                </c:pt>
                <c:pt idx="8">
                  <c:v>0</c:v>
                </c:pt>
                <c:pt idx="9">
                  <c:v>1</c:v>
                </c:pt>
                <c:pt idx="10">
                  <c:v>0.57999999999999996</c:v>
                </c:pt>
                <c:pt idx="11">
                  <c:v>1</c:v>
                </c:pt>
                <c:pt idx="12">
                  <c:v>1</c:v>
                </c:pt>
                <c:pt idx="13">
                  <c:v>0</c:v>
                </c:pt>
                <c:pt idx="14">
                  <c:v>0</c:v>
                </c:pt>
                <c:pt idx="15">
                  <c:v>0</c:v>
                </c:pt>
                <c:pt idx="16">
                  <c:v>0</c:v>
                </c:pt>
                <c:pt idx="17">
                  <c:v>0</c:v>
                </c:pt>
                <c:pt idx="18">
                  <c:v>0</c:v>
                </c:pt>
                <c:pt idx="19">
                  <c:v>0</c:v>
                </c:pt>
                <c:pt idx="20">
                  <c:v>0</c:v>
                </c:pt>
                <c:pt idx="21">
                  <c:v>0.04</c:v>
                </c:pt>
                <c:pt idx="22">
                  <c:v>0.96</c:v>
                </c:pt>
                <c:pt idx="23">
                  <c:v>0</c:v>
                </c:pt>
                <c:pt idx="24">
                  <c:v>0</c:v>
                </c:pt>
                <c:pt idx="25">
                  <c:v>0.59</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0.04</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排出量比較シート!$DP$21:$DP$50</c:f>
              <c:numCache>
                <c:formatCode>0.0%;;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0.41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0.38</c:v>
                </c:pt>
                <c:pt idx="11">
                  <c:v>0</c:v>
                </c:pt>
                <c:pt idx="12">
                  <c:v>0</c:v>
                </c:pt>
                <c:pt idx="13">
                  <c:v>0</c:v>
                </c:pt>
                <c:pt idx="14">
                  <c:v>0</c:v>
                </c:pt>
                <c:pt idx="15">
                  <c:v>0</c:v>
                </c:pt>
                <c:pt idx="16">
                  <c:v>0</c:v>
                </c:pt>
                <c:pt idx="17">
                  <c:v>0</c:v>
                </c:pt>
                <c:pt idx="18">
                  <c:v>0</c:v>
                </c:pt>
                <c:pt idx="19">
                  <c:v>0</c:v>
                </c:pt>
                <c:pt idx="20">
                  <c:v>0</c:v>
                </c:pt>
                <c:pt idx="21">
                  <c:v>0.96</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排出量比較シート!$DF$21:$DF$50</c:f>
              <c:numCache>
                <c:formatCode>#,##0;;</c:formatCode>
                <c:ptCount val="30"/>
                <c:pt idx="0">
                  <c:v>0</c:v>
                </c:pt>
                <c:pt idx="1">
                  <c:v>1</c:v>
                </c:pt>
                <c:pt idx="2">
                  <c:v>0</c:v>
                </c:pt>
                <c:pt idx="3">
                  <c:v>0</c:v>
                </c:pt>
                <c:pt idx="4">
                  <c:v>1</c:v>
                </c:pt>
                <c:pt idx="5">
                  <c:v>0</c:v>
                </c:pt>
                <c:pt idx="6">
                  <c:v>0</c:v>
                </c:pt>
                <c:pt idx="7">
                  <c:v>0</c:v>
                </c:pt>
                <c:pt idx="8">
                  <c:v>0</c:v>
                </c:pt>
                <c:pt idx="9">
                  <c:v>1</c:v>
                </c:pt>
                <c:pt idx="10">
                  <c:v>9</c:v>
                </c:pt>
                <c:pt idx="11">
                  <c:v>2</c:v>
                </c:pt>
                <c:pt idx="12">
                  <c:v>1</c:v>
                </c:pt>
                <c:pt idx="13">
                  <c:v>0</c:v>
                </c:pt>
                <c:pt idx="14">
                  <c:v>0</c:v>
                </c:pt>
                <c:pt idx="15">
                  <c:v>0</c:v>
                </c:pt>
                <c:pt idx="16">
                  <c:v>0</c:v>
                </c:pt>
                <c:pt idx="17">
                  <c:v>0</c:v>
                </c:pt>
                <c:pt idx="18">
                  <c:v>0</c:v>
                </c:pt>
                <c:pt idx="19">
                  <c:v>0</c:v>
                </c:pt>
                <c:pt idx="20">
                  <c:v>0</c:v>
                </c:pt>
                <c:pt idx="21">
                  <c:v>4</c:v>
                </c:pt>
                <c:pt idx="22">
                  <c:v>1</c:v>
                </c:pt>
                <c:pt idx="23">
                  <c:v>0</c:v>
                </c:pt>
                <c:pt idx="24">
                  <c:v>0</c:v>
                </c:pt>
                <c:pt idx="25">
                  <c:v>2</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排出量比較シート!$DL$21:$DL$50</c:f>
              <c:numCache>
                <c:formatCode>#,##0;;</c:formatCode>
                <c:ptCount val="30"/>
                <c:pt idx="0">
                  <c:v>0</c:v>
                </c:pt>
                <c:pt idx="1">
                  <c:v>1</c:v>
                </c:pt>
                <c:pt idx="2">
                  <c:v>0</c:v>
                </c:pt>
                <c:pt idx="3">
                  <c:v>0</c:v>
                </c:pt>
                <c:pt idx="4">
                  <c:v>1</c:v>
                </c:pt>
                <c:pt idx="5">
                  <c:v>1</c:v>
                </c:pt>
                <c:pt idx="6">
                  <c:v>0</c:v>
                </c:pt>
                <c:pt idx="7">
                  <c:v>0</c:v>
                </c:pt>
                <c:pt idx="8">
                  <c:v>0</c:v>
                </c:pt>
                <c:pt idx="9">
                  <c:v>1</c:v>
                </c:pt>
                <c:pt idx="10">
                  <c:v>12</c:v>
                </c:pt>
                <c:pt idx="11">
                  <c:v>2</c:v>
                </c:pt>
                <c:pt idx="12">
                  <c:v>1</c:v>
                </c:pt>
                <c:pt idx="13">
                  <c:v>0</c:v>
                </c:pt>
                <c:pt idx="14">
                  <c:v>0</c:v>
                </c:pt>
                <c:pt idx="15">
                  <c:v>0</c:v>
                </c:pt>
                <c:pt idx="16">
                  <c:v>0</c:v>
                </c:pt>
                <c:pt idx="17">
                  <c:v>0</c:v>
                </c:pt>
                <c:pt idx="18">
                  <c:v>0</c:v>
                </c:pt>
                <c:pt idx="19">
                  <c:v>0</c:v>
                </c:pt>
                <c:pt idx="20">
                  <c:v>0</c:v>
                </c:pt>
                <c:pt idx="21">
                  <c:v>6</c:v>
                </c:pt>
                <c:pt idx="22">
                  <c:v>2</c:v>
                </c:pt>
                <c:pt idx="23">
                  <c:v>0</c:v>
                </c:pt>
                <c:pt idx="24">
                  <c:v>0</c:v>
                </c:pt>
                <c:pt idx="25">
                  <c:v>3</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排出量比較シート!$CX$21:$CX$50</c:f>
              <c:numCache>
                <c:formatCode>[=0]#;[&lt;1]0.00;#,##0</c:formatCode>
                <c:ptCount val="30"/>
                <c:pt idx="0">
                  <c:v>0</c:v>
                </c:pt>
                <c:pt idx="1">
                  <c:v>3.6160000000000001</c:v>
                </c:pt>
                <c:pt idx="2">
                  <c:v>0</c:v>
                </c:pt>
                <c:pt idx="3">
                  <c:v>0</c:v>
                </c:pt>
                <c:pt idx="4">
                  <c:v>4.3</c:v>
                </c:pt>
                <c:pt idx="5">
                  <c:v>0</c:v>
                </c:pt>
                <c:pt idx="6">
                  <c:v>0</c:v>
                </c:pt>
                <c:pt idx="7">
                  <c:v>0</c:v>
                </c:pt>
                <c:pt idx="8">
                  <c:v>0</c:v>
                </c:pt>
                <c:pt idx="9">
                  <c:v>20.763999999999999</c:v>
                </c:pt>
                <c:pt idx="10">
                  <c:v>132.661</c:v>
                </c:pt>
                <c:pt idx="11">
                  <c:v>12.712</c:v>
                </c:pt>
                <c:pt idx="12">
                  <c:v>16.922999999999998</c:v>
                </c:pt>
                <c:pt idx="13">
                  <c:v>0</c:v>
                </c:pt>
                <c:pt idx="14">
                  <c:v>0</c:v>
                </c:pt>
                <c:pt idx="15">
                  <c:v>0</c:v>
                </c:pt>
                <c:pt idx="16">
                  <c:v>0</c:v>
                </c:pt>
                <c:pt idx="17">
                  <c:v>0</c:v>
                </c:pt>
                <c:pt idx="18">
                  <c:v>0</c:v>
                </c:pt>
                <c:pt idx="19">
                  <c:v>0</c:v>
                </c:pt>
                <c:pt idx="20">
                  <c:v>0</c:v>
                </c:pt>
                <c:pt idx="21">
                  <c:v>22.6</c:v>
                </c:pt>
                <c:pt idx="22">
                  <c:v>100.77200000000001</c:v>
                </c:pt>
                <c:pt idx="23">
                  <c:v>0</c:v>
                </c:pt>
                <c:pt idx="24">
                  <c:v>0</c:v>
                </c:pt>
                <c:pt idx="25">
                  <c:v>146.471</c:v>
                </c:pt>
                <c:pt idx="26">
                  <c:v>0</c:v>
                </c:pt>
                <c:pt idx="27">
                  <c:v>16.620999999999999</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4.4509999999999996</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排出量比較シート!$CZ$21:$CZ$50</c:f>
              <c:numCache>
                <c:formatCode>[=0]#;[&lt;1]0.00;#,##0</c:formatCode>
                <c:ptCount val="30"/>
                <c:pt idx="0">
                  <c:v>0</c:v>
                </c:pt>
                <c:pt idx="1">
                  <c:v>0</c:v>
                </c:pt>
                <c:pt idx="2">
                  <c:v>0</c:v>
                </c:pt>
                <c:pt idx="3">
                  <c:v>0</c:v>
                </c:pt>
                <c:pt idx="4">
                  <c:v>0</c:v>
                </c:pt>
                <c:pt idx="5">
                  <c:v>4.1150000000000002</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10.759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100.05800000000001</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86.980999999999995</c:v>
                </c:pt>
                <c:pt idx="11">
                  <c:v>0</c:v>
                </c:pt>
                <c:pt idx="12">
                  <c:v>0</c:v>
                </c:pt>
                <c:pt idx="13">
                  <c:v>0</c:v>
                </c:pt>
                <c:pt idx="14">
                  <c:v>0</c:v>
                </c:pt>
                <c:pt idx="15">
                  <c:v>0</c:v>
                </c:pt>
                <c:pt idx="16">
                  <c:v>0</c:v>
                </c:pt>
                <c:pt idx="17">
                  <c:v>0</c:v>
                </c:pt>
                <c:pt idx="18">
                  <c:v>0</c:v>
                </c:pt>
                <c:pt idx="19">
                  <c:v>0</c:v>
                </c:pt>
                <c:pt idx="20">
                  <c:v>0</c:v>
                </c:pt>
                <c:pt idx="21">
                  <c:v>532.9</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排出量比較シート!$DD$21:$DD$50</c:f>
              <c:numCache>
                <c:formatCode>[=0]#;[&lt;1]0.00;#,##0</c:formatCode>
                <c:ptCount val="30"/>
                <c:pt idx="0">
                  <c:v>0</c:v>
                </c:pt>
                <c:pt idx="1">
                  <c:v>3.6160000000000001</c:v>
                </c:pt>
                <c:pt idx="2">
                  <c:v>0</c:v>
                </c:pt>
                <c:pt idx="3">
                  <c:v>0</c:v>
                </c:pt>
                <c:pt idx="4">
                  <c:v>4.3</c:v>
                </c:pt>
                <c:pt idx="5">
                  <c:v>4.1150000000000002</c:v>
                </c:pt>
                <c:pt idx="6">
                  <c:v>0</c:v>
                </c:pt>
                <c:pt idx="7">
                  <c:v>0</c:v>
                </c:pt>
                <c:pt idx="8">
                  <c:v>0</c:v>
                </c:pt>
                <c:pt idx="9">
                  <c:v>20.763999999999999</c:v>
                </c:pt>
                <c:pt idx="10">
                  <c:v>230.40100000000001</c:v>
                </c:pt>
                <c:pt idx="11">
                  <c:v>12.712</c:v>
                </c:pt>
                <c:pt idx="12">
                  <c:v>16.922999999999998</c:v>
                </c:pt>
                <c:pt idx="13">
                  <c:v>0</c:v>
                </c:pt>
                <c:pt idx="14">
                  <c:v>0</c:v>
                </c:pt>
                <c:pt idx="15">
                  <c:v>0</c:v>
                </c:pt>
                <c:pt idx="16">
                  <c:v>0</c:v>
                </c:pt>
                <c:pt idx="17">
                  <c:v>0</c:v>
                </c:pt>
                <c:pt idx="18">
                  <c:v>0</c:v>
                </c:pt>
                <c:pt idx="19">
                  <c:v>0</c:v>
                </c:pt>
                <c:pt idx="20">
                  <c:v>0</c:v>
                </c:pt>
                <c:pt idx="21">
                  <c:v>555.5</c:v>
                </c:pt>
                <c:pt idx="22">
                  <c:v>105.223</c:v>
                </c:pt>
                <c:pt idx="23">
                  <c:v>0</c:v>
                </c:pt>
                <c:pt idx="24">
                  <c:v>0</c:v>
                </c:pt>
                <c:pt idx="25">
                  <c:v>246.529</c:v>
                </c:pt>
                <c:pt idx="26">
                  <c:v>0</c:v>
                </c:pt>
                <c:pt idx="27">
                  <c:v>16.620999999999999</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0.36340404129771808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排出量比較シート!$CM$21:$CM$50</c:f>
              <c:numCache>
                <c:formatCode>\(0%\);;</c:formatCode>
                <c:ptCount val="30"/>
                <c:pt idx="0">
                  <c:v>0</c:v>
                </c:pt>
                <c:pt idx="1">
                  <c:v>0.11035336533395843</c:v>
                </c:pt>
                <c:pt idx="2">
                  <c:v>0</c:v>
                </c:pt>
                <c:pt idx="3">
                  <c:v>0</c:v>
                </c:pt>
                <c:pt idx="4">
                  <c:v>0.12315157414511824</c:v>
                </c:pt>
                <c:pt idx="5">
                  <c:v>0.14108359396622577</c:v>
                </c:pt>
                <c:pt idx="6">
                  <c:v>0</c:v>
                </c:pt>
                <c:pt idx="7">
                  <c:v>0</c:v>
                </c:pt>
                <c:pt idx="8">
                  <c:v>0</c:v>
                </c:pt>
                <c:pt idx="9">
                  <c:v>1</c:v>
                </c:pt>
                <c:pt idx="10">
                  <c:v>0.73892755856904402</c:v>
                </c:pt>
                <c:pt idx="11">
                  <c:v>0.84855912110650566</c:v>
                </c:pt>
                <c:pt idx="12">
                  <c:v>0.15866130129720618</c:v>
                </c:pt>
                <c:pt idx="13">
                  <c:v>0</c:v>
                </c:pt>
                <c:pt idx="14">
                  <c:v>0</c:v>
                </c:pt>
                <c:pt idx="15">
                  <c:v>0</c:v>
                </c:pt>
                <c:pt idx="16">
                  <c:v>0</c:v>
                </c:pt>
                <c:pt idx="17">
                  <c:v>0</c:v>
                </c:pt>
                <c:pt idx="18">
                  <c:v>0</c:v>
                </c:pt>
                <c:pt idx="19">
                  <c:v>0</c:v>
                </c:pt>
                <c:pt idx="20">
                  <c:v>0</c:v>
                </c:pt>
                <c:pt idx="21">
                  <c:v>1</c:v>
                </c:pt>
                <c:pt idx="22">
                  <c:v>1</c:v>
                </c:pt>
                <c:pt idx="23">
                  <c:v>0</c:v>
                </c:pt>
                <c:pt idx="24">
                  <c:v>0</c:v>
                </c:pt>
                <c:pt idx="25">
                  <c:v>1</c:v>
                </c:pt>
                <c:pt idx="26">
                  <c:v>0</c:v>
                </c:pt>
                <c:pt idx="27">
                  <c:v>0.96691302489962017</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排出量比較シート!$BV$21:$BV$50</c:f>
              <c:numCache>
                <c:formatCode>0%</c:formatCode>
                <c:ptCount val="30"/>
                <c:pt idx="0">
                  <c:v>0.41386208949431691</c:v>
                </c:pt>
                <c:pt idx="1">
                  <c:v>0.52449459722869229</c:v>
                </c:pt>
                <c:pt idx="2">
                  <c:v>0.50857885675554859</c:v>
                </c:pt>
                <c:pt idx="3">
                  <c:v>0.27948915101267924</c:v>
                </c:pt>
                <c:pt idx="4">
                  <c:v>0.59437177365606897</c:v>
                </c:pt>
                <c:pt idx="5">
                  <c:v>0.47520626974384222</c:v>
                </c:pt>
                <c:pt idx="6">
                  <c:v>0.24287642265590539</c:v>
                </c:pt>
                <c:pt idx="7">
                  <c:v>0.25439180450787047</c:v>
                </c:pt>
                <c:pt idx="8">
                  <c:v>0.18737921925567169</c:v>
                </c:pt>
                <c:pt idx="9">
                  <c:v>0.1809489693943232</c:v>
                </c:pt>
                <c:pt idx="10">
                  <c:v>0.60654354254847231</c:v>
                </c:pt>
                <c:pt idx="11">
                  <c:v>0.35773814958119859</c:v>
                </c:pt>
                <c:pt idx="12">
                  <c:v>0.78336155606336233</c:v>
                </c:pt>
                <c:pt idx="13">
                  <c:v>0.15519283575042708</c:v>
                </c:pt>
                <c:pt idx="14">
                  <c:v>0.31381731431188215</c:v>
                </c:pt>
                <c:pt idx="15">
                  <c:v>0.25826680990043138</c:v>
                </c:pt>
                <c:pt idx="16">
                  <c:v>0.54962008553706676</c:v>
                </c:pt>
                <c:pt idx="17">
                  <c:v>0.15739926510074292</c:v>
                </c:pt>
                <c:pt idx="18">
                  <c:v>0.42714048650661973</c:v>
                </c:pt>
                <c:pt idx="19">
                  <c:v>0.45454276533304083</c:v>
                </c:pt>
                <c:pt idx="20">
                  <c:v>0.16584015087792903</c:v>
                </c:pt>
                <c:pt idx="21">
                  <c:v>0.35178248515320926</c:v>
                </c:pt>
                <c:pt idx="22">
                  <c:v>0.23641477915394637</c:v>
                </c:pt>
                <c:pt idx="23">
                  <c:v>0.11601989368222086</c:v>
                </c:pt>
                <c:pt idx="24">
                  <c:v>0.24553293898675052</c:v>
                </c:pt>
                <c:pt idx="25">
                  <c:v>0.70689836478526435</c:v>
                </c:pt>
                <c:pt idx="26">
                  <c:v>0.25976581486097511</c:v>
                </c:pt>
                <c:pt idx="27">
                  <c:v>0.38716019722970807</c:v>
                </c:pt>
                <c:pt idx="28">
                  <c:v>0.23822349258607459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排出量比較シート!$BZ$21:$BZ$50</c:f>
              <c:numCache>
                <c:formatCode>0%</c:formatCode>
                <c:ptCount val="30"/>
                <c:pt idx="0">
                  <c:v>0.14141463399155413</c:v>
                </c:pt>
                <c:pt idx="1">
                  <c:v>7.5392546899235718E-2</c:v>
                </c:pt>
                <c:pt idx="2">
                  <c:v>8.3180606829995479E-2</c:v>
                </c:pt>
                <c:pt idx="3">
                  <c:v>0.13419117564364913</c:v>
                </c:pt>
                <c:pt idx="4">
                  <c:v>9.8781783326320996E-2</c:v>
                </c:pt>
                <c:pt idx="5">
                  <c:v>0.11150507111073379</c:v>
                </c:pt>
                <c:pt idx="6">
                  <c:v>0.11345395307989956</c:v>
                </c:pt>
                <c:pt idx="7">
                  <c:v>0.13346601812637995</c:v>
                </c:pt>
                <c:pt idx="8">
                  <c:v>0.15824577561451167</c:v>
                </c:pt>
                <c:pt idx="9">
                  <c:v>0.13460167737907441</c:v>
                </c:pt>
                <c:pt idx="10">
                  <c:v>0.10002365855836919</c:v>
                </c:pt>
                <c:pt idx="11">
                  <c:v>0.1187064339085554</c:v>
                </c:pt>
                <c:pt idx="12">
                  <c:v>4.3274105465596985E-2</c:v>
                </c:pt>
                <c:pt idx="13">
                  <c:v>7.2156845416991952E-2</c:v>
                </c:pt>
                <c:pt idx="14">
                  <c:v>0.11402853572809889</c:v>
                </c:pt>
                <c:pt idx="15">
                  <c:v>9.3700504531712414E-2</c:v>
                </c:pt>
                <c:pt idx="16">
                  <c:v>8.8406069621460262E-2</c:v>
                </c:pt>
                <c:pt idx="17">
                  <c:v>0.17172421277288291</c:v>
                </c:pt>
                <c:pt idx="18">
                  <c:v>8.3647359246892636E-2</c:v>
                </c:pt>
                <c:pt idx="19">
                  <c:v>0.10854649047786034</c:v>
                </c:pt>
                <c:pt idx="20">
                  <c:v>0.20630982231042788</c:v>
                </c:pt>
                <c:pt idx="21">
                  <c:v>0.19978550368073153</c:v>
                </c:pt>
                <c:pt idx="22">
                  <c:v>0.20958345051521224</c:v>
                </c:pt>
                <c:pt idx="23">
                  <c:v>0.15671326930150173</c:v>
                </c:pt>
                <c:pt idx="24">
                  <c:v>0.17377174942579679</c:v>
                </c:pt>
                <c:pt idx="25">
                  <c:v>6.9427647475314255E-2</c:v>
                </c:pt>
                <c:pt idx="26">
                  <c:v>0.15637172613919603</c:v>
                </c:pt>
                <c:pt idx="27">
                  <c:v>0.12556104160159057</c:v>
                </c:pt>
                <c:pt idx="28">
                  <c:v>0.20355155448469048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排出量比較シート!$CA$21:$CA$50</c:f>
              <c:numCache>
                <c:formatCode>0%</c:formatCode>
                <c:ptCount val="30"/>
                <c:pt idx="0">
                  <c:v>0.24421120054231846</c:v>
                </c:pt>
                <c:pt idx="1">
                  <c:v>0.15603393438948576</c:v>
                </c:pt>
                <c:pt idx="2">
                  <c:v>0.17508412093933892</c:v>
                </c:pt>
                <c:pt idx="3">
                  <c:v>0.15341254902702184</c:v>
                </c:pt>
                <c:pt idx="4">
                  <c:v>0.10143413216129289</c:v>
                </c:pt>
                <c:pt idx="5">
                  <c:v>0.18511314845370036</c:v>
                </c:pt>
                <c:pt idx="6">
                  <c:v>0.1724393695525768</c:v>
                </c:pt>
                <c:pt idx="7">
                  <c:v>0.23429146561038108</c:v>
                </c:pt>
                <c:pt idx="8">
                  <c:v>0.25603125180034619</c:v>
                </c:pt>
                <c:pt idx="9">
                  <c:v>0.27383877074737872</c:v>
                </c:pt>
                <c:pt idx="10">
                  <c:v>1.4831782588248833E-2</c:v>
                </c:pt>
                <c:pt idx="11">
                  <c:v>0.17566168349333899</c:v>
                </c:pt>
                <c:pt idx="12">
                  <c:v>7.6543030373113566E-2</c:v>
                </c:pt>
                <c:pt idx="13">
                  <c:v>0.2527371783661993</c:v>
                </c:pt>
                <c:pt idx="14">
                  <c:v>0.12545000425555355</c:v>
                </c:pt>
                <c:pt idx="15">
                  <c:v>0.2181884571200948</c:v>
                </c:pt>
                <c:pt idx="16">
                  <c:v>0.16168402816084299</c:v>
                </c:pt>
                <c:pt idx="17">
                  <c:v>0.26747163232651161</c:v>
                </c:pt>
                <c:pt idx="18">
                  <c:v>0.16030480021506038</c:v>
                </c:pt>
                <c:pt idx="19">
                  <c:v>0.14503663029333438</c:v>
                </c:pt>
                <c:pt idx="20">
                  <c:v>0.30956822337500023</c:v>
                </c:pt>
                <c:pt idx="21">
                  <c:v>0.17257962443202218</c:v>
                </c:pt>
                <c:pt idx="22">
                  <c:v>0.202024044886458</c:v>
                </c:pt>
                <c:pt idx="23">
                  <c:v>0.23470163049576726</c:v>
                </c:pt>
                <c:pt idx="24">
                  <c:v>0.27847730917540742</c:v>
                </c:pt>
                <c:pt idx="25">
                  <c:v>0.11104600064096308</c:v>
                </c:pt>
                <c:pt idx="26">
                  <c:v>0.24866003492788594</c:v>
                </c:pt>
                <c:pt idx="27">
                  <c:v>0.20653966092480175</c:v>
                </c:pt>
                <c:pt idx="28">
                  <c:v>0.21533424447804059</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排出量比較シート!$CB$21:$CB$50</c:f>
              <c:numCache>
                <c:formatCode>0%</c:formatCode>
                <c:ptCount val="30"/>
                <c:pt idx="0">
                  <c:v>0.18793089355676099</c:v>
                </c:pt>
                <c:pt idx="1">
                  <c:v>0.23351256798535805</c:v>
                </c:pt>
                <c:pt idx="2">
                  <c:v>0.21512198489870321</c:v>
                </c:pt>
                <c:pt idx="3">
                  <c:v>0.43290712431664974</c:v>
                </c:pt>
                <c:pt idx="4">
                  <c:v>0.19042581133099989</c:v>
                </c:pt>
                <c:pt idx="5">
                  <c:v>0.2242119793484936</c:v>
                </c:pt>
                <c:pt idx="6">
                  <c:v>0.44877862510304001</c:v>
                </c:pt>
                <c:pt idx="7">
                  <c:v>0.3778507117553685</c:v>
                </c:pt>
                <c:pt idx="8">
                  <c:v>0.37535083820597576</c:v>
                </c:pt>
                <c:pt idx="9">
                  <c:v>0.39422870133796856</c:v>
                </c:pt>
                <c:pt idx="10">
                  <c:v>0.27536451803952255</c:v>
                </c:pt>
                <c:pt idx="11">
                  <c:v>0.34789373301690696</c:v>
                </c:pt>
                <c:pt idx="12">
                  <c:v>9.6270391548117368E-2</c:v>
                </c:pt>
                <c:pt idx="13">
                  <c:v>0.5199131404663816</c:v>
                </c:pt>
                <c:pt idx="14">
                  <c:v>0.43111119000900655</c:v>
                </c:pt>
                <c:pt idx="15">
                  <c:v>0.42030266288998397</c:v>
                </c:pt>
                <c:pt idx="16">
                  <c:v>0.20028981668063003</c:v>
                </c:pt>
                <c:pt idx="17">
                  <c:v>0.36854664504985402</c:v>
                </c:pt>
                <c:pt idx="18">
                  <c:v>0.31593797314356614</c:v>
                </c:pt>
                <c:pt idx="19">
                  <c:v>0.28790326525669752</c:v>
                </c:pt>
                <c:pt idx="20">
                  <c:v>0.31513564937321026</c:v>
                </c:pt>
                <c:pt idx="21">
                  <c:v>0.27046603585053791</c:v>
                </c:pt>
                <c:pt idx="22">
                  <c:v>0.32155470828689903</c:v>
                </c:pt>
                <c:pt idx="23">
                  <c:v>0.47050058000900552</c:v>
                </c:pt>
                <c:pt idx="24">
                  <c:v>0.30221800241204538</c:v>
                </c:pt>
                <c:pt idx="25">
                  <c:v>0.10299727374039994</c:v>
                </c:pt>
                <c:pt idx="26">
                  <c:v>0.32094866970045866</c:v>
                </c:pt>
                <c:pt idx="27">
                  <c:v>0.28073910024389953</c:v>
                </c:pt>
                <c:pt idx="28">
                  <c:v>0.31847122857066751</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排出量比較シート!$CH$21:$CH$50</c:f>
              <c:numCache>
                <c:formatCode>0%</c:formatCode>
                <c:ptCount val="30"/>
                <c:pt idx="0">
                  <c:v>1.2581182415049382E-2</c:v>
                </c:pt>
                <c:pt idx="1">
                  <c:v>1.0566353497228221E-2</c:v>
                </c:pt>
                <c:pt idx="2">
                  <c:v>1.8034430576413654E-2</c:v>
                </c:pt>
                <c:pt idx="3">
                  <c:v>0</c:v>
                </c:pt>
                <c:pt idx="4">
                  <c:v>1.4986499525317255E-2</c:v>
                </c:pt>
                <c:pt idx="5">
                  <c:v>3.9635313432300825E-3</c:v>
                </c:pt>
                <c:pt idx="6">
                  <c:v>2.2451629608578282E-2</c:v>
                </c:pt>
                <c:pt idx="7">
                  <c:v>0</c:v>
                </c:pt>
                <c:pt idx="8">
                  <c:v>2.2992915123494745E-2</c:v>
                </c:pt>
                <c:pt idx="9">
                  <c:v>1.6381881141254918E-2</c:v>
                </c:pt>
                <c:pt idx="10">
                  <c:v>3.2364982653869255E-3</c:v>
                </c:pt>
                <c:pt idx="11">
                  <c:v>0</c:v>
                </c:pt>
                <c:pt idx="12">
                  <c:v>5.5091654980973987E-4</c:v>
                </c:pt>
                <c:pt idx="13">
                  <c:v>0</c:v>
                </c:pt>
                <c:pt idx="14">
                  <c:v>1.5592955695458786E-2</c:v>
                </c:pt>
                <c:pt idx="15">
                  <c:v>9.5415655577774771E-3</c:v>
                </c:pt>
                <c:pt idx="16">
                  <c:v>0</c:v>
                </c:pt>
                <c:pt idx="17">
                  <c:v>3.4858244750008524E-2</c:v>
                </c:pt>
                <c:pt idx="18">
                  <c:v>1.2969380887860992E-2</c:v>
                </c:pt>
                <c:pt idx="19">
                  <c:v>3.9708486390669399E-3</c:v>
                </c:pt>
                <c:pt idx="20">
                  <c:v>3.1461540634328019E-3</c:v>
                </c:pt>
                <c:pt idx="21">
                  <c:v>5.3863508834991695E-3</c:v>
                </c:pt>
                <c:pt idx="22">
                  <c:v>3.0423017157484435E-2</c:v>
                </c:pt>
                <c:pt idx="23">
                  <c:v>2.2064626511504565E-2</c:v>
                </c:pt>
                <c:pt idx="24">
                  <c:v>0</c:v>
                </c:pt>
                <c:pt idx="25">
                  <c:v>9.6307133580583789E-3</c:v>
                </c:pt>
                <c:pt idx="26">
                  <c:v>1.4253754371484288E-2</c:v>
                </c:pt>
                <c:pt idx="27">
                  <c:v>0</c:v>
                </c:pt>
                <c:pt idx="28">
                  <c:v>2.4419479880526927E-2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排出量比較シート!$BW$21:$BW$50</c15:sqref>
                        </c15:formulaRef>
                      </c:ext>
                    </c:extLst>
                    <c:numCache>
                      <c:formatCode>0%</c:formatCode>
                      <c:ptCount val="30"/>
                      <c:pt idx="0">
                        <c:v>0.20981682954125383</c:v>
                      </c:pt>
                      <c:pt idx="1">
                        <c:v>0.42695383693764044</c:v>
                      </c:pt>
                      <c:pt idx="2">
                        <c:v>0.3510639813335511</c:v>
                      </c:pt>
                      <c:pt idx="3">
                        <c:v>0.13433652893575523</c:v>
                      </c:pt>
                      <c:pt idx="4">
                        <c:v>0.56774239086907352</c:v>
                      </c:pt>
                      <c:pt idx="5">
                        <c:v>0.13020418546057014</c:v>
                      </c:pt>
                      <c:pt idx="6">
                        <c:v>0.22213585990732526</c:v>
                      </c:pt>
                      <c:pt idx="7">
                        <c:v>7.7899261782702414E-2</c:v>
                      </c:pt>
                      <c:pt idx="8">
                        <c:v>8.5785921890218844E-2</c:v>
                      </c:pt>
                      <c:pt idx="9">
                        <c:v>1.8464297329658673E-2</c:v>
                      </c:pt>
                      <c:pt idx="10">
                        <c:v>0.59468692476734242</c:v>
                      </c:pt>
                      <c:pt idx="11">
                        <c:v>0.26415530684827626</c:v>
                      </c:pt>
                      <c:pt idx="12">
                        <c:v>0.7001136555888714</c:v>
                      </c:pt>
                      <c:pt idx="13">
                        <c:v>7.3392356576585271E-2</c:v>
                      </c:pt>
                      <c:pt idx="14">
                        <c:v>3.5940485208262311E-2</c:v>
                      </c:pt>
                      <c:pt idx="15">
                        <c:v>5.150724581186393E-2</c:v>
                      </c:pt>
                      <c:pt idx="16">
                        <c:v>0.3643294253879088</c:v>
                      </c:pt>
                      <c:pt idx="17">
                        <c:v>4.9293508751360002E-2</c:v>
                      </c:pt>
                      <c:pt idx="18">
                        <c:v>0.19569538483240198</c:v>
                      </c:pt>
                      <c:pt idx="19">
                        <c:v>0.29258914146953979</c:v>
                      </c:pt>
                      <c:pt idx="20">
                        <c:v>2.8650601209835015E-2</c:v>
                      </c:pt>
                      <c:pt idx="21">
                        <c:v>0.30847349887229192</c:v>
                      </c:pt>
                      <c:pt idx="22">
                        <c:v>2.077715154075337E-2</c:v>
                      </c:pt>
                      <c:pt idx="23">
                        <c:v>5.475913498162964E-2</c:v>
                      </c:pt>
                      <c:pt idx="24">
                        <c:v>4.9641747814463719E-2</c:v>
                      </c:pt>
                      <c:pt idx="25">
                        <c:v>0.60565566403412152</c:v>
                      </c:pt>
                      <c:pt idx="26">
                        <c:v>4.5330173787476509E-2</c:v>
                      </c:pt>
                      <c:pt idx="27">
                        <c:v>0.29215442575301165</c:v>
                      </c:pt>
                      <c:pt idx="28">
                        <c:v>2.9290721033936068E-2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9.3027875243948972E-3</c:v>
                      </c:pt>
                      <c:pt idx="1">
                        <c:v>1.4056172698014881E-2</c:v>
                      </c:pt>
                      <c:pt idx="2">
                        <c:v>1.5384943016992749E-2</c:v>
                      </c:pt>
                      <c:pt idx="3">
                        <c:v>1.3993246350176217E-2</c:v>
                      </c:pt>
                      <c:pt idx="4">
                        <c:v>1.3918637417284734E-2</c:v>
                      </c:pt>
                      <c:pt idx="5">
                        <c:v>1.1965225620966661E-2</c:v>
                      </c:pt>
                      <c:pt idx="6">
                        <c:v>7.8469325095821708E-3</c:v>
                      </c:pt>
                      <c:pt idx="7">
                        <c:v>1.2292420393631506E-2</c:v>
                      </c:pt>
                      <c:pt idx="8">
                        <c:v>4.5518238850401627E-2</c:v>
                      </c:pt>
                      <c:pt idx="9">
                        <c:v>2.0621503694185032E-2</c:v>
                      </c:pt>
                      <c:pt idx="10">
                        <c:v>2.0818829734678161E-3</c:v>
                      </c:pt>
                      <c:pt idx="11">
                        <c:v>1.6684640799456793E-2</c:v>
                      </c:pt>
                      <c:pt idx="12">
                        <c:v>3.7879522792776386E-3</c:v>
                      </c:pt>
                      <c:pt idx="13">
                        <c:v>1.697948410120349E-2</c:v>
                      </c:pt>
                      <c:pt idx="14">
                        <c:v>9.9923581007066407E-3</c:v>
                      </c:pt>
                      <c:pt idx="15">
                        <c:v>1.637088123055061E-2</c:v>
                      </c:pt>
                      <c:pt idx="16">
                        <c:v>5.5931779386268433E-3</c:v>
                      </c:pt>
                      <c:pt idx="17">
                        <c:v>1.6496158204223309E-2</c:v>
                      </c:pt>
                      <c:pt idx="18">
                        <c:v>1.4537911584697734E-2</c:v>
                      </c:pt>
                      <c:pt idx="19">
                        <c:v>3.6526441598197602E-2</c:v>
                      </c:pt>
                      <c:pt idx="20">
                        <c:v>1.9202207385868263E-2</c:v>
                      </c:pt>
                      <c:pt idx="21">
                        <c:v>2.6712009724503431E-2</c:v>
                      </c:pt>
                      <c:pt idx="22">
                        <c:v>2.5271193828860016E-2</c:v>
                      </c:pt>
                      <c:pt idx="23">
                        <c:v>1.0555108461602397E-2</c:v>
                      </c:pt>
                      <c:pt idx="24">
                        <c:v>8.28555167301912E-3</c:v>
                      </c:pt>
                      <c:pt idx="25">
                        <c:v>1.1830118797665668E-2</c:v>
                      </c:pt>
                      <c:pt idx="26">
                        <c:v>1.7882012361576067E-2</c:v>
                      </c:pt>
                      <c:pt idx="27">
                        <c:v>6.123834735224952E-3</c:v>
                      </c:pt>
                      <c:pt idx="28">
                        <c:v>1.5421948314244533E-2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0.19474247242866816</c:v>
                      </c:pt>
                      <c:pt idx="1">
                        <c:v>8.3484587593036994E-2</c:v>
                      </c:pt>
                      <c:pt idx="2">
                        <c:v>0.14212993240500471</c:v>
                      </c:pt>
                      <c:pt idx="3">
                        <c:v>0.13115937572674777</c:v>
                      </c:pt>
                      <c:pt idx="4">
                        <c:v>1.2710745369710768E-2</c:v>
                      </c:pt>
                      <c:pt idx="5">
                        <c:v>0.33303685866230542</c:v>
                      </c:pt>
                      <c:pt idx="6">
                        <c:v>1.2893630238997951E-2</c:v>
                      </c:pt>
                      <c:pt idx="7">
                        <c:v>0.16420012233153655</c:v>
                      </c:pt>
                      <c:pt idx="8">
                        <c:v>5.6075058515051228E-2</c:v>
                      </c:pt>
                      <c:pt idx="9">
                        <c:v>0.14186316837047952</c:v>
                      </c:pt>
                      <c:pt idx="10">
                        <c:v>9.7747348076622134E-3</c:v>
                      </c:pt>
                      <c:pt idx="11">
                        <c:v>7.6898201933465526E-2</c:v>
                      </c:pt>
                      <c:pt idx="12">
                        <c:v>7.9459948195213223E-2</c:v>
                      </c:pt>
                      <c:pt idx="13">
                        <c:v>6.4820995072638304E-2</c:v>
                      </c:pt>
                      <c:pt idx="14">
                        <c:v>0.26788447100291318</c:v>
                      </c:pt>
                      <c:pt idx="15">
                        <c:v>0.19038868285801686</c:v>
                      </c:pt>
                      <c:pt idx="16">
                        <c:v>0.1796974822105312</c:v>
                      </c:pt>
                      <c:pt idx="17">
                        <c:v>9.1609598145159621E-2</c:v>
                      </c:pt>
                      <c:pt idx="18">
                        <c:v>0.21690719008951997</c:v>
                      </c:pt>
                      <c:pt idx="19">
                        <c:v>0.1254271822653035</c:v>
                      </c:pt>
                      <c:pt idx="20">
                        <c:v>0.11798734228222574</c:v>
                      </c:pt>
                      <c:pt idx="21">
                        <c:v>1.6596976556413932E-2</c:v>
                      </c:pt>
                      <c:pt idx="22">
                        <c:v>0.19036643378433296</c:v>
                      </c:pt>
                      <c:pt idx="23">
                        <c:v>5.0705650238988834E-2</c:v>
                      </c:pt>
                      <c:pt idx="24">
                        <c:v>0.1876056394992677</c:v>
                      </c:pt>
                      <c:pt idx="25">
                        <c:v>8.9412581953477108E-2</c:v>
                      </c:pt>
                      <c:pt idx="26">
                        <c:v>0.1965536287119225</c:v>
                      </c:pt>
                      <c:pt idx="27">
                        <c:v>8.8881936741471435E-2</c:v>
                      </c:pt>
                      <c:pt idx="28">
                        <c:v>0.19351082323789395</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0.18218376178944137</c:v>
                      </c:pt>
                      <c:pt idx="1">
                        <c:v>0.2287041687634013</c:v>
                      </c:pt>
                      <c:pt idx="2">
                        <c:v>0.20887768971943824</c:v>
                      </c:pt>
                      <c:pt idx="3">
                        <c:v>0.42175726323470464</c:v>
                      </c:pt>
                      <c:pt idx="4">
                        <c:v>0.18556460212592291</c:v>
                      </c:pt>
                      <c:pt idx="5">
                        <c:v>0.21951744032119697</c:v>
                      </c:pt>
                      <c:pt idx="6">
                        <c:v>0.43745902747928012</c:v>
                      </c:pt>
                      <c:pt idx="7">
                        <c:v>0.36958130679123091</c:v>
                      </c:pt>
                      <c:pt idx="8">
                        <c:v>0.2028743467984154</c:v>
                      </c:pt>
                      <c:pt idx="9">
                        <c:v>0.38387221753194362</c:v>
                      </c:pt>
                      <c:pt idx="10">
                        <c:v>0.11888934522826371</c:v>
                      </c:pt>
                      <c:pt idx="11">
                        <c:v>0.34097530864164471</c:v>
                      </c:pt>
                      <c:pt idx="12">
                        <c:v>9.4194055437234886E-2</c:v>
                      </c:pt>
                      <c:pt idx="13">
                        <c:v>0.50920405865931806</c:v>
                      </c:pt>
                      <c:pt idx="14">
                        <c:v>0.42296660814825943</c:v>
                      </c:pt>
                      <c:pt idx="15">
                        <c:v>0.41089244047613765</c:v>
                      </c:pt>
                      <c:pt idx="16">
                        <c:v>0.19589062129474991</c:v>
                      </c:pt>
                      <c:pt idx="17">
                        <c:v>0.35838211262665431</c:v>
                      </c:pt>
                      <c:pt idx="18">
                        <c:v>0.30892714509426089</c:v>
                      </c:pt>
                      <c:pt idx="19">
                        <c:v>0.28181022990774868</c:v>
                      </c:pt>
                      <c:pt idx="20">
                        <c:v>0.30693277121224422</c:v>
                      </c:pt>
                      <c:pt idx="21">
                        <c:v>0.26489187535227537</c:v>
                      </c:pt>
                      <c:pt idx="22">
                        <c:v>0.31201619699579314</c:v>
                      </c:pt>
                      <c:pt idx="23">
                        <c:v>0.45849062015744035</c:v>
                      </c:pt>
                      <c:pt idx="24">
                        <c:v>0.29410303782923314</c:v>
                      </c:pt>
                      <c:pt idx="25">
                        <c:v>9.9968884445864242E-2</c:v>
                      </c:pt>
                      <c:pt idx="26">
                        <c:v>0.3145685857530251</c:v>
                      </c:pt>
                      <c:pt idx="27">
                        <c:v>0.27450845563922471</c:v>
                      </c:pt>
                      <c:pt idx="28">
                        <c:v>0.31097946075955418</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7.8113655987433778E-2</c:v>
                      </c:pt>
                      <c:pt idx="1">
                        <c:v>6.8572060164045656E-2</c:v>
                      </c:pt>
                      <c:pt idx="2">
                        <c:v>9.1875724947148046E-2</c:v>
                      </c:pt>
                      <c:pt idx="3">
                        <c:v>0.17034207888186084</c:v>
                      </c:pt>
                      <c:pt idx="4">
                        <c:v>7.6488359711203158E-2</c:v>
                      </c:pt>
                      <c:pt idx="5">
                        <c:v>8.2264121555792089E-2</c:v>
                      </c:pt>
                      <c:pt idx="6">
                        <c:v>0.16557411194780033</c:v>
                      </c:pt>
                      <c:pt idx="7">
                        <c:v>0.11562091609548751</c:v>
                      </c:pt>
                      <c:pt idx="8">
                        <c:v>8.4307343384454184E-2</c:v>
                      </c:pt>
                      <c:pt idx="9">
                        <c:v>0.14923210215094204</c:v>
                      </c:pt>
                      <c:pt idx="10">
                        <c:v>1.9643739700960439E-2</c:v>
                      </c:pt>
                      <c:pt idx="11">
                        <c:v>0.10285337022237148</c:v>
                      </c:pt>
                      <c:pt idx="12">
                        <c:v>3.3619465492864702E-2</c:v>
                      </c:pt>
                      <c:pt idx="13">
                        <c:v>0.19634524706169457</c:v>
                      </c:pt>
                      <c:pt idx="14">
                        <c:v>0.11912942444085924</c:v>
                      </c:pt>
                      <c:pt idx="15">
                        <c:v>0.15136455231604581</c:v>
                      </c:pt>
                      <c:pt idx="16">
                        <c:v>6.8241644919274425E-2</c:v>
                      </c:pt>
                      <c:pt idx="17">
                        <c:v>0.15965040468019612</c:v>
                      </c:pt>
                      <c:pt idx="18">
                        <c:v>0.11744634020107809</c:v>
                      </c:pt>
                      <c:pt idx="19">
                        <c:v>8.7069362805234571E-2</c:v>
                      </c:pt>
                      <c:pt idx="20">
                        <c:v>0.11199794156756877</c:v>
                      </c:pt>
                      <c:pt idx="21">
                        <c:v>0.10629894948349884</c:v>
                      </c:pt>
                      <c:pt idx="22">
                        <c:v>0.12677496834234794</c:v>
                      </c:pt>
                      <c:pt idx="23">
                        <c:v>0.18732761808581677</c:v>
                      </c:pt>
                      <c:pt idx="24">
                        <c:v>0.11501014614776908</c:v>
                      </c:pt>
                      <c:pt idx="25">
                        <c:v>4.3864458811842894E-2</c:v>
                      </c:pt>
                      <c:pt idx="26">
                        <c:v>0.11077310802934902</c:v>
                      </c:pt>
                      <c:pt idx="27">
                        <c:v>9.7956610981430048E-2</c:v>
                      </c:pt>
                      <c:pt idx="28">
                        <c:v>0.11626229712565024</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0.10407010580200758</c:v>
                      </c:pt>
                      <c:pt idx="1">
                        <c:v>0.16013210859935562</c:v>
                      </c:pt>
                      <c:pt idx="2">
                        <c:v>0.1170019647722902</c:v>
                      </c:pt>
                      <c:pt idx="3">
                        <c:v>0.25141518435284377</c:v>
                      </c:pt>
                      <c:pt idx="4">
                        <c:v>0.10907624241471972</c:v>
                      </c:pt>
                      <c:pt idx="5">
                        <c:v>0.13725331876540489</c:v>
                      </c:pt>
                      <c:pt idx="6">
                        <c:v>0.27188491553147981</c:v>
                      </c:pt>
                      <c:pt idx="7">
                        <c:v>0.25396039069574339</c:v>
                      </c:pt>
                      <c:pt idx="8">
                        <c:v>0.1185670034139612</c:v>
                      </c:pt>
                      <c:pt idx="9">
                        <c:v>0.23464011538100163</c:v>
                      </c:pt>
                      <c:pt idx="10">
                        <c:v>9.9245605527303271E-2</c:v>
                      </c:pt>
                      <c:pt idx="11">
                        <c:v>0.23812193841927318</c:v>
                      </c:pt>
                      <c:pt idx="12">
                        <c:v>6.057458994437017E-2</c:v>
                      </c:pt>
                      <c:pt idx="13">
                        <c:v>0.31285881159762352</c:v>
                      </c:pt>
                      <c:pt idx="14">
                        <c:v>0.3038371837074002</c:v>
                      </c:pt>
                      <c:pt idx="15">
                        <c:v>0.25952788816009187</c:v>
                      </c:pt>
                      <c:pt idx="16">
                        <c:v>0.12764897637547551</c:v>
                      </c:pt>
                      <c:pt idx="17">
                        <c:v>0.19873170794645822</c:v>
                      </c:pt>
                      <c:pt idx="18">
                        <c:v>0.19148080489318281</c:v>
                      </c:pt>
                      <c:pt idx="19">
                        <c:v>0.19474086710251412</c:v>
                      </c:pt>
                      <c:pt idx="20">
                        <c:v>0.1949348296446754</c:v>
                      </c:pt>
                      <c:pt idx="21">
                        <c:v>0.15859292586877655</c:v>
                      </c:pt>
                      <c:pt idx="22">
                        <c:v>0.18524122865344522</c:v>
                      </c:pt>
                      <c:pt idx="23">
                        <c:v>0.27116300207162358</c:v>
                      </c:pt>
                      <c:pt idx="24">
                        <c:v>0.17909289168146406</c:v>
                      </c:pt>
                      <c:pt idx="25">
                        <c:v>5.6104425634021342E-2</c:v>
                      </c:pt>
                      <c:pt idx="26">
                        <c:v>0.20379547772367604</c:v>
                      </c:pt>
                      <c:pt idx="27">
                        <c:v>0.17655184465779467</c:v>
                      </c:pt>
                      <c:pt idx="28">
                        <c:v>0.19471716363390396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5.7471317673196392E-3</c:v>
                      </c:pt>
                      <c:pt idx="1">
                        <c:v>4.8083992219567686E-3</c:v>
                      </c:pt>
                      <c:pt idx="2">
                        <c:v>6.2442951792650008E-3</c:v>
                      </c:pt>
                      <c:pt idx="3">
                        <c:v>1.1149861081945144E-2</c:v>
                      </c:pt>
                      <c:pt idx="4">
                        <c:v>4.8612092050769997E-3</c:v>
                      </c:pt>
                      <c:pt idx="5">
                        <c:v>4.6945390272966564E-3</c:v>
                      </c:pt>
                      <c:pt idx="6">
                        <c:v>1.1319597623759883E-2</c:v>
                      </c:pt>
                      <c:pt idx="7">
                        <c:v>8.2694049641375902E-3</c:v>
                      </c:pt>
                      <c:pt idx="8">
                        <c:v>6.4751477999033013E-3</c:v>
                      </c:pt>
                      <c:pt idx="9">
                        <c:v>1.0356483806024953E-2</c:v>
                      </c:pt>
                      <c:pt idx="10">
                        <c:v>9.2830237952597487E-4</c:v>
                      </c:pt>
                      <c:pt idx="11">
                        <c:v>6.9184243752622547E-3</c:v>
                      </c:pt>
                      <c:pt idx="12">
                        <c:v>2.0763361108824805E-3</c:v>
                      </c:pt>
                      <c:pt idx="13">
                        <c:v>1.0709081807063587E-2</c:v>
                      </c:pt>
                      <c:pt idx="14">
                        <c:v>8.1445818607471278E-3</c:v>
                      </c:pt>
                      <c:pt idx="15">
                        <c:v>9.4102224138463142E-3</c:v>
                      </c:pt>
                      <c:pt idx="16">
                        <c:v>4.3991953858800959E-3</c:v>
                      </c:pt>
                      <c:pt idx="17">
                        <c:v>1.0164532423199696E-2</c:v>
                      </c:pt>
                      <c:pt idx="18">
                        <c:v>7.0108280493052814E-3</c:v>
                      </c:pt>
                      <c:pt idx="19">
                        <c:v>6.0930353489488448E-3</c:v>
                      </c:pt>
                      <c:pt idx="20">
                        <c:v>8.2028781609660567E-3</c:v>
                      </c:pt>
                      <c:pt idx="21">
                        <c:v>5.5741604982624962E-3</c:v>
                      </c:pt>
                      <c:pt idx="22">
                        <c:v>9.5385112911058837E-3</c:v>
                      </c:pt>
                      <c:pt idx="23">
                        <c:v>1.2009959851565135E-2</c:v>
                      </c:pt>
                      <c:pt idx="24">
                        <c:v>8.1149645828122122E-3</c:v>
                      </c:pt>
                      <c:pt idx="25">
                        <c:v>3.0283892945356834E-3</c:v>
                      </c:pt>
                      <c:pt idx="26">
                        <c:v>6.3800839474335534E-3</c:v>
                      </c:pt>
                      <c:pt idx="27">
                        <c:v>6.2306446046748688E-3</c:v>
                      </c:pt>
                      <c:pt idx="28">
                        <c:v>7.4917678111133101E-3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0.16600134360765709</c:v>
                      </c:pt>
                      <c:pt idx="9">
                        <c:v>0</c:v>
                      </c:pt>
                      <c:pt idx="10">
                        <c:v>0.15554687043173288</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排出量比較シート!$BE$21:$BE$50</c:f>
              <c:numCache>
                <c:formatCode>#,##0_);[Red]\(#,##0\)</c:formatCode>
                <c:ptCount val="30"/>
                <c:pt idx="0">
                  <c:v>20.825228705070767</c:v>
                </c:pt>
                <c:pt idx="1">
                  <c:v>32.767464671847833</c:v>
                </c:pt>
                <c:pt idx="2">
                  <c:v>24.015034484865733</c:v>
                </c:pt>
                <c:pt idx="3">
                  <c:v>7.298806098558539</c:v>
                </c:pt>
                <c:pt idx="4">
                  <c:v>34.916321856617152</c:v>
                </c:pt>
                <c:pt idx="5">
                  <c:v>29.167105007156941</c:v>
                </c:pt>
                <c:pt idx="6">
                  <c:v>6.2262666623789009</c:v>
                </c:pt>
                <c:pt idx="7">
                  <c:v>8.9413008480490603</c:v>
                </c:pt>
                <c:pt idx="8">
                  <c:v>8.4007840157240938</c:v>
                </c:pt>
                <c:pt idx="9">
                  <c:v>5.1170336313498961</c:v>
                </c:pt>
                <c:pt idx="10">
                  <c:v>179.53180722735814</c:v>
                </c:pt>
                <c:pt idx="11">
                  <c:v>14.980688656582682</c:v>
                </c:pt>
                <c:pt idx="12">
                  <c:v>106.66116981039781</c:v>
                </c:pt>
                <c:pt idx="13">
                  <c:v>4.2272586589479051</c:v>
                </c:pt>
                <c:pt idx="14">
                  <c:v>11.235013708821196</c:v>
                </c:pt>
                <c:pt idx="15">
                  <c:v>7.6388999499312238</c:v>
                </c:pt>
                <c:pt idx="16">
                  <c:v>35.53239111265988</c:v>
                </c:pt>
                <c:pt idx="17">
                  <c:v>4.44200475343977</c:v>
                </c:pt>
                <c:pt idx="18">
                  <c:v>17.320409554491867</c:v>
                </c:pt>
                <c:pt idx="19">
                  <c:v>21.647831599435484</c:v>
                </c:pt>
                <c:pt idx="20">
                  <c:v>5.8584760458052747</c:v>
                </c:pt>
                <c:pt idx="21">
                  <c:v>17.325841144531029</c:v>
                </c:pt>
                <c:pt idx="22">
                  <c:v>7.086651701262829</c:v>
                </c:pt>
                <c:pt idx="23">
                  <c:v>2.7694234148202019</c:v>
                </c:pt>
                <c:pt idx="24">
                  <c:v>8.4726500333476764</c:v>
                </c:pt>
                <c:pt idx="25">
                  <c:v>65.337161712580297</c:v>
                </c:pt>
                <c:pt idx="26">
                  <c:v>11.075549306194556</c:v>
                </c:pt>
                <c:pt idx="27">
                  <c:v>17.189757063956712</c:v>
                </c:pt>
                <c:pt idx="28">
                  <c:v>8.5329118389357017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排出量比較シート!$BI$21:$BI$50</c:f>
              <c:numCache>
                <c:formatCode>#,##0_);[Red]\(#,##0\)</c:formatCode>
                <c:ptCount val="30"/>
                <c:pt idx="0">
                  <c:v>7.1158778971912318</c:v>
                </c:pt>
                <c:pt idx="1">
                  <c:v>4.7101011718604484</c:v>
                </c:pt>
                <c:pt idx="2">
                  <c:v>3.9277785833211514</c:v>
                </c:pt>
                <c:pt idx="3">
                  <c:v>3.5043770665580274</c:v>
                </c:pt>
                <c:pt idx="4">
                  <c:v>5.8029278863236335</c:v>
                </c:pt>
                <c:pt idx="5">
                  <c:v>6.843933518954624</c:v>
                </c:pt>
                <c:pt idx="6">
                  <c:v>2.9084526116281837</c:v>
                </c:pt>
                <c:pt idx="7">
                  <c:v>4.6910309212504986</c:v>
                </c:pt>
                <c:pt idx="8">
                  <c:v>7.0946425522477599</c:v>
                </c:pt>
                <c:pt idx="9">
                  <c:v>3.8063842656317464</c:v>
                </c:pt>
                <c:pt idx="10">
                  <c:v>29.606164977085957</c:v>
                </c:pt>
                <c:pt idx="11">
                  <c:v>4.970965858684977</c:v>
                </c:pt>
                <c:pt idx="12">
                  <c:v>5.8921281951264977</c:v>
                </c:pt>
                <c:pt idx="13">
                  <c:v>1.9654621820421581</c:v>
                </c:pt>
                <c:pt idx="14">
                  <c:v>4.0823501562083555</c:v>
                </c:pt>
                <c:pt idx="15">
                  <c:v>2.7714315271550993</c:v>
                </c:pt>
                <c:pt idx="16">
                  <c:v>5.7153643492727033</c:v>
                </c:pt>
                <c:pt idx="17">
                  <c:v>4.8462727505723775</c:v>
                </c:pt>
                <c:pt idx="18">
                  <c:v>3.3918735546634715</c:v>
                </c:pt>
                <c:pt idx="19">
                  <c:v>5.1695821070934134</c:v>
                </c:pt>
                <c:pt idx="20">
                  <c:v>7.2881093367410834</c:v>
                </c:pt>
                <c:pt idx="21">
                  <c:v>9.8397505442743487</c:v>
                </c:pt>
                <c:pt idx="22">
                  <c:v>6.282369154184793</c:v>
                </c:pt>
                <c:pt idx="23">
                  <c:v>3.7407843055376868</c:v>
                </c:pt>
                <c:pt idx="24">
                  <c:v>5.9963735401171983</c:v>
                </c:pt>
                <c:pt idx="25">
                  <c:v>6.4170546381113711</c:v>
                </c:pt>
                <c:pt idx="26">
                  <c:v>6.6671696731008296</c:v>
                </c:pt>
                <c:pt idx="27">
                  <c:v>5.5748597538504558</c:v>
                </c:pt>
                <c:pt idx="28">
                  <c:v>7.2909999355693733</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排出量比較シート!$BJ$21:$BJ$50</c:f>
              <c:numCache>
                <c:formatCode>#,##0_);[Red]\(#,##0\)</c:formatCode>
                <c:ptCount val="30"/>
                <c:pt idx="0">
                  <c:v>12.288523720178823</c:v>
                </c:pt>
                <c:pt idx="1">
                  <c:v>9.7481203042546838</c:v>
                </c:pt>
                <c:pt idx="2">
                  <c:v>8.2674518341835377</c:v>
                </c:pt>
                <c:pt idx="3">
                  <c:v>4.0063395819719689</c:v>
                </c:pt>
                <c:pt idx="4">
                  <c:v>5.9587399044957667</c:v>
                </c:pt>
                <c:pt idx="5">
                  <c:v>11.361833761294715</c:v>
                </c:pt>
                <c:pt idx="6">
                  <c:v>4.4205752299305736</c:v>
                </c:pt>
                <c:pt idx="7">
                  <c:v>8.2348190587560612</c:v>
                </c:pt>
                <c:pt idx="8">
                  <c:v>11.478664796416989</c:v>
                </c:pt>
                <c:pt idx="9">
                  <c:v>7.7438528894202774</c:v>
                </c:pt>
                <c:pt idx="10">
                  <c:v>4.3900833916779831</c:v>
                </c:pt>
                <c:pt idx="11">
                  <c:v>7.3560311987569591</c:v>
                </c:pt>
                <c:pt idx="12">
                  <c:v>10.421968115791405</c:v>
                </c:pt>
                <c:pt idx="13">
                  <c:v>6.8842444982750237</c:v>
                </c:pt>
                <c:pt idx="14">
                  <c:v>4.491251608195463</c:v>
                </c:pt>
                <c:pt idx="15">
                  <c:v>6.45348039422033</c:v>
                </c:pt>
                <c:pt idx="16">
                  <c:v>10.452711384569549</c:v>
                </c:pt>
                <c:pt idx="17">
                  <c:v>7.5483850667549977</c:v>
                </c:pt>
                <c:pt idx="18">
                  <c:v>6.500308167890827</c:v>
                </c:pt>
                <c:pt idx="19">
                  <c:v>6.9074436726305057</c:v>
                </c:pt>
                <c:pt idx="20">
                  <c:v>10.93581989394041</c:v>
                </c:pt>
                <c:pt idx="21">
                  <c:v>8.4998181657332701</c:v>
                </c:pt>
                <c:pt idx="22">
                  <c:v>6.0557721751327209</c:v>
                </c:pt>
                <c:pt idx="23">
                  <c:v>5.6023856802677159</c:v>
                </c:pt>
                <c:pt idx="24">
                  <c:v>9.6094674409404082</c:v>
                </c:pt>
                <c:pt idx="25">
                  <c:v>10.263753409046142</c:v>
                </c:pt>
                <c:pt idx="26">
                  <c:v>10.602035832920542</c:v>
                </c:pt>
                <c:pt idx="27">
                  <c:v>9.1702778869668986</c:v>
                </c:pt>
                <c:pt idx="28">
                  <c:v>7.7130433446695035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排出量比較シート!$BK$21:$BK$50</c:f>
              <c:numCache>
                <c:formatCode>#,##0_);[Red]\(#,##0\)</c:formatCode>
                <c:ptCount val="30"/>
                <c:pt idx="0">
                  <c:v>9.4565410517543924</c:v>
                </c:pt>
                <c:pt idx="1">
                  <c:v>14.588548408929363</c:v>
                </c:pt>
                <c:pt idx="2">
                  <c:v>10.15803511524717</c:v>
                </c:pt>
                <c:pt idx="3">
                  <c:v>11.305287334492853</c:v>
                </c:pt>
                <c:pt idx="4">
                  <c:v>11.186548912546522</c:v>
                </c:pt>
                <c:pt idx="5">
                  <c:v>13.761633130482824</c:v>
                </c:pt>
                <c:pt idx="6">
                  <c:v>11.50467946502158</c:v>
                </c:pt>
                <c:pt idx="7">
                  <c:v>13.280604286722189</c:v>
                </c:pt>
                <c:pt idx="8">
                  <c:v>16.828127123247995</c:v>
                </c:pt>
                <c:pt idx="9">
                  <c:v>11.148344917034192</c:v>
                </c:pt>
                <c:pt idx="10">
                  <c:v>81.50559045144756</c:v>
                </c:pt>
                <c:pt idx="11">
                  <c:v>14.568442605307446</c:v>
                </c:pt>
                <c:pt idx="12">
                  <c:v>13.108011876698068</c:v>
                </c:pt>
                <c:pt idx="13">
                  <c:v>14.161783398762735</c:v>
                </c:pt>
                <c:pt idx="14">
                  <c:v>15.434266717876937</c:v>
                </c:pt>
                <c:pt idx="15">
                  <c:v>12.431523786366695</c:v>
                </c:pt>
                <c:pt idx="16">
                  <c:v>12.948537161310009</c:v>
                </c:pt>
                <c:pt idx="17">
                  <c:v>10.400848746834486</c:v>
                </c:pt>
                <c:pt idx="18">
                  <c:v>12.811183349574172</c:v>
                </c:pt>
                <c:pt idx="19">
                  <c:v>13.711540208187211</c:v>
                </c:pt>
                <c:pt idx="20">
                  <c:v>11.132495015583993</c:v>
                </c:pt>
                <c:pt idx="21">
                  <c:v>13.320878013857262</c:v>
                </c:pt>
                <c:pt idx="22">
                  <c:v>9.6387638229950632</c:v>
                </c:pt>
                <c:pt idx="23">
                  <c:v>11.230964635533901</c:v>
                </c:pt>
                <c:pt idx="24">
                  <c:v>10.428691884606403</c:v>
                </c:pt>
                <c:pt idx="25">
                  <c:v>9.5198261384798322</c:v>
                </c:pt>
                <c:pt idx="26">
                  <c:v>13.684182493094493</c:v>
                </c:pt>
                <c:pt idx="27">
                  <c:v>12.46470315408787</c:v>
                </c:pt>
                <c:pt idx="28">
                  <c:v>11.407300292388955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排出量比較シート!$BQ$21:$BQ$50</c:f>
              <c:numCache>
                <c:formatCode>#,##0_);[Red]\(#,##0\)</c:formatCode>
                <c:ptCount val="30"/>
                <c:pt idx="0">
                  <c:v>0.6330756254909784</c:v>
                </c:pt>
                <c:pt idx="1">
                  <c:v>0.66012618005999357</c:v>
                </c:pt>
                <c:pt idx="2">
                  <c:v>0.85158371500225727</c:v>
                </c:pt>
                <c:pt idx="3">
                  <c:v>0</c:v>
                </c:pt>
                <c:pt idx="4">
                  <c:v>0.88038070467459262</c:v>
                </c:pt>
                <c:pt idx="5">
                  <c:v>0.24327274753648731</c:v>
                </c:pt>
                <c:pt idx="6">
                  <c:v>0.57555950231536857</c:v>
                </c:pt>
                <c:pt idx="7">
                  <c:v>0</c:v>
                </c:pt>
                <c:pt idx="8">
                  <c:v>1.0308427722756071</c:v>
                </c:pt>
                <c:pt idx="9">
                  <c:v>0.46326120024427098</c:v>
                </c:pt>
                <c:pt idx="10">
                  <c:v>0.95797637253172008</c:v>
                </c:pt>
                <c:pt idx="11">
                  <c:v>0</c:v>
                </c:pt>
                <c:pt idx="12">
                  <c:v>7.5011855273967809E-2</c:v>
                </c:pt>
                <c:pt idx="13">
                  <c:v>0</c:v>
                </c:pt>
                <c:pt idx="14">
                  <c:v>0.55824539631810832</c:v>
                </c:pt>
                <c:pt idx="15">
                  <c:v>0.28221614960773211</c:v>
                </c:pt>
                <c:pt idx="16">
                  <c:v>0</c:v>
                </c:pt>
                <c:pt idx="17">
                  <c:v>0.98374340424651641</c:v>
                </c:pt>
                <c:pt idx="18">
                  <c:v>0.52590422997158426</c:v>
                </c:pt>
                <c:pt idx="19">
                  <c:v>0.1891136966669926</c:v>
                </c:pt>
                <c:pt idx="20">
                  <c:v>0.11114116888738911</c:v>
                </c:pt>
                <c:pt idx="21">
                  <c:v>0.26528625981923648</c:v>
                </c:pt>
                <c:pt idx="22">
                  <c:v>0.91194521369683346</c:v>
                </c:pt>
                <c:pt idx="23">
                  <c:v>0.5266880649588751</c:v>
                </c:pt>
                <c:pt idx="24">
                  <c:v>0</c:v>
                </c:pt>
                <c:pt idx="25">
                  <c:v>0.8901470245642934</c:v>
                </c:pt>
                <c:pt idx="26">
                  <c:v>0.60773262033824738</c:v>
                </c:pt>
                <c:pt idx="27">
                  <c:v>0</c:v>
                </c:pt>
                <c:pt idx="28">
                  <c:v>0.87467976693319904</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排出量比較シート!$BR$21:$BR$50</c:f>
              <c:numCache>
                <c:formatCode>#,##0_);[Red]\(#,##0\)</c:formatCode>
                <c:ptCount val="30"/>
                <c:pt idx="0">
                  <c:v>50.3192469996862</c:v>
                </c:pt>
                <c:pt idx="1">
                  <c:v>62.47436073695232</c:v>
                </c:pt>
                <c:pt idx="2">
                  <c:v>47.219883732619856</c:v>
                </c:pt>
                <c:pt idx="3">
                  <c:v>26.114810081581389</c:v>
                </c:pt>
                <c:pt idx="4">
                  <c:v>58.744919264657668</c:v>
                </c:pt>
                <c:pt idx="5">
                  <c:v>61.377778165425589</c:v>
                </c:pt>
                <c:pt idx="6">
                  <c:v>25.635533471274606</c:v>
                </c:pt>
                <c:pt idx="7">
                  <c:v>35.147755114777809</c:v>
                </c:pt>
                <c:pt idx="8">
                  <c:v>44.833061259912441</c:v>
                </c:pt>
                <c:pt idx="9">
                  <c:v>28.278876903680388</c:v>
                </c:pt>
                <c:pt idx="10">
                  <c:v>295.99162242010141</c:v>
                </c:pt>
                <c:pt idx="11">
                  <c:v>41.876128319332068</c:v>
                </c:pt>
                <c:pt idx="12">
                  <c:v>136.15828985328776</c:v>
                </c:pt>
                <c:pt idx="13">
                  <c:v>27.238748738027823</c:v>
                </c:pt>
                <c:pt idx="14">
                  <c:v>35.801127587420062</c:v>
                </c:pt>
                <c:pt idx="15">
                  <c:v>29.577551807281079</c:v>
                </c:pt>
                <c:pt idx="16">
                  <c:v>64.649004007812138</c:v>
                </c:pt>
                <c:pt idx="17">
                  <c:v>28.221254721848148</c:v>
                </c:pt>
                <c:pt idx="18">
                  <c:v>40.549678856591925</c:v>
                </c:pt>
                <c:pt idx="19">
                  <c:v>47.625511284013605</c:v>
                </c:pt>
                <c:pt idx="20">
                  <c:v>35.326041460958145</c:v>
                </c:pt>
                <c:pt idx="21">
                  <c:v>49.251574128215147</c:v>
                </c:pt>
                <c:pt idx="22">
                  <c:v>29.975502067272238</c:v>
                </c:pt>
                <c:pt idx="23">
                  <c:v>23.870246101118383</c:v>
                </c:pt>
                <c:pt idx="24">
                  <c:v>34.507182899011681</c:v>
                </c:pt>
                <c:pt idx="25">
                  <c:v>92.427942922781938</c:v>
                </c:pt>
                <c:pt idx="26">
                  <c:v>42.636669925648668</c:v>
                </c:pt>
                <c:pt idx="27">
                  <c:v>44.399597858861938</c:v>
                </c:pt>
                <c:pt idx="28">
                  <c:v>35.81893517849673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c:ext uri="{02D57815-91ED-43cb-92C2-25804820EDAC}">
                        <c15:formulaRef>
                          <c15:sqref>排出量比較シート!$BF$21:$BF$68</c15:sqref>
                        </c15:formulaRef>
                      </c:ext>
                    </c:extLst>
                    <c:numCache>
                      <c:formatCode>#,##0_);[Red]\(#,##0\)</c:formatCode>
                      <c:ptCount val="48"/>
                      <c:pt idx="0">
                        <c:v>10.557824870377408</c:v>
                      </c:pt>
                      <c:pt idx="1">
                        <c:v>26.673668026868068</c:v>
                      </c:pt>
                      <c:pt idx="2">
                        <c:v>16.57720038128091</c:v>
                      </c:pt>
                      <c:pt idx="3">
                        <c:v>3.5081729401761108</c:v>
                      </c:pt>
                      <c:pt idx="4">
                        <c:v>33.351980914727442</c:v>
                      </c:pt>
                      <c:pt idx="5">
                        <c:v>7.9916436114088052</c:v>
                      </c:pt>
                      <c:pt idx="6">
                        <c:v>5.6945712718246035</c:v>
                      </c:pt>
                      <c:pt idx="7">
                        <c:v>2.7379841767603943</c:v>
                      </c:pt>
                      <c:pt idx="8">
                        <c:v>3.8460454913422453</c:v>
                      </c:pt>
                      <c:pt idx="9">
                        <c:v>0.52214959129837213</c:v>
                      </c:pt>
                      <c:pt idx="10">
                        <c:v>176.02234769390645</c:v>
                      </c:pt>
                      <c:pt idx="11">
                        <c:v>11.061801525810955</c:v>
                      </c:pt>
                      <c:pt idx="12">
                        <c:v>95.326278047914428</c:v>
                      </c:pt>
                      <c:pt idx="13">
                        <c:v>1.9991159600813502</c:v>
                      </c:pt>
                      <c:pt idx="14">
                        <c:v>1.2867098964947825</c:v>
                      </c:pt>
                      <c:pt idx="15">
                        <c:v>1.5234582314507668</c:v>
                      </c:pt>
                      <c:pt idx="16">
                        <c:v>23.553534482066809</c:v>
                      </c:pt>
                      <c:pt idx="17">
                        <c:v>1.3911246666057815</c:v>
                      </c:pt>
                      <c:pt idx="18">
                        <c:v>7.9353850086710711</c:v>
                      </c:pt>
                      <c:pt idx="19">
                        <c:v>13.934707458637419</c:v>
                      </c:pt>
                      <c:pt idx="20">
                        <c:v>1.0121123262200094</c:v>
                      </c:pt>
                      <c:pt idx="21">
                        <c:v>15.192805396298576</c:v>
                      </c:pt>
                      <c:pt idx="22">
                        <c:v>0.62280554896188123</c:v>
                      </c:pt>
                      <c:pt idx="23">
                        <c:v>1.3071140282958602</c:v>
                      </c:pt>
                      <c:pt idx="24">
                        <c:v>1.712996871260313</c:v>
                      </c:pt>
                      <c:pt idx="25">
                        <c:v>55.979507146205378</c:v>
                      </c:pt>
                      <c:pt idx="26">
                        <c:v>1.9327276574489274</c:v>
                      </c:pt>
                      <c:pt idx="27">
                        <c:v>12.971539016120456</c:v>
                      </c:pt>
                      <c:pt idx="28">
                        <c:v>1.0491624380459867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0.46810926322562613</c:v>
                      </c:pt>
                      <c:pt idx="1">
                        <c:v>0.87815040371668207</c:v>
                      </c:pt>
                      <c:pt idx="2">
                        <c:v>0.72647522049537938</c:v>
                      </c:pt>
                      <c:pt idx="3">
                        <c:v>0.36543097085963383</c:v>
                      </c:pt>
                      <c:pt idx="4">
                        <c:v>0.81764923135243506</c:v>
                      </c:pt>
                      <c:pt idx="5">
                        <c:v>0.73439896386295833</c:v>
                      </c:pt>
                      <c:pt idx="6">
                        <c:v>0.20116030099622656</c:v>
                      </c:pt>
                      <c:pt idx="7">
                        <c:v>0.43205098176326079</c:v>
                      </c:pt>
                      <c:pt idx="8">
                        <c:v>2.0407219908233825</c:v>
                      </c:pt>
                      <c:pt idx="9">
                        <c:v>0.58315296453664889</c:v>
                      </c:pt>
                      <c:pt idx="10">
                        <c:v>0.61621991900552375</c:v>
                      </c:pt>
                      <c:pt idx="11">
                        <c:v>0.69868815908001591</c:v>
                      </c:pt>
                      <c:pt idx="12">
                        <c:v>0.51576110439230671</c:v>
                      </c:pt>
                      <c:pt idx="13">
                        <c:v>0.46249990113402006</c:v>
                      </c:pt>
                      <c:pt idx="14">
                        <c:v>0.35773768726258887</c:v>
                      </c:pt>
                      <c:pt idx="15">
                        <c:v>0.48421058772745607</c:v>
                      </c:pt>
                      <c:pt idx="16">
                        <c:v>0.36159338297069321</c:v>
                      </c:pt>
                      <c:pt idx="17">
                        <c:v>0.46554228261329111</c:v>
                      </c:pt>
                      <c:pt idx="18">
                        <c:v>0.58950764600502048</c:v>
                      </c:pt>
                      <c:pt idx="19">
                        <c:v>1.7395904564998237</c:v>
                      </c:pt>
                      <c:pt idx="20">
                        <c:v>0.67833797425509901</c:v>
                      </c:pt>
                      <c:pt idx="21">
                        <c:v>1.3156085270599847</c:v>
                      </c:pt>
                      <c:pt idx="22">
                        <c:v>0.75751672285943084</c:v>
                      </c:pt>
                      <c:pt idx="23">
                        <c:v>0.25195303660244628</c:v>
                      </c:pt>
                      <c:pt idx="24">
                        <c:v>0.28591104700008302</c:v>
                      </c:pt>
                      <c:pt idx="25">
                        <c:v>1.093433545000372</c:v>
                      </c:pt>
                      <c:pt idx="26">
                        <c:v>0.76242945866688805</c:v>
                      </c:pt>
                      <c:pt idx="27">
                        <c:v>0.27189579959811816</c:v>
                      </c:pt>
                      <c:pt idx="28">
                        <c:v>0.55239776699405185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9.7992945714677333</c:v>
                      </c:pt>
                      <c:pt idx="1">
                        <c:v>5.2156462412630873</c:v>
                      </c:pt>
                      <c:pt idx="2">
                        <c:v>6.7113588830894422</c:v>
                      </c:pt>
                      <c:pt idx="3">
                        <c:v>3.4252021875227943</c:v>
                      </c:pt>
                      <c:pt idx="4">
                        <c:v>0.74669171053728034</c:v>
                      </c:pt>
                      <c:pt idx="5">
                        <c:v>20.441062431885179</c:v>
                      </c:pt>
                      <c:pt idx="6">
                        <c:v>0.33053508955807037</c:v>
                      </c:pt>
                      <c:pt idx="7">
                        <c:v>5.7712656895254053</c:v>
                      </c:pt>
                      <c:pt idx="8">
                        <c:v>2.5140165335584665</c:v>
                      </c:pt>
                      <c:pt idx="9">
                        <c:v>4.0117310755148754</c:v>
                      </c:pt>
                      <c:pt idx="10">
                        <c:v>2.8932396144461765</c:v>
                      </c:pt>
                      <c:pt idx="11">
                        <c:v>3.2201989716917119</c:v>
                      </c:pt>
                      <c:pt idx="12">
                        <c:v>10.819130658091071</c:v>
                      </c:pt>
                      <c:pt idx="13">
                        <c:v>1.7656427977325344</c:v>
                      </c:pt>
                      <c:pt idx="14">
                        <c:v>9.590566125063825</c:v>
                      </c:pt>
                      <c:pt idx="15">
                        <c:v>5.631231130753001</c:v>
                      </c:pt>
                      <c:pt idx="16">
                        <c:v>11.617263247622382</c:v>
                      </c:pt>
                      <c:pt idx="17">
                        <c:v>2.5853378042206971</c:v>
                      </c:pt>
                      <c:pt idx="18">
                        <c:v>8.7955168998157731</c:v>
                      </c:pt>
                      <c:pt idx="19">
                        <c:v>5.9735336842982427</c:v>
                      </c:pt>
                      <c:pt idx="20">
                        <c:v>4.1680257453301666</c:v>
                      </c:pt>
                      <c:pt idx="21">
                        <c:v>0.8174272211724698</c:v>
                      </c:pt>
                      <c:pt idx="22">
                        <c:v>5.7063294294415163</c:v>
                      </c:pt>
                      <c:pt idx="23">
                        <c:v>1.2103563499218957</c:v>
                      </c:pt>
                      <c:pt idx="24">
                        <c:v>6.4737421150872807</c:v>
                      </c:pt>
                      <c:pt idx="25">
                        <c:v>8.264221021374544</c:v>
                      </c:pt>
                      <c:pt idx="26">
                        <c:v>8.3803921900787408</c:v>
                      </c:pt>
                      <c:pt idx="27">
                        <c:v>3.946322248238137</c:v>
                      </c:pt>
                      <c:pt idx="28">
                        <c:v>6.9313516338956624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9.1673497088148928</c:v>
                      </c:pt>
                      <c:pt idx="1">
                        <c:v>14.288146741369555</c:v>
                      </c:pt>
                      <c:pt idx="2">
                        <c:v>9.8631802228901186</c:v>
                      </c:pt>
                      <c:pt idx="3">
                        <c:v>11.01411082990184</c:v>
                      </c:pt>
                      <c:pt idx="4">
                        <c:v>10.900977570265663</c:v>
                      </c:pt>
                      <c:pt idx="5">
                        <c:v>13.473492755476478</c:v>
                      </c:pt>
                      <c:pt idx="6">
                        <c:v>11.214495541256323</c:v>
                      </c:pt>
                      <c:pt idx="7">
                        <c:v>12.989953266097753</c:v>
                      </c:pt>
                      <c:pt idx="8">
                        <c:v>9.0954780180780794</c:v>
                      </c:pt>
                      <c:pt idx="9">
                        <c:v>10.855475186328654</c:v>
                      </c:pt>
                      <c:pt idx="10">
                        <c:v>35.190250182577316</c:v>
                      </c:pt>
                      <c:pt idx="11">
                        <c:v>14.27872577840137</c:v>
                      </c:pt>
                      <c:pt idx="12">
                        <c:v>12.825301502679682</c:v>
                      </c:pt>
                      <c:pt idx="13">
                        <c:v>13.870081410205145</c:v>
                      </c:pt>
                      <c:pt idx="14">
                        <c:v>15.142681503534142</c:v>
                      </c:pt>
                      <c:pt idx="15">
                        <c:v>12.153192445403118</c:v>
                      </c:pt>
                      <c:pt idx="16">
                        <c:v>12.664133561177097</c:v>
                      </c:pt>
                      <c:pt idx="17">
                        <c:v>10.113992888190882</c:v>
                      </c:pt>
                      <c:pt idx="18">
                        <c:v>12.526896523656056</c:v>
                      </c:pt>
                      <c:pt idx="19">
                        <c:v>13.421356284421954</c:v>
                      </c:pt>
                      <c:pt idx="20">
                        <c:v>10.842719801570519</c:v>
                      </c:pt>
                      <c:pt idx="21">
                        <c:v>13.046341834874518</c:v>
                      </c:pt>
                      <c:pt idx="22">
                        <c:v>9.3528421580698193</c:v>
                      </c:pt>
                      <c:pt idx="23">
                        <c:v>10.944283938212489</c:v>
                      </c:pt>
                      <c:pt idx="24">
                        <c:v>10.1486673175283</c:v>
                      </c:pt>
                      <c:pt idx="25">
                        <c:v>9.2399183456165233</c:v>
                      </c:pt>
                      <c:pt idx="26">
                        <c:v>13.412156959729838</c:v>
                      </c:pt>
                      <c:pt idx="27">
                        <c:v>12.188065039238818</c:v>
                      </c:pt>
                      <c:pt idx="28">
                        <c:v>11.138953146790339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20.473495009342919</c:v>
                </c:pt>
                <c:pt idx="2">
                  <c:v>0.3458836247525075</c:v>
                </c:pt>
                <c:pt idx="3">
                  <c:v>10.416410347749746</c:v>
                </c:pt>
                <c:pt idx="4">
                  <c:v>5.8271136202040141</c:v>
                </c:pt>
                <c:pt idx="5">
                  <c:v>10.151480919193386</c:v>
                </c:pt>
                <c:pt idx="7">
                  <c:v>12.76386996971187</c:v>
                </c:pt>
                <c:pt idx="8">
                  <c:v>0.28157445671138404</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31.235788981845172</c:v>
                </c:pt>
                <c:pt idx="4">
                  <c:v>5.8271136202040141</c:v>
                </c:pt>
                <c:pt idx="5">
                  <c:v>10.151480919193386</c:v>
                </c:pt>
                <c:pt idx="6">
                  <c:v>13.045444426423254</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再エネ比較シート!$CO$13:$CO$42</c:f>
              <c:numCache>
                <c:formatCode>0.0%</c:formatCode>
                <c:ptCount val="30"/>
                <c:pt idx="0">
                  <c:v>1.5086206896551725E-2</c:v>
                </c:pt>
                <c:pt idx="1">
                  <c:v>4.0893961008083693E-2</c:v>
                </c:pt>
                <c:pt idx="2">
                  <c:v>5.2098408104196817E-2</c:v>
                </c:pt>
                <c:pt idx="3">
                  <c:v>0.13210927004030451</c:v>
                </c:pt>
                <c:pt idx="4">
                  <c:v>6.346623270951994E-2</c:v>
                </c:pt>
                <c:pt idx="5">
                  <c:v>5.019305019305019E-2</c:v>
                </c:pt>
                <c:pt idx="6">
                  <c:v>4.3171806167400878E-2</c:v>
                </c:pt>
                <c:pt idx="7">
                  <c:v>2.2594142259414227E-2</c:v>
                </c:pt>
                <c:pt idx="8">
                  <c:v>1.52E-2</c:v>
                </c:pt>
                <c:pt idx="9">
                  <c:v>1.6802168021680216E-2</c:v>
                </c:pt>
                <c:pt idx="10">
                  <c:v>0.15855752718946767</c:v>
                </c:pt>
                <c:pt idx="11">
                  <c:v>7.1461933675852407E-2</c:v>
                </c:pt>
                <c:pt idx="12">
                  <c:v>5.5996656916005014E-2</c:v>
                </c:pt>
                <c:pt idx="13">
                  <c:v>0.13993362831858408</c:v>
                </c:pt>
                <c:pt idx="14">
                  <c:v>9.9066179455948034E-2</c:v>
                </c:pt>
                <c:pt idx="15">
                  <c:v>0.16519174041297935</c:v>
                </c:pt>
                <c:pt idx="16">
                  <c:v>4.4737963357477629E-2</c:v>
                </c:pt>
                <c:pt idx="17">
                  <c:v>2.0122973728339856E-2</c:v>
                </c:pt>
                <c:pt idx="18">
                  <c:v>5.3757225433526012E-2</c:v>
                </c:pt>
                <c:pt idx="19">
                  <c:v>3.8503450780966217E-2</c:v>
                </c:pt>
                <c:pt idx="20">
                  <c:v>1.0313531353135313E-2</c:v>
                </c:pt>
                <c:pt idx="21">
                  <c:v>7.2183098591549297E-2</c:v>
                </c:pt>
                <c:pt idx="22">
                  <c:v>1.9538882375928098E-2</c:v>
                </c:pt>
                <c:pt idx="23">
                  <c:v>3.7307032590051456E-2</c:v>
                </c:pt>
                <c:pt idx="24">
                  <c:v>2.8466483011937556E-2</c:v>
                </c:pt>
                <c:pt idx="25">
                  <c:v>2.2231909328683522E-2</c:v>
                </c:pt>
                <c:pt idx="26">
                  <c:v>2.9033596018249688E-2</c:v>
                </c:pt>
                <c:pt idx="27">
                  <c:v>6.6473988439306353E-2</c:v>
                </c:pt>
                <c:pt idx="28">
                  <c:v>1.5027908973808502E-2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再エネ比較シート!$CC$13:$CC$42</c:f>
              <c:numCache>
                <c:formatCode>0.0%</c:formatCode>
                <c:ptCount val="30"/>
                <c:pt idx="0">
                  <c:v>9.0211362933797379E-3</c:v>
                </c:pt>
                <c:pt idx="1">
                  <c:v>1.5632301988692702E-2</c:v>
                </c:pt>
                <c:pt idx="2">
                  <c:v>2.0714628853942318E-2</c:v>
                </c:pt>
                <c:pt idx="3">
                  <c:v>8.4821864045106124E-2</c:v>
                </c:pt>
                <c:pt idx="4">
                  <c:v>2.8558969035120476E-2</c:v>
                </c:pt>
                <c:pt idx="5">
                  <c:v>3.7372028623829615E-2</c:v>
                </c:pt>
                <c:pt idx="6">
                  <c:v>2.0107569375684597E-2</c:v>
                </c:pt>
                <c:pt idx="7">
                  <c:v>1.1982919044954701E-2</c:v>
                </c:pt>
                <c:pt idx="8">
                  <c:v>8.5764940790061736E-3</c:v>
                </c:pt>
                <c:pt idx="9">
                  <c:v>7.2782311755303104E-3</c:v>
                </c:pt>
                <c:pt idx="10">
                  <c:v>9.8523046486760513E-3</c:v>
                </c:pt>
                <c:pt idx="11">
                  <c:v>2.7100834394441529E-2</c:v>
                </c:pt>
                <c:pt idx="12">
                  <c:v>1.95887041727081E-2</c:v>
                </c:pt>
                <c:pt idx="13">
                  <c:v>0.11151631280121745</c:v>
                </c:pt>
                <c:pt idx="14">
                  <c:v>6.6272891896294733E-2</c:v>
                </c:pt>
                <c:pt idx="15">
                  <c:v>9.8976951216450781E-2</c:v>
                </c:pt>
                <c:pt idx="16">
                  <c:v>3.1883833023576058E-2</c:v>
                </c:pt>
                <c:pt idx="17">
                  <c:v>9.3539495855879569E-3</c:v>
                </c:pt>
                <c:pt idx="18">
                  <c:v>2.249319036051603E-2</c:v>
                </c:pt>
                <c:pt idx="19">
                  <c:v>2.5302760576173131E-2</c:v>
                </c:pt>
                <c:pt idx="20">
                  <c:v>8.7390016256107903E-3</c:v>
                </c:pt>
                <c:pt idx="21">
                  <c:v>2.2246650871989258E-2</c:v>
                </c:pt>
                <c:pt idx="22">
                  <c:v>1.1469010020065977E-2</c:v>
                </c:pt>
                <c:pt idx="23">
                  <c:v>1.8812125877277482E-2</c:v>
                </c:pt>
                <c:pt idx="24">
                  <c:v>2.3408365955492116E-2</c:v>
                </c:pt>
                <c:pt idx="25">
                  <c:v>3.6844817757746449E-3</c:v>
                </c:pt>
                <c:pt idx="26">
                  <c:v>2.2586279473816705E-2</c:v>
                </c:pt>
                <c:pt idx="27">
                  <c:v>6.3674387170493479E-2</c:v>
                </c:pt>
                <c:pt idx="28">
                  <c:v>1.3986861335719128E-2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再エネ比較シート!$CD$13:$CD$42</c:f>
              <c:numCache>
                <c:formatCode>0.0%</c:formatCode>
                <c:ptCount val="30"/>
                <c:pt idx="0">
                  <c:v>0.33734960085545307</c:v>
                </c:pt>
                <c:pt idx="1">
                  <c:v>2.9171145482310205E-2</c:v>
                </c:pt>
                <c:pt idx="2">
                  <c:v>0.10716270482789061</c:v>
                </c:pt>
                <c:pt idx="3">
                  <c:v>0.32727965694237443</c:v>
                </c:pt>
                <c:pt idx="4">
                  <c:v>0.32524946893137752</c:v>
                </c:pt>
                <c:pt idx="5">
                  <c:v>0.36968199669817048</c:v>
                </c:pt>
                <c:pt idx="6">
                  <c:v>0.1067827556094432</c:v>
                </c:pt>
                <c:pt idx="7">
                  <c:v>0.19691177430971965</c:v>
                </c:pt>
                <c:pt idx="8">
                  <c:v>0.27201131683845131</c:v>
                </c:pt>
                <c:pt idx="9">
                  <c:v>3.033711466092698E-3</c:v>
                </c:pt>
                <c:pt idx="10">
                  <c:v>9.7172457064542514E-2</c:v>
                </c:pt>
                <c:pt idx="11">
                  <c:v>0.10958172263817814</c:v>
                </c:pt>
                <c:pt idx="12">
                  <c:v>0.15250945827921999</c:v>
                </c:pt>
                <c:pt idx="13">
                  <c:v>3.308165723095958</c:v>
                </c:pt>
                <c:pt idx="14">
                  <c:v>0.19612693143234378</c:v>
                </c:pt>
                <c:pt idx="15">
                  <c:v>0.56186799096094642</c:v>
                </c:pt>
                <c:pt idx="16">
                  <c:v>0.14118049337187066</c:v>
                </c:pt>
                <c:pt idx="17">
                  <c:v>1.9205736070913571E-3</c:v>
                </c:pt>
                <c:pt idx="18">
                  <c:v>5.9559413916690368E-2</c:v>
                </c:pt>
                <c:pt idx="19">
                  <c:v>2.807926809931862E-2</c:v>
                </c:pt>
                <c:pt idx="20">
                  <c:v>1.8266622829550328E-3</c:v>
                </c:pt>
                <c:pt idx="21">
                  <c:v>0.82344466720792897</c:v>
                </c:pt>
                <c:pt idx="22">
                  <c:v>5.0305522780226064E-3</c:v>
                </c:pt>
                <c:pt idx="23">
                  <c:v>0.29713985586689667</c:v>
                </c:pt>
                <c:pt idx="24">
                  <c:v>4.9726051161521734E-2</c:v>
                </c:pt>
                <c:pt idx="25">
                  <c:v>2.6921040444649971E-4</c:v>
                </c:pt>
                <c:pt idx="26">
                  <c:v>9.0516607015438996E-2</c:v>
                </c:pt>
                <c:pt idx="27">
                  <c:v>0.29512215104550898</c:v>
                </c:pt>
                <c:pt idx="28">
                  <c:v>8.4424780652096354E-2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再エネ比較シート!$CE$13:$CE$42</c:f>
              <c:numCache>
                <c:formatCode>0.0%</c:formatCode>
                <c:ptCount val="30"/>
                <c:pt idx="0">
                  <c:v>0</c:v>
                </c:pt>
                <c:pt idx="1">
                  <c:v>0</c:v>
                </c:pt>
                <c:pt idx="2">
                  <c:v>0</c:v>
                </c:pt>
                <c:pt idx="3">
                  <c:v>0</c:v>
                </c:pt>
                <c:pt idx="4">
                  <c:v>0</c:v>
                </c:pt>
                <c:pt idx="5">
                  <c:v>0</c:v>
                </c:pt>
                <c:pt idx="6">
                  <c:v>0</c:v>
                </c:pt>
                <c:pt idx="7">
                  <c:v>0</c:v>
                </c:pt>
                <c:pt idx="8">
                  <c:v>1.6566954645179022</c:v>
                </c:pt>
                <c:pt idx="9">
                  <c:v>0</c:v>
                </c:pt>
                <c:pt idx="10">
                  <c:v>0</c:v>
                </c:pt>
                <c:pt idx="11">
                  <c:v>0</c:v>
                </c:pt>
                <c:pt idx="12">
                  <c:v>0</c:v>
                </c:pt>
                <c:pt idx="13">
                  <c:v>0.90983980316249613</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0.35591337212967211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再エネ比較シート!$CF$13:$CF$42</c:f>
              <c:numCache>
                <c:formatCode>0.0%</c:formatCode>
                <c:ptCount val="30"/>
                <c:pt idx="0">
                  <c:v>0</c:v>
                </c:pt>
                <c:pt idx="1">
                  <c:v>0</c:v>
                </c:pt>
                <c:pt idx="2">
                  <c:v>0</c:v>
                </c:pt>
                <c:pt idx="3">
                  <c:v>0.11337211075969662</c:v>
                </c:pt>
                <c:pt idx="4">
                  <c:v>0</c:v>
                </c:pt>
                <c:pt idx="5">
                  <c:v>0</c:v>
                </c:pt>
                <c:pt idx="6">
                  <c:v>0</c:v>
                </c:pt>
                <c:pt idx="7">
                  <c:v>0</c:v>
                </c:pt>
                <c:pt idx="8">
                  <c:v>0</c:v>
                </c:pt>
                <c:pt idx="9">
                  <c:v>0</c:v>
                </c:pt>
                <c:pt idx="10">
                  <c:v>0</c:v>
                </c:pt>
                <c:pt idx="11">
                  <c:v>0</c:v>
                </c:pt>
                <c:pt idx="12">
                  <c:v>0</c:v>
                </c:pt>
                <c:pt idx="13">
                  <c:v>0</c:v>
                </c:pt>
                <c:pt idx="14">
                  <c:v>0</c:v>
                </c:pt>
                <c:pt idx="15">
                  <c:v>0</c:v>
                </c:pt>
                <c:pt idx="16">
                  <c:v>0</c:v>
                </c:pt>
                <c:pt idx="17">
                  <c:v>1.1564173752526675E-2</c:v>
                </c:pt>
                <c:pt idx="18">
                  <c:v>0</c:v>
                </c:pt>
                <c:pt idx="19">
                  <c:v>0</c:v>
                </c:pt>
                <c:pt idx="20">
                  <c:v>0</c:v>
                </c:pt>
                <c:pt idx="21">
                  <c:v>0</c:v>
                </c:pt>
                <c:pt idx="22">
                  <c:v>1.6346103521457378E-3</c:v>
                </c:pt>
                <c:pt idx="23">
                  <c:v>0</c:v>
                </c:pt>
                <c:pt idx="24">
                  <c:v>0</c:v>
                </c:pt>
                <c:pt idx="25">
                  <c:v>0</c:v>
                </c:pt>
                <c:pt idx="26">
                  <c:v>0</c:v>
                </c:pt>
                <c:pt idx="27">
                  <c:v>0</c:v>
                </c:pt>
                <c:pt idx="28">
                  <c:v>1.3920805280878306E-2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再エネ比較シート!$CH$13:$CH$42</c:f>
              <c:numCache>
                <c:formatCode>0.0%</c:formatCode>
                <c:ptCount val="30"/>
                <c:pt idx="0">
                  <c:v>0</c:v>
                </c:pt>
                <c:pt idx="1">
                  <c:v>0</c:v>
                </c:pt>
                <c:pt idx="2">
                  <c:v>0</c:v>
                </c:pt>
                <c:pt idx="3">
                  <c:v>0</c:v>
                </c:pt>
                <c:pt idx="4">
                  <c:v>0</c:v>
                </c:pt>
                <c:pt idx="5">
                  <c:v>0.50886444748668025</c:v>
                </c:pt>
                <c:pt idx="6">
                  <c:v>0</c:v>
                </c:pt>
                <c:pt idx="7">
                  <c:v>0</c:v>
                </c:pt>
                <c:pt idx="8">
                  <c:v>0</c:v>
                </c:pt>
                <c:pt idx="9">
                  <c:v>0</c:v>
                </c:pt>
                <c:pt idx="10">
                  <c:v>0</c:v>
                </c:pt>
                <c:pt idx="11">
                  <c:v>0</c:v>
                </c:pt>
                <c:pt idx="12">
                  <c:v>0</c:v>
                </c:pt>
                <c:pt idx="13">
                  <c:v>0</c:v>
                </c:pt>
                <c:pt idx="14">
                  <c:v>0</c:v>
                </c:pt>
                <c:pt idx="15">
                  <c:v>0</c:v>
                </c:pt>
                <c:pt idx="16">
                  <c:v>0</c:v>
                </c:pt>
                <c:pt idx="17">
                  <c:v>0</c:v>
                </c:pt>
                <c:pt idx="18">
                  <c:v>2.7433963140622283E-2</c:v>
                </c:pt>
                <c:pt idx="19">
                  <c:v>0</c:v>
                </c:pt>
                <c:pt idx="20">
                  <c:v>0</c:v>
                </c:pt>
                <c:pt idx="21">
                  <c:v>0</c:v>
                </c:pt>
                <c:pt idx="22">
                  <c:v>0</c:v>
                </c:pt>
                <c:pt idx="23">
                  <c:v>0</c:v>
                </c:pt>
                <c:pt idx="24">
                  <c:v>0</c:v>
                </c:pt>
                <c:pt idx="25">
                  <c:v>0</c:v>
                </c:pt>
                <c:pt idx="26">
                  <c:v>0</c:v>
                </c:pt>
                <c:pt idx="27">
                  <c:v>2.2522599182775882E-2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再エネ比較シート!$CI$13:$CI$42</c:f>
              <c:numCache>
                <c:formatCode>0.0%</c:formatCode>
                <c:ptCount val="30"/>
                <c:pt idx="0">
                  <c:v>0.34637073714883282</c:v>
                </c:pt>
                <c:pt idx="1">
                  <c:v>4.48034474710029E-2</c:v>
                </c:pt>
                <c:pt idx="2">
                  <c:v>0.12787733368183293</c:v>
                </c:pt>
                <c:pt idx="3">
                  <c:v>0.52547363174717721</c:v>
                </c:pt>
                <c:pt idx="4">
                  <c:v>0.35380843796649802</c:v>
                </c:pt>
                <c:pt idx="5">
                  <c:v>0.91591847280868033</c:v>
                </c:pt>
                <c:pt idx="6">
                  <c:v>0.12689032498512781</c:v>
                </c:pt>
                <c:pt idx="7">
                  <c:v>0.20889469335467437</c:v>
                </c:pt>
                <c:pt idx="8">
                  <c:v>1.9372832754353595</c:v>
                </c:pt>
                <c:pt idx="9">
                  <c:v>1.0311942641623009E-2</c:v>
                </c:pt>
                <c:pt idx="10">
                  <c:v>0.10702476171321856</c:v>
                </c:pt>
                <c:pt idx="11">
                  <c:v>0.13668255703261967</c:v>
                </c:pt>
                <c:pt idx="12">
                  <c:v>0.17209816245192808</c:v>
                </c:pt>
                <c:pt idx="13">
                  <c:v>4.3295218390596721</c:v>
                </c:pt>
                <c:pt idx="14">
                  <c:v>0.26239982332863854</c:v>
                </c:pt>
                <c:pt idx="15">
                  <c:v>0.6608449421773972</c:v>
                </c:pt>
                <c:pt idx="16">
                  <c:v>0.17306432639544669</c:v>
                </c:pt>
                <c:pt idx="17">
                  <c:v>2.2838696945205988E-2</c:v>
                </c:pt>
                <c:pt idx="18">
                  <c:v>0.10948656741782868</c:v>
                </c:pt>
                <c:pt idx="19">
                  <c:v>5.3382028675491751E-2</c:v>
                </c:pt>
                <c:pt idx="20">
                  <c:v>1.0565663908565824E-2</c:v>
                </c:pt>
                <c:pt idx="21">
                  <c:v>0.84569131807991826</c:v>
                </c:pt>
                <c:pt idx="22">
                  <c:v>1.8134172650234322E-2</c:v>
                </c:pt>
                <c:pt idx="23">
                  <c:v>0.31595198174417416</c:v>
                </c:pt>
                <c:pt idx="24">
                  <c:v>7.313441711701385E-2</c:v>
                </c:pt>
                <c:pt idx="25">
                  <c:v>3.9536921802211444E-3</c:v>
                </c:pt>
                <c:pt idx="26">
                  <c:v>0.11310288648925571</c:v>
                </c:pt>
                <c:pt idx="27">
                  <c:v>0.38131913739877832</c:v>
                </c:pt>
                <c:pt idx="28">
                  <c:v>0.4682458193983659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再エネ比較シート!$BE$13:$BE$42</c:f>
              <c:numCache>
                <c:formatCode>#,##0_);[Red]\(#,##0\)</c:formatCode>
                <c:ptCount val="30"/>
                <c:pt idx="0">
                  <c:v>213.5</c:v>
                </c:pt>
                <c:pt idx="1">
                  <c:v>445.69999999999987</c:v>
                </c:pt>
                <c:pt idx="2">
                  <c:v>523.89999999999986</c:v>
                </c:pt>
                <c:pt idx="3">
                  <c:v>1572.8000000000002</c:v>
                </c:pt>
                <c:pt idx="4">
                  <c:v>756.2679999999998</c:v>
                </c:pt>
                <c:pt idx="5">
                  <c:v>836.27399999999977</c:v>
                </c:pt>
                <c:pt idx="6">
                  <c:v>413.1</c:v>
                </c:pt>
                <c:pt idx="7">
                  <c:v>265.30700000000002</c:v>
                </c:pt>
                <c:pt idx="8">
                  <c:v>207.00000000000003</c:v>
                </c:pt>
                <c:pt idx="9">
                  <c:v>145.70000000000002</c:v>
                </c:pt>
                <c:pt idx="10">
                  <c:v>1428.3999999999996</c:v>
                </c:pt>
                <c:pt idx="11">
                  <c:v>792.53899999999999</c:v>
                </c:pt>
                <c:pt idx="12">
                  <c:v>895.23400000000038</c:v>
                </c:pt>
                <c:pt idx="13">
                  <c:v>1433.3000000000006</c:v>
                </c:pt>
                <c:pt idx="14">
                  <c:v>1298.8099999999997</c:v>
                </c:pt>
                <c:pt idx="15">
                  <c:v>1381.9999999999998</c:v>
                </c:pt>
                <c:pt idx="16">
                  <c:v>754.31400000000053</c:v>
                </c:pt>
                <c:pt idx="17">
                  <c:v>175</c:v>
                </c:pt>
                <c:pt idx="18">
                  <c:v>469.2</c:v>
                </c:pt>
                <c:pt idx="19">
                  <c:v>540.01499999999987</c:v>
                </c:pt>
                <c:pt idx="20">
                  <c:v>160.30000000000001</c:v>
                </c:pt>
                <c:pt idx="21">
                  <c:v>777.3</c:v>
                </c:pt>
                <c:pt idx="22">
                  <c:v>215.1</c:v>
                </c:pt>
                <c:pt idx="23">
                  <c:v>376.19999999999993</c:v>
                </c:pt>
                <c:pt idx="24">
                  <c:v>381.46</c:v>
                </c:pt>
                <c:pt idx="25">
                  <c:v>248.90000000000003</c:v>
                </c:pt>
                <c:pt idx="26">
                  <c:v>416.80099999999993</c:v>
                </c:pt>
                <c:pt idx="27">
                  <c:v>1162.2200000000003</c:v>
                </c:pt>
                <c:pt idx="28">
                  <c:v>256.10000000000002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再エネ比較シート!$BF$13:$BF$42</c:f>
              <c:numCache>
                <c:formatCode>#,##0_);[Red]\(#,##0\)</c:formatCode>
                <c:ptCount val="30"/>
                <c:pt idx="0">
                  <c:v>7243.7</c:v>
                </c:pt>
                <c:pt idx="1">
                  <c:v>754.6</c:v>
                </c:pt>
                <c:pt idx="2">
                  <c:v>2459</c:v>
                </c:pt>
                <c:pt idx="3">
                  <c:v>5505.8999999999987</c:v>
                </c:pt>
                <c:pt idx="4">
                  <c:v>7814.3600000000033</c:v>
                </c:pt>
                <c:pt idx="5">
                  <c:v>7505.4</c:v>
                </c:pt>
                <c:pt idx="6">
                  <c:v>1990.4000000000003</c:v>
                </c:pt>
                <c:pt idx="7">
                  <c:v>3955.5</c:v>
                </c:pt>
                <c:pt idx="8">
                  <c:v>5956.5</c:v>
                </c:pt>
                <c:pt idx="9">
                  <c:v>55.1</c:v>
                </c:pt>
                <c:pt idx="10">
                  <c:v>12782.000000000002</c:v>
                </c:pt>
                <c:pt idx="11">
                  <c:v>2907.5</c:v>
                </c:pt>
                <c:pt idx="12">
                  <c:v>6323.6999999999989</c:v>
                </c:pt>
                <c:pt idx="13">
                  <c:v>38577.10000000002</c:v>
                </c:pt>
                <c:pt idx="14">
                  <c:v>3487.3100000000004</c:v>
                </c:pt>
                <c:pt idx="15">
                  <c:v>7117.8999999999987</c:v>
                </c:pt>
                <c:pt idx="16">
                  <c:v>3030.4</c:v>
                </c:pt>
                <c:pt idx="17">
                  <c:v>32.6</c:v>
                </c:pt>
                <c:pt idx="18">
                  <c:v>1127.2</c:v>
                </c:pt>
                <c:pt idx="19">
                  <c:v>543.71</c:v>
                </c:pt>
                <c:pt idx="20">
                  <c:v>30.4</c:v>
                </c:pt>
                <c:pt idx="21">
                  <c:v>26103.700000000004</c:v>
                </c:pt>
                <c:pt idx="22">
                  <c:v>85.6</c:v>
                </c:pt>
                <c:pt idx="23">
                  <c:v>5391.2</c:v>
                </c:pt>
                <c:pt idx="24">
                  <c:v>735.20000000000016</c:v>
                </c:pt>
                <c:pt idx="25">
                  <c:v>16.5</c:v>
                </c:pt>
                <c:pt idx="26">
                  <c:v>1515.5</c:v>
                </c:pt>
                <c:pt idx="27">
                  <c:v>4887.3</c:v>
                </c:pt>
                <c:pt idx="28">
                  <c:v>1402.4999999999998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0</c:v>
                </c:pt>
                <c:pt idx="8">
                  <c:v>22088.799999999999</c:v>
                </c:pt>
                <c:pt idx="9">
                  <c:v>0</c:v>
                </c:pt>
                <c:pt idx="10">
                  <c:v>0</c:v>
                </c:pt>
                <c:pt idx="11">
                  <c:v>0</c:v>
                </c:pt>
                <c:pt idx="12">
                  <c:v>0</c:v>
                </c:pt>
                <c:pt idx="13">
                  <c:v>6460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3600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再エネ比較シート!$BH$13:$BH$42</c:f>
              <c:numCache>
                <c:formatCode>#,##0_);[Red]\(#,##0\)</c:formatCode>
                <c:ptCount val="30"/>
                <c:pt idx="0">
                  <c:v>0</c:v>
                </c:pt>
                <c:pt idx="1">
                  <c:v>0</c:v>
                </c:pt>
                <c:pt idx="2">
                  <c:v>0</c:v>
                </c:pt>
                <c:pt idx="3">
                  <c:v>480</c:v>
                </c:pt>
                <c:pt idx="4">
                  <c:v>0</c:v>
                </c:pt>
                <c:pt idx="5">
                  <c:v>0</c:v>
                </c:pt>
                <c:pt idx="6">
                  <c:v>0</c:v>
                </c:pt>
                <c:pt idx="7">
                  <c:v>0</c:v>
                </c:pt>
                <c:pt idx="8">
                  <c:v>0</c:v>
                </c:pt>
                <c:pt idx="9">
                  <c:v>0</c:v>
                </c:pt>
                <c:pt idx="10">
                  <c:v>0</c:v>
                </c:pt>
                <c:pt idx="11">
                  <c:v>0</c:v>
                </c:pt>
                <c:pt idx="12">
                  <c:v>0</c:v>
                </c:pt>
                <c:pt idx="13">
                  <c:v>0</c:v>
                </c:pt>
                <c:pt idx="14">
                  <c:v>0</c:v>
                </c:pt>
                <c:pt idx="15">
                  <c:v>0</c:v>
                </c:pt>
                <c:pt idx="16">
                  <c:v>0</c:v>
                </c:pt>
                <c:pt idx="17">
                  <c:v>49.4</c:v>
                </c:pt>
                <c:pt idx="18">
                  <c:v>0</c:v>
                </c:pt>
                <c:pt idx="19">
                  <c:v>0</c:v>
                </c:pt>
                <c:pt idx="20">
                  <c:v>0</c:v>
                </c:pt>
                <c:pt idx="21">
                  <c:v>0</c:v>
                </c:pt>
                <c:pt idx="22">
                  <c:v>7</c:v>
                </c:pt>
                <c:pt idx="23">
                  <c:v>0</c:v>
                </c:pt>
                <c:pt idx="24">
                  <c:v>0</c:v>
                </c:pt>
                <c:pt idx="25">
                  <c:v>0</c:v>
                </c:pt>
                <c:pt idx="26">
                  <c:v>0</c:v>
                </c:pt>
                <c:pt idx="27">
                  <c:v>0</c:v>
                </c:pt>
                <c:pt idx="28">
                  <c:v>58.2</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再エネ比較シート!$BJ$13:$BJ$42</c:f>
              <c:numCache>
                <c:formatCode>#,##0_);[Red]\(#,##0\)</c:formatCode>
                <c:ptCount val="30"/>
                <c:pt idx="0">
                  <c:v>0</c:v>
                </c:pt>
                <c:pt idx="1">
                  <c:v>0</c:v>
                </c:pt>
                <c:pt idx="2">
                  <c:v>0</c:v>
                </c:pt>
                <c:pt idx="3">
                  <c:v>0</c:v>
                </c:pt>
                <c:pt idx="4">
                  <c:v>0</c:v>
                </c:pt>
                <c:pt idx="5">
                  <c:v>1950</c:v>
                </c:pt>
                <c:pt idx="6">
                  <c:v>0</c:v>
                </c:pt>
                <c:pt idx="7">
                  <c:v>0</c:v>
                </c:pt>
                <c:pt idx="8">
                  <c:v>0</c:v>
                </c:pt>
                <c:pt idx="9">
                  <c:v>0</c:v>
                </c:pt>
                <c:pt idx="10">
                  <c:v>0</c:v>
                </c:pt>
                <c:pt idx="11">
                  <c:v>0</c:v>
                </c:pt>
                <c:pt idx="12">
                  <c:v>0</c:v>
                </c:pt>
                <c:pt idx="13">
                  <c:v>0</c:v>
                </c:pt>
                <c:pt idx="14">
                  <c:v>0</c:v>
                </c:pt>
                <c:pt idx="15">
                  <c:v>0</c:v>
                </c:pt>
                <c:pt idx="16">
                  <c:v>0</c:v>
                </c:pt>
                <c:pt idx="17">
                  <c:v>0</c:v>
                </c:pt>
                <c:pt idx="18">
                  <c:v>98</c:v>
                </c:pt>
                <c:pt idx="19">
                  <c:v>0</c:v>
                </c:pt>
                <c:pt idx="20">
                  <c:v>0</c:v>
                </c:pt>
                <c:pt idx="21">
                  <c:v>0</c:v>
                </c:pt>
                <c:pt idx="22">
                  <c:v>0</c:v>
                </c:pt>
                <c:pt idx="23">
                  <c:v>0</c:v>
                </c:pt>
                <c:pt idx="24">
                  <c:v>0</c:v>
                </c:pt>
                <c:pt idx="25">
                  <c:v>0</c:v>
                </c:pt>
                <c:pt idx="26">
                  <c:v>0</c:v>
                </c:pt>
                <c:pt idx="27">
                  <c:v>70.400000000000006</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再エネ比較シート!$BK$13:$BK$42</c:f>
              <c:numCache>
                <c:formatCode>#,##0_);[Red]\(#,##0\)</c:formatCode>
                <c:ptCount val="30"/>
                <c:pt idx="0">
                  <c:v>7457.2</c:v>
                </c:pt>
                <c:pt idx="1">
                  <c:v>1200.3</c:v>
                </c:pt>
                <c:pt idx="2">
                  <c:v>2982.8999999999996</c:v>
                </c:pt>
                <c:pt idx="3">
                  <c:v>7558.6999999999989</c:v>
                </c:pt>
                <c:pt idx="4">
                  <c:v>8570.6280000000024</c:v>
                </c:pt>
                <c:pt idx="5">
                  <c:v>10291.673999999999</c:v>
                </c:pt>
                <c:pt idx="6">
                  <c:v>2403.5000000000005</c:v>
                </c:pt>
                <c:pt idx="7">
                  <c:v>4220.8069999999998</c:v>
                </c:pt>
                <c:pt idx="8">
                  <c:v>28252.3</c:v>
                </c:pt>
                <c:pt idx="9">
                  <c:v>200.8</c:v>
                </c:pt>
                <c:pt idx="10">
                  <c:v>14210.400000000001</c:v>
                </c:pt>
                <c:pt idx="11">
                  <c:v>3700.0389999999998</c:v>
                </c:pt>
                <c:pt idx="12">
                  <c:v>7218.9339999999993</c:v>
                </c:pt>
                <c:pt idx="13">
                  <c:v>46470.400000000023</c:v>
                </c:pt>
                <c:pt idx="14">
                  <c:v>4786.12</c:v>
                </c:pt>
                <c:pt idx="15">
                  <c:v>8499.8999999999978</c:v>
                </c:pt>
                <c:pt idx="16">
                  <c:v>3784.7140000000009</c:v>
                </c:pt>
                <c:pt idx="17">
                  <c:v>257</c:v>
                </c:pt>
                <c:pt idx="18">
                  <c:v>1694.4</c:v>
                </c:pt>
                <c:pt idx="19">
                  <c:v>1083.7249999999999</c:v>
                </c:pt>
                <c:pt idx="20">
                  <c:v>190.70000000000002</c:v>
                </c:pt>
                <c:pt idx="21">
                  <c:v>26881.000000000004</c:v>
                </c:pt>
                <c:pt idx="22">
                  <c:v>307.7</c:v>
                </c:pt>
                <c:pt idx="23">
                  <c:v>5767.4</c:v>
                </c:pt>
                <c:pt idx="24">
                  <c:v>1116.6600000000001</c:v>
                </c:pt>
                <c:pt idx="25">
                  <c:v>265.40000000000003</c:v>
                </c:pt>
                <c:pt idx="26">
                  <c:v>1932.3009999999999</c:v>
                </c:pt>
                <c:pt idx="27">
                  <c:v>6119.92</c:v>
                </c:pt>
                <c:pt idx="28">
                  <c:v>5316.8</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再エネ比較シート!$BO$13:$BO$42</c:f>
              <c:numCache>
                <c:formatCode>#,##0_);[Red]\(#,##0\)</c:formatCode>
                <c:ptCount val="30"/>
                <c:pt idx="0">
                  <c:v>256.22561999999999</c:v>
                </c:pt>
                <c:pt idx="1">
                  <c:v>534.89348399999983</c:v>
                </c:pt>
                <c:pt idx="2">
                  <c:v>628.74286799999993</c:v>
                </c:pt>
                <c:pt idx="3">
                  <c:v>1887.548736</c:v>
                </c:pt>
                <c:pt idx="4">
                  <c:v>907.61235215999977</c:v>
                </c:pt>
                <c:pt idx="5">
                  <c:v>1003.6291528799997</c:v>
                </c:pt>
                <c:pt idx="6">
                  <c:v>495.76957200000004</c:v>
                </c:pt>
                <c:pt idx="7">
                  <c:v>318.40023684000005</c:v>
                </c:pt>
                <c:pt idx="8">
                  <c:v>248.42484000000002</c:v>
                </c:pt>
                <c:pt idx="9">
                  <c:v>174.85748400000003</c:v>
                </c:pt>
                <c:pt idx="10">
                  <c:v>1714.2514079999994</c:v>
                </c:pt>
                <c:pt idx="11">
                  <c:v>951.14190467999993</c:v>
                </c:pt>
                <c:pt idx="12">
                  <c:v>1074.3882280800005</c:v>
                </c:pt>
                <c:pt idx="13">
                  <c:v>1720.1319960000005</c:v>
                </c:pt>
                <c:pt idx="14">
                  <c:v>1558.7278571999998</c:v>
                </c:pt>
                <c:pt idx="15">
                  <c:v>1658.5658399999995</c:v>
                </c:pt>
                <c:pt idx="16">
                  <c:v>905.2673176800007</c:v>
                </c:pt>
                <c:pt idx="17">
                  <c:v>210.02099999999999</c:v>
                </c:pt>
                <c:pt idx="18">
                  <c:v>563.09630400000003</c:v>
                </c:pt>
                <c:pt idx="19">
                  <c:v>648.08280179999986</c:v>
                </c:pt>
                <c:pt idx="20">
                  <c:v>192.37923599999999</c:v>
                </c:pt>
                <c:pt idx="21">
                  <c:v>932.85327599999982</c:v>
                </c:pt>
                <c:pt idx="22">
                  <c:v>258.14581199999998</c:v>
                </c:pt>
                <c:pt idx="23">
                  <c:v>451.48514399999988</c:v>
                </c:pt>
                <c:pt idx="24">
                  <c:v>457.79777519999999</c:v>
                </c:pt>
                <c:pt idx="25">
                  <c:v>298.70986800000003</c:v>
                </c:pt>
                <c:pt idx="26">
                  <c:v>500.2112161199999</c:v>
                </c:pt>
                <c:pt idx="27">
                  <c:v>1394.8034664000002</c:v>
                </c:pt>
                <c:pt idx="28">
                  <c:v>307.35073199999999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再エネ比較シート!$BP$13:$BP$42</c:f>
              <c:numCache>
                <c:formatCode>#,##0_);[Red]\(#,##0\)</c:formatCode>
                <c:ptCount val="30"/>
                <c:pt idx="0">
                  <c:v>9581.6766119999993</c:v>
                </c:pt>
                <c:pt idx="1">
                  <c:v>998.15469600000006</c:v>
                </c:pt>
                <c:pt idx="2">
                  <c:v>3252.6668400000003</c:v>
                </c:pt>
                <c:pt idx="3">
                  <c:v>7282.9842839999992</c:v>
                </c:pt>
                <c:pt idx="4">
                  <c:v>10336.522833600005</c:v>
                </c:pt>
                <c:pt idx="5">
                  <c:v>9927.8429039999992</c:v>
                </c:pt>
                <c:pt idx="6">
                  <c:v>2632.821504</c:v>
                </c:pt>
                <c:pt idx="7">
                  <c:v>5232.1771799999997</c:v>
                </c:pt>
                <c:pt idx="8">
                  <c:v>7879.0199399999992</c:v>
                </c:pt>
                <c:pt idx="9">
                  <c:v>72.884076000000007</c:v>
                </c:pt>
                <c:pt idx="10">
                  <c:v>16907.518319999999</c:v>
                </c:pt>
                <c:pt idx="11">
                  <c:v>3845.9247</c:v>
                </c:pt>
                <c:pt idx="12">
                  <c:v>8364.7374119999986</c:v>
                </c:pt>
                <c:pt idx="13">
                  <c:v>51028.244796000028</c:v>
                </c:pt>
                <c:pt idx="14">
                  <c:v>4612.8741755999999</c:v>
                </c:pt>
                <c:pt idx="15">
                  <c:v>9415.2734039999978</c:v>
                </c:pt>
                <c:pt idx="16">
                  <c:v>4008.491904</c:v>
                </c:pt>
                <c:pt idx="17">
                  <c:v>43.121976000000004</c:v>
                </c:pt>
                <c:pt idx="18">
                  <c:v>1491.0150719999999</c:v>
                </c:pt>
                <c:pt idx="19">
                  <c:v>719.19783960000007</c:v>
                </c:pt>
                <c:pt idx="20">
                  <c:v>40.211903999999997</c:v>
                </c:pt>
                <c:pt idx="21">
                  <c:v>34528.930212000007</c:v>
                </c:pt>
                <c:pt idx="22">
                  <c:v>113.22825599999999</c:v>
                </c:pt>
                <c:pt idx="23">
                  <c:v>7131.263711999999</c:v>
                </c:pt>
                <c:pt idx="24">
                  <c:v>972.49315200000024</c:v>
                </c:pt>
                <c:pt idx="25">
                  <c:v>21.82554</c:v>
                </c:pt>
                <c:pt idx="26">
                  <c:v>2004.6427800000001</c:v>
                </c:pt>
                <c:pt idx="27">
                  <c:v>6464.724948</c:v>
                </c:pt>
                <c:pt idx="28">
                  <c:v>1855.1708999999996</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0</c:v>
                </c:pt>
                <c:pt idx="8">
                  <c:v>47987.476223999998</c:v>
                </c:pt>
                <c:pt idx="9">
                  <c:v>0</c:v>
                </c:pt>
                <c:pt idx="10">
                  <c:v>0</c:v>
                </c:pt>
                <c:pt idx="11">
                  <c:v>0</c:v>
                </c:pt>
                <c:pt idx="12">
                  <c:v>0</c:v>
                </c:pt>
                <c:pt idx="13">
                  <c:v>14034.220799999999</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7820.9279999999999</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再エネ比較シート!$BR$13:$BR$42</c:f>
              <c:numCache>
                <c:formatCode>#,##0_);[Red]\(#,##0\)</c:formatCode>
                <c:ptCount val="30"/>
                <c:pt idx="0">
                  <c:v>0</c:v>
                </c:pt>
                <c:pt idx="1">
                  <c:v>0</c:v>
                </c:pt>
                <c:pt idx="2">
                  <c:v>0</c:v>
                </c:pt>
                <c:pt idx="3">
                  <c:v>2522.88</c:v>
                </c:pt>
                <c:pt idx="4">
                  <c:v>0</c:v>
                </c:pt>
                <c:pt idx="5">
                  <c:v>0</c:v>
                </c:pt>
                <c:pt idx="6">
                  <c:v>0</c:v>
                </c:pt>
                <c:pt idx="7">
                  <c:v>0</c:v>
                </c:pt>
                <c:pt idx="8">
                  <c:v>0</c:v>
                </c:pt>
                <c:pt idx="9">
                  <c:v>0</c:v>
                </c:pt>
                <c:pt idx="10">
                  <c:v>0</c:v>
                </c:pt>
                <c:pt idx="11">
                  <c:v>0</c:v>
                </c:pt>
                <c:pt idx="12">
                  <c:v>0</c:v>
                </c:pt>
                <c:pt idx="13">
                  <c:v>0</c:v>
                </c:pt>
                <c:pt idx="14">
                  <c:v>0</c:v>
                </c:pt>
                <c:pt idx="15">
                  <c:v>0</c:v>
                </c:pt>
                <c:pt idx="16">
                  <c:v>0</c:v>
                </c:pt>
                <c:pt idx="17">
                  <c:v>259.64639999999997</c:v>
                </c:pt>
                <c:pt idx="18">
                  <c:v>0</c:v>
                </c:pt>
                <c:pt idx="19">
                  <c:v>0</c:v>
                </c:pt>
                <c:pt idx="20">
                  <c:v>0</c:v>
                </c:pt>
                <c:pt idx="21">
                  <c:v>0</c:v>
                </c:pt>
                <c:pt idx="22">
                  <c:v>36.792000000000002</c:v>
                </c:pt>
                <c:pt idx="23">
                  <c:v>0</c:v>
                </c:pt>
                <c:pt idx="24">
                  <c:v>0</c:v>
                </c:pt>
                <c:pt idx="25">
                  <c:v>0</c:v>
                </c:pt>
                <c:pt idx="26">
                  <c:v>0</c:v>
                </c:pt>
                <c:pt idx="27">
                  <c:v>0</c:v>
                </c:pt>
                <c:pt idx="28">
                  <c:v>305.89920000000001</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再エネ比較シート!$BT$13:$BT$42</c:f>
              <c:numCache>
                <c:formatCode>#,##0_);[Red]\(#,##0\)</c:formatCode>
                <c:ptCount val="30"/>
                <c:pt idx="0">
                  <c:v>0</c:v>
                </c:pt>
                <c:pt idx="1">
                  <c:v>0</c:v>
                </c:pt>
                <c:pt idx="2">
                  <c:v>0</c:v>
                </c:pt>
                <c:pt idx="3">
                  <c:v>0</c:v>
                </c:pt>
                <c:pt idx="4">
                  <c:v>0</c:v>
                </c:pt>
                <c:pt idx="5">
                  <c:v>13665.6</c:v>
                </c:pt>
                <c:pt idx="6">
                  <c:v>0</c:v>
                </c:pt>
                <c:pt idx="7">
                  <c:v>0</c:v>
                </c:pt>
                <c:pt idx="8">
                  <c:v>0</c:v>
                </c:pt>
                <c:pt idx="9">
                  <c:v>0</c:v>
                </c:pt>
                <c:pt idx="10">
                  <c:v>0</c:v>
                </c:pt>
                <c:pt idx="11">
                  <c:v>0</c:v>
                </c:pt>
                <c:pt idx="12">
                  <c:v>0</c:v>
                </c:pt>
                <c:pt idx="13">
                  <c:v>0</c:v>
                </c:pt>
                <c:pt idx="14">
                  <c:v>0</c:v>
                </c:pt>
                <c:pt idx="15">
                  <c:v>0</c:v>
                </c:pt>
                <c:pt idx="16">
                  <c:v>0</c:v>
                </c:pt>
                <c:pt idx="17">
                  <c:v>0</c:v>
                </c:pt>
                <c:pt idx="18">
                  <c:v>686.78399999999999</c:v>
                </c:pt>
                <c:pt idx="19">
                  <c:v>0</c:v>
                </c:pt>
                <c:pt idx="20">
                  <c:v>0</c:v>
                </c:pt>
                <c:pt idx="21">
                  <c:v>0</c:v>
                </c:pt>
                <c:pt idx="22">
                  <c:v>0</c:v>
                </c:pt>
                <c:pt idx="23">
                  <c:v>0</c:v>
                </c:pt>
                <c:pt idx="24">
                  <c:v>0</c:v>
                </c:pt>
                <c:pt idx="25">
                  <c:v>0</c:v>
                </c:pt>
                <c:pt idx="26">
                  <c:v>0</c:v>
                </c:pt>
                <c:pt idx="27">
                  <c:v>493.36320000000001</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長万部町</c:v>
                </c:pt>
                <c:pt idx="1">
                  <c:v>田子町</c:v>
                </c:pt>
                <c:pt idx="2">
                  <c:v>住田町</c:v>
                </c:pt>
                <c:pt idx="3">
                  <c:v>木城町</c:v>
                </c:pt>
                <c:pt idx="4">
                  <c:v>日高村</c:v>
                </c:pt>
                <c:pt idx="5">
                  <c:v>上士幌町</c:v>
                </c:pt>
                <c:pt idx="6">
                  <c:v>千早赤阪村</c:v>
                </c:pt>
                <c:pt idx="7">
                  <c:v>神山町</c:v>
                </c:pt>
                <c:pt idx="8">
                  <c:v>大間町</c:v>
                </c:pt>
                <c:pt idx="9">
                  <c:v>舟形町</c:v>
                </c:pt>
                <c:pt idx="10">
                  <c:v>飛島村</c:v>
                </c:pt>
                <c:pt idx="11">
                  <c:v>勝浦町</c:v>
                </c:pt>
                <c:pt idx="12">
                  <c:v>佐呂間町</c:v>
                </c:pt>
                <c:pt idx="13">
                  <c:v>飯舘村</c:v>
                </c:pt>
                <c:pt idx="14">
                  <c:v>美郷町</c:v>
                </c:pt>
                <c:pt idx="15">
                  <c:v>中川村</c:v>
                </c:pt>
                <c:pt idx="16">
                  <c:v>由仁町</c:v>
                </c:pt>
                <c:pt idx="17">
                  <c:v>西川町</c:v>
                </c:pt>
                <c:pt idx="18">
                  <c:v>古殿町</c:v>
                </c:pt>
                <c:pt idx="19">
                  <c:v>仁淀川町</c:v>
                </c:pt>
                <c:pt idx="20">
                  <c:v>今金町</c:v>
                </c:pt>
                <c:pt idx="21">
                  <c:v>広野町</c:v>
                </c:pt>
                <c:pt idx="22">
                  <c:v>奥多摩町</c:v>
                </c:pt>
                <c:pt idx="23">
                  <c:v>下市町</c:v>
                </c:pt>
                <c:pt idx="24">
                  <c:v>中富良野町</c:v>
                </c:pt>
                <c:pt idx="25">
                  <c:v>小坂町</c:v>
                </c:pt>
                <c:pt idx="26">
                  <c:v>平取町</c:v>
                </c:pt>
                <c:pt idx="27">
                  <c:v>訓子府町</c:v>
                </c:pt>
                <c:pt idx="28">
                  <c:v>国頭村</c:v>
                </c:pt>
              </c:strCache>
            </c:strRef>
          </c:cat>
          <c:val>
            <c:numRef>
              <c:f>再エネ比較シート!$BU$13:$BU$42</c:f>
              <c:numCache>
                <c:formatCode>#,##0_);[Red]\(#,##0\)</c:formatCode>
                <c:ptCount val="30"/>
                <c:pt idx="0">
                  <c:v>9837.9022319999985</c:v>
                </c:pt>
                <c:pt idx="1">
                  <c:v>1533.0481799999998</c:v>
                </c:pt>
                <c:pt idx="2">
                  <c:v>3881.4097080000001</c:v>
                </c:pt>
                <c:pt idx="3">
                  <c:v>11693.41302</c:v>
                </c:pt>
                <c:pt idx="4">
                  <c:v>11244.135185760006</c:v>
                </c:pt>
                <c:pt idx="5">
                  <c:v>24597.072056879999</c:v>
                </c:pt>
                <c:pt idx="6">
                  <c:v>3128.5910760000002</c:v>
                </c:pt>
                <c:pt idx="7">
                  <c:v>5550.5774168399994</c:v>
                </c:pt>
                <c:pt idx="8">
                  <c:v>56114.921003999996</c:v>
                </c:pt>
                <c:pt idx="9">
                  <c:v>247.74156000000005</c:v>
                </c:pt>
                <c:pt idx="10">
                  <c:v>18621.769727999999</c:v>
                </c:pt>
                <c:pt idx="11">
                  <c:v>4797.0666046799997</c:v>
                </c:pt>
                <c:pt idx="12">
                  <c:v>9439.1256400799994</c:v>
                </c:pt>
                <c:pt idx="13">
                  <c:v>66782.597592000035</c:v>
                </c:pt>
                <c:pt idx="14">
                  <c:v>6171.6020327999995</c:v>
                </c:pt>
                <c:pt idx="15">
                  <c:v>11073.839243999997</c:v>
                </c:pt>
                <c:pt idx="16">
                  <c:v>4913.7592216800003</c:v>
                </c:pt>
                <c:pt idx="17">
                  <c:v>512.78937599999995</c:v>
                </c:pt>
                <c:pt idx="18">
                  <c:v>2740.8953759999999</c:v>
                </c:pt>
                <c:pt idx="19">
                  <c:v>1367.2806413999999</c:v>
                </c:pt>
                <c:pt idx="20">
                  <c:v>232.59114</c:v>
                </c:pt>
                <c:pt idx="21">
                  <c:v>35461.783488000008</c:v>
                </c:pt>
                <c:pt idx="22">
                  <c:v>408.166068</c:v>
                </c:pt>
                <c:pt idx="23">
                  <c:v>7582.7488559999993</c:v>
                </c:pt>
                <c:pt idx="24">
                  <c:v>1430.2909272000002</c:v>
                </c:pt>
                <c:pt idx="25">
                  <c:v>320.53540800000002</c:v>
                </c:pt>
                <c:pt idx="26">
                  <c:v>2504.8539961199999</c:v>
                </c:pt>
                <c:pt idx="27">
                  <c:v>8352.8916143999995</c:v>
                </c:pt>
                <c:pt idx="28">
                  <c:v>10289.348832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由仁町</c:v>
                </c:pt>
              </c:strCache>
            </c:strRef>
          </c:cat>
          <c:val>
            <c:numRef>
              <c:f>①CO2排出量の現状把握!$AX$43:$AX$45</c:f>
              <c:numCache>
                <c:formatCode>0%</c:formatCode>
                <c:ptCount val="3"/>
                <c:pt idx="0">
                  <c:v>0.42072759503743129</c:v>
                </c:pt>
                <c:pt idx="1">
                  <c:v>0.30921412593340852</c:v>
                </c:pt>
                <c:pt idx="2">
                  <c:v>0.51835177838497459</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由仁町</c:v>
                </c:pt>
              </c:strCache>
            </c:strRef>
          </c:cat>
          <c:val>
            <c:numRef>
              <c:f>①CO2排出量の現状把握!$AY$43:$AY$45</c:f>
              <c:numCache>
                <c:formatCode>0%</c:formatCode>
                <c:ptCount val="3"/>
                <c:pt idx="0">
                  <c:v>0.19118662390594171</c:v>
                </c:pt>
                <c:pt idx="1">
                  <c:v>0.20712729952583622</c:v>
                </c:pt>
                <c:pt idx="2">
                  <c:v>9.6699805138254283E-2</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由仁町</c:v>
                </c:pt>
              </c:strCache>
            </c:strRef>
          </c:cat>
          <c:val>
            <c:numRef>
              <c:f>①CO2排出量の現状把握!$AZ$43:$AZ$45</c:f>
              <c:numCache>
                <c:formatCode>0%</c:formatCode>
                <c:ptCount val="3"/>
                <c:pt idx="0">
                  <c:v>0.18034974026133399</c:v>
                </c:pt>
                <c:pt idx="1">
                  <c:v>0.27350962896363906</c:v>
                </c:pt>
                <c:pt idx="2">
                  <c:v>0.16846183045875435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由仁町</c:v>
                </c:pt>
              </c:strCache>
            </c:strRef>
          </c:cat>
          <c:val>
            <c:numRef>
              <c:f>①CO2排出量の現状把握!$BA$43:$BA$45</c:f>
              <c:numCache>
                <c:formatCode>0%</c:formatCode>
                <c:ptCount val="3"/>
                <c:pt idx="0">
                  <c:v>0.19226168778726088</c:v>
                </c:pt>
                <c:pt idx="1">
                  <c:v>0.19984883551217655</c:v>
                </c:pt>
                <c:pt idx="2">
                  <c:v>0.21648658601801687</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由仁町</c:v>
                </c:pt>
              </c:strCache>
            </c:strRef>
          </c:cat>
          <c:val>
            <c:numRef>
              <c:f>①CO2排出量の現状把握!$BB$43:$BB$45</c:f>
              <c:numCache>
                <c:formatCode>0%</c:formatCode>
                <c:ptCount val="3"/>
                <c:pt idx="0">
                  <c:v>1.5474353008032191E-2</c:v>
                </c:pt>
                <c:pt idx="1">
                  <c:v>1.0300110064939555E-2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1879</c:v>
                </c:pt>
                <c:pt idx="1">
                  <c:v>1879</c:v>
                </c:pt>
                <c:pt idx="2">
                  <c:v>1879</c:v>
                </c:pt>
                <c:pt idx="3">
                  <c:v>1879</c:v>
                </c:pt>
                <c:pt idx="4">
                  <c:v>1879</c:v>
                </c:pt>
                <c:pt idx="5">
                  <c:v>1386</c:v>
                </c:pt>
                <c:pt idx="6">
                  <c:v>1386</c:v>
                </c:pt>
                <c:pt idx="7">
                  <c:v>1386</c:v>
                </c:pt>
                <c:pt idx="8">
                  <c:v>1386</c:v>
                </c:pt>
                <c:pt idx="9">
                  <c:v>1386</c:v>
                </c:pt>
                <c:pt idx="10">
                  <c:v>1386</c:v>
                </c:pt>
                <c:pt idx="11">
                  <c:v>1261</c:v>
                </c:pt>
                <c:pt idx="12">
                  <c:v>1261</c:v>
                </c:pt>
                <c:pt idx="13">
                  <c:v>1261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6123</c:v>
                </c:pt>
                <c:pt idx="1">
                  <c:v>6018</c:v>
                </c:pt>
                <c:pt idx="2">
                  <c:v>5882</c:v>
                </c:pt>
                <c:pt idx="3">
                  <c:v>5815</c:v>
                </c:pt>
                <c:pt idx="4">
                  <c:v>5704</c:v>
                </c:pt>
                <c:pt idx="5">
                  <c:v>5624</c:v>
                </c:pt>
                <c:pt idx="6">
                  <c:v>5531</c:v>
                </c:pt>
                <c:pt idx="7">
                  <c:v>5368</c:v>
                </c:pt>
                <c:pt idx="8">
                  <c:v>5281</c:v>
                </c:pt>
                <c:pt idx="9">
                  <c:v>5173</c:v>
                </c:pt>
                <c:pt idx="10">
                  <c:v>5061</c:v>
                </c:pt>
                <c:pt idx="11">
                  <c:v>4933</c:v>
                </c:pt>
                <c:pt idx="12">
                  <c:v>4871</c:v>
                </c:pt>
                <c:pt idx="13">
                  <c:v>4783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由仁町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1810</v>
      </c>
    </row>
    <row r="8" spans="1:6" ht="21.95" customHeight="1">
      <c r="B8" s="851" t="s">
        <v>10</v>
      </c>
      <c r="C8" s="6" t="s">
        <v>11</v>
      </c>
      <c r="D8" s="990" t="s">
        <v>12</v>
      </c>
      <c r="E8" s="981" t="s">
        <v>1811</v>
      </c>
    </row>
    <row r="9" spans="1:6" ht="21.95" customHeight="1">
      <c r="B9" s="851" t="s">
        <v>1815</v>
      </c>
      <c r="C9" s="6" t="s">
        <v>11</v>
      </c>
      <c r="D9" s="990" t="s">
        <v>1812</v>
      </c>
      <c r="E9" s="981" t="s">
        <v>1810</v>
      </c>
    </row>
    <row r="10" spans="1:6" ht="21.95" customHeight="1">
      <c r="B10" s="851" t="s">
        <v>13</v>
      </c>
      <c r="C10" s="6" t="s">
        <v>14</v>
      </c>
      <c r="D10" s="990" t="s">
        <v>1809</v>
      </c>
      <c r="E10" s="981" t="s">
        <v>1813</v>
      </c>
    </row>
    <row r="11" spans="1:6" ht="21.95" customHeight="1">
      <c r="B11" s="853" t="s">
        <v>15</v>
      </c>
      <c r="C11" s="854" t="s">
        <v>16</v>
      </c>
      <c r="D11" s="992" t="s">
        <v>1812</v>
      </c>
      <c r="E11" s="993" t="s">
        <v>1814</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1809</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1816</v>
      </c>
      <c r="C19" s="6" t="s">
        <v>8</v>
      </c>
      <c r="D19" s="990" t="s">
        <v>1805</v>
      </c>
      <c r="E19" s="981" t="s">
        <v>24</v>
      </c>
    </row>
    <row r="20" spans="2:5" ht="21.95" customHeight="1">
      <c r="B20" s="851" t="s">
        <v>25</v>
      </c>
      <c r="C20" s="6" t="s">
        <v>14</v>
      </c>
      <c r="D20" s="990" t="s">
        <v>1806</v>
      </c>
      <c r="E20" s="981" t="s">
        <v>1807</v>
      </c>
    </row>
    <row r="21" spans="2:5" ht="21.95" customHeight="1">
      <c r="B21" s="851" t="s">
        <v>1817</v>
      </c>
      <c r="C21" s="6" t="s">
        <v>8</v>
      </c>
      <c r="D21" s="990" t="s">
        <v>1805</v>
      </c>
      <c r="E21" s="981" t="s">
        <v>26</v>
      </c>
    </row>
    <row r="22" spans="2:5" ht="21.95" customHeight="1">
      <c r="B22" s="851" t="s">
        <v>27</v>
      </c>
      <c r="C22" s="6" t="s">
        <v>14</v>
      </c>
      <c r="D22" s="990" t="s">
        <v>1806</v>
      </c>
      <c r="E22" s="981" t="s">
        <v>1808</v>
      </c>
    </row>
    <row r="23" spans="2:5" ht="21.95" customHeight="1">
      <c r="B23" s="851" t="s">
        <v>1818</v>
      </c>
      <c r="C23" s="6" t="s">
        <v>28</v>
      </c>
      <c r="D23" s="990" t="s">
        <v>1805</v>
      </c>
      <c r="E23" s="981" t="s">
        <v>29</v>
      </c>
    </row>
    <row r="24" spans="2:5" ht="21.95" customHeight="1">
      <c r="B24" s="390" t="s">
        <v>30</v>
      </c>
      <c r="C24" s="391"/>
      <c r="D24" s="392"/>
      <c r="E24" s="393"/>
    </row>
    <row r="25" spans="2:5" ht="21.95" customHeight="1">
      <c r="B25" s="851" t="s">
        <v>31</v>
      </c>
      <c r="C25" s="6" t="s">
        <v>32</v>
      </c>
      <c r="D25" s="990" t="s">
        <v>1806</v>
      </c>
      <c r="E25" s="981" t="s">
        <v>33</v>
      </c>
    </row>
    <row r="26" spans="2:5" ht="21.95" customHeight="1">
      <c r="B26" s="390" t="s">
        <v>34</v>
      </c>
      <c r="C26" s="394"/>
      <c r="D26" s="392"/>
      <c r="E26" s="393"/>
    </row>
    <row r="27" spans="2:5" ht="21.95" customHeight="1">
      <c r="B27" s="853" t="s">
        <v>1819</v>
      </c>
      <c r="C27" s="854" t="s">
        <v>28</v>
      </c>
      <c r="D27" s="992" t="s">
        <v>1805</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1820</v>
      </c>
      <c r="C31" s="6" t="s">
        <v>38</v>
      </c>
      <c r="D31" s="990" t="s">
        <v>1803</v>
      </c>
      <c r="E31" s="852" t="s">
        <v>39</v>
      </c>
    </row>
    <row r="32" spans="2:5" ht="21.95" customHeight="1">
      <c r="B32" s="851" t="s">
        <v>1821</v>
      </c>
      <c r="C32" s="6" t="s">
        <v>38</v>
      </c>
      <c r="D32" s="990" t="s">
        <v>1803</v>
      </c>
      <c r="E32" s="852" t="s">
        <v>40</v>
      </c>
    </row>
    <row r="33" spans="2:5" ht="33" customHeight="1">
      <c r="B33" s="851" t="s">
        <v>41</v>
      </c>
      <c r="C33" s="7" t="s">
        <v>42</v>
      </c>
      <c r="D33" s="991" t="s">
        <v>1804</v>
      </c>
      <c r="E33" s="852" t="s">
        <v>43</v>
      </c>
    </row>
    <row r="34" spans="2:5" ht="21.95" customHeight="1">
      <c r="B34" s="851" t="s">
        <v>44</v>
      </c>
      <c r="C34" s="8" t="s">
        <v>45</v>
      </c>
      <c r="D34" s="991" t="s">
        <v>1804</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1822</v>
      </c>
      <c r="E39" s="981" t="s">
        <v>1823</v>
      </c>
    </row>
    <row r="40" spans="2:5" ht="21.6" customHeight="1">
      <c r="B40" s="859" t="s">
        <v>54</v>
      </c>
      <c r="C40" s="860" t="s">
        <v>45</v>
      </c>
      <c r="D40" s="860" t="s">
        <v>1822</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1824</v>
      </c>
      <c r="C44" s="848"/>
      <c r="D44" s="849"/>
      <c r="E44" s="850"/>
    </row>
    <row r="45" spans="2:5" ht="33.6" customHeight="1">
      <c r="B45" s="851" t="s">
        <v>58</v>
      </c>
      <c r="C45" s="6" t="s">
        <v>59</v>
      </c>
      <c r="D45" s="990" t="s">
        <v>1805</v>
      </c>
      <c r="E45" s="981" t="s">
        <v>60</v>
      </c>
    </row>
    <row r="46" spans="2:5" ht="33.6" customHeight="1">
      <c r="B46" s="851" t="s">
        <v>61</v>
      </c>
      <c r="C46" s="6" t="s">
        <v>16</v>
      </c>
      <c r="D46" s="990" t="s">
        <v>1805</v>
      </c>
      <c r="E46" s="981" t="s">
        <v>62</v>
      </c>
    </row>
    <row r="47" spans="2:5" ht="21.95" customHeight="1">
      <c r="B47" s="997" t="s">
        <v>1825</v>
      </c>
      <c r="C47" s="394"/>
      <c r="D47" s="392"/>
      <c r="E47" s="393"/>
    </row>
    <row r="48" spans="2:5" ht="33.6" customHeight="1">
      <c r="B48" s="851" t="s">
        <v>63</v>
      </c>
      <c r="C48" s="6" t="s">
        <v>64</v>
      </c>
      <c r="D48" s="990" t="s">
        <v>1805</v>
      </c>
      <c r="E48" s="981" t="s">
        <v>65</v>
      </c>
    </row>
    <row r="49" spans="2:5" ht="33.6" customHeight="1">
      <c r="B49" s="851" t="s">
        <v>66</v>
      </c>
      <c r="C49" s="6" t="s">
        <v>64</v>
      </c>
      <c r="D49" s="990" t="s">
        <v>1805</v>
      </c>
      <c r="E49" s="981" t="s">
        <v>67</v>
      </c>
    </row>
    <row r="50" spans="2:5" ht="21.6" customHeight="1">
      <c r="B50" s="997" t="s">
        <v>1826</v>
      </c>
      <c r="C50" s="391"/>
      <c r="D50" s="392"/>
      <c r="E50" s="393"/>
    </row>
    <row r="51" spans="2:5" ht="21" customHeight="1">
      <c r="B51" s="851" t="s">
        <v>68</v>
      </c>
      <c r="C51" s="6" t="s">
        <v>59</v>
      </c>
      <c r="D51" s="990" t="s">
        <v>1805</v>
      </c>
      <c r="E51" s="852" t="s">
        <v>69</v>
      </c>
    </row>
    <row r="52" spans="2:5" ht="21" customHeight="1">
      <c r="B52" s="851" t="s">
        <v>70</v>
      </c>
      <c r="C52" s="6" t="s">
        <v>59</v>
      </c>
      <c r="D52" s="990" t="s">
        <v>1805</v>
      </c>
      <c r="E52" s="852" t="s">
        <v>71</v>
      </c>
    </row>
    <row r="53" spans="2:5" ht="21" customHeight="1">
      <c r="B53" s="853" t="s">
        <v>72</v>
      </c>
      <c r="C53" s="854" t="s">
        <v>16</v>
      </c>
      <c r="D53" s="992" t="s">
        <v>1805</v>
      </c>
      <c r="E53" s="855" t="s">
        <v>73</v>
      </c>
    </row>
    <row r="54" spans="2:5" ht="21.95" customHeight="1" thickBot="1">
      <c r="C54" s="3"/>
      <c r="D54" s="13"/>
    </row>
    <row r="55" spans="2:5" ht="21.95" customHeight="1" thickBot="1">
      <c r="B55" s="250" t="s">
        <v>74</v>
      </c>
      <c r="C55" s="387"/>
      <c r="D55" s="388"/>
      <c r="E55" s="389"/>
    </row>
    <row r="56" spans="2:5" ht="21.95" customHeight="1">
      <c r="B56" s="996" t="s">
        <v>1827</v>
      </c>
      <c r="C56" s="848"/>
      <c r="D56" s="849"/>
      <c r="E56" s="850"/>
    </row>
    <row r="57" spans="2:5" ht="21.95" customHeight="1">
      <c r="B57" s="851" t="s">
        <v>75</v>
      </c>
      <c r="C57" s="6" t="s">
        <v>59</v>
      </c>
      <c r="D57" s="990" t="s">
        <v>1828</v>
      </c>
      <c r="E57" s="981" t="s">
        <v>76</v>
      </c>
    </row>
    <row r="58" spans="2:5" ht="21.95" customHeight="1">
      <c r="B58" s="851" t="s">
        <v>77</v>
      </c>
      <c r="C58" s="6" t="s">
        <v>78</v>
      </c>
      <c r="D58" s="990" t="s">
        <v>1828</v>
      </c>
      <c r="E58" s="981" t="s">
        <v>79</v>
      </c>
    </row>
    <row r="59" spans="2:5" ht="33.6" customHeight="1">
      <c r="B59" s="861" t="s">
        <v>80</v>
      </c>
      <c r="C59" s="7" t="s">
        <v>78</v>
      </c>
      <c r="D59" s="990" t="s">
        <v>1828</v>
      </c>
      <c r="E59" s="998" t="s">
        <v>1829</v>
      </c>
    </row>
    <row r="60" spans="2:5" ht="51" customHeight="1">
      <c r="B60" s="862" t="s">
        <v>81</v>
      </c>
      <c r="C60" s="446" t="s">
        <v>64</v>
      </c>
      <c r="D60" s="990" t="s">
        <v>1828</v>
      </c>
      <c r="E60" s="995" t="s">
        <v>1830</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1831</v>
      </c>
    </row>
    <row r="64" spans="2:5" ht="32.1" customHeight="1">
      <c r="B64" s="853" t="s">
        <v>86</v>
      </c>
      <c r="C64" s="854" t="s">
        <v>64</v>
      </c>
      <c r="D64" s="992" t="s">
        <v>1552</v>
      </c>
      <c r="E64" s="993" t="s">
        <v>1832</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1833</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1857</v>
      </c>
      <c r="AG4" s="1058" t="s">
        <v>1857</v>
      </c>
      <c r="AH4" s="1058" t="s">
        <v>1857</v>
      </c>
      <c r="AI4" s="1058" t="s">
        <v>1857</v>
      </c>
      <c r="AJ4" s="1058" t="s">
        <v>1857</v>
      </c>
      <c r="AK4" s="1058" t="s">
        <v>1857</v>
      </c>
      <c r="AL4" s="1058" t="s">
        <v>1857</v>
      </c>
      <c r="AM4" s="1058" t="s">
        <v>1857</v>
      </c>
      <c r="AN4" s="1058" t="s">
        <v>1857</v>
      </c>
      <c r="AO4" s="1058" t="s">
        <v>1857</v>
      </c>
      <c r="AP4" s="1058" t="s">
        <v>1857</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1853</v>
      </c>
      <c r="T6" s="16"/>
      <c r="U6" s="1058" t="s">
        <v>741</v>
      </c>
      <c r="V6" s="1058" t="s">
        <v>742</v>
      </c>
      <c r="W6" s="1058" t="s">
        <v>742</v>
      </c>
      <c r="X6" s="1058" t="s">
        <v>742</v>
      </c>
      <c r="Y6" s="1058" t="s">
        <v>743</v>
      </c>
      <c r="Z6" s="1058" t="s">
        <v>744</v>
      </c>
      <c r="AA6" s="1058" t="s">
        <v>744</v>
      </c>
      <c r="AB6" s="1058" t="s">
        <v>745</v>
      </c>
      <c r="AC6" s="1058" t="s">
        <v>746</v>
      </c>
      <c r="AD6" s="1058" t="s">
        <v>1854</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1852</v>
      </c>
      <c r="BP6" s="1058" t="s">
        <v>1852</v>
      </c>
      <c r="BQ6" s="1058" t="s">
        <v>1852</v>
      </c>
      <c r="BR6" s="1058" t="s">
        <v>1852</v>
      </c>
      <c r="BS6" s="1058" t="s">
        <v>1852</v>
      </c>
      <c r="BT6" s="1058" t="s">
        <v>1852</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1888</v>
      </c>
      <c r="B9" s="70">
        <v>409</v>
      </c>
      <c r="C9" s="70">
        <v>1</v>
      </c>
      <c r="D9" s="70">
        <v>25</v>
      </c>
      <c r="E9" s="70">
        <v>1990</v>
      </c>
      <c r="F9" s="70" t="s">
        <v>787</v>
      </c>
      <c r="G9" s="70" t="s">
        <v>1863</v>
      </c>
      <c r="H9" s="70" t="s">
        <v>1864</v>
      </c>
      <c r="I9" s="148"/>
      <c r="J9" s="71">
        <v>23.148794059903221</v>
      </c>
      <c r="K9" s="71">
        <v>2.5796564540167299</v>
      </c>
      <c r="L9" s="71">
        <v>3.6763082083650791</v>
      </c>
      <c r="M9" s="71">
        <v>8.3471065420818622</v>
      </c>
      <c r="N9" s="71">
        <v>15.81853592280164</v>
      </c>
      <c r="O9" s="71">
        <v>5.9249470342777828</v>
      </c>
      <c r="P9" s="71">
        <v>7.0960514025931927</v>
      </c>
      <c r="Q9" s="71">
        <v>0.56212479780982905</v>
      </c>
      <c r="R9" s="71">
        <v>0</v>
      </c>
      <c r="S9" s="71">
        <v>0.45774522133648682</v>
      </c>
      <c r="T9" s="72"/>
      <c r="U9" s="71">
        <v>649936</v>
      </c>
      <c r="V9" s="71">
        <v>472</v>
      </c>
      <c r="W9" s="71">
        <v>43</v>
      </c>
      <c r="X9" s="71">
        <v>2799</v>
      </c>
      <c r="Y9" s="71">
        <v>3384</v>
      </c>
      <c r="Z9" s="71">
        <v>2437</v>
      </c>
      <c r="AA9" s="71">
        <v>1723</v>
      </c>
      <c r="AB9" s="71">
        <v>9127</v>
      </c>
      <c r="AC9" s="71">
        <v>0</v>
      </c>
      <c r="AD9" s="71">
        <v>0.45774522133648682</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1889</v>
      </c>
      <c r="B10" s="70">
        <v>410</v>
      </c>
      <c r="C10" s="70">
        <v>2</v>
      </c>
      <c r="D10" s="70">
        <v>25</v>
      </c>
      <c r="E10" s="70">
        <v>2005</v>
      </c>
      <c r="F10" s="70" t="s">
        <v>789</v>
      </c>
      <c r="G10" s="70" t="s">
        <v>1863</v>
      </c>
      <c r="H10" s="70" t="s">
        <v>1864</v>
      </c>
      <c r="I10" s="148"/>
      <c r="J10" s="71">
        <v>21.861964685539089</v>
      </c>
      <c r="K10" s="71">
        <v>1.062166822438988</v>
      </c>
      <c r="L10" s="71">
        <v>1.6892109666345281</v>
      </c>
      <c r="M10" s="71">
        <v>10.29574927183431</v>
      </c>
      <c r="N10" s="71">
        <v>15.479818343769059</v>
      </c>
      <c r="O10" s="71">
        <v>6.7925012070496402</v>
      </c>
      <c r="P10" s="71">
        <v>6.2556574039945714</v>
      </c>
      <c r="Q10" s="71">
        <v>0.39979255475807601</v>
      </c>
      <c r="R10" s="71">
        <v>0</v>
      </c>
      <c r="S10" s="71">
        <v>0.7586909824987863</v>
      </c>
      <c r="T10" s="72"/>
      <c r="U10" s="71">
        <v>675215</v>
      </c>
      <c r="V10" s="71">
        <v>324</v>
      </c>
      <c r="W10" s="71">
        <v>15</v>
      </c>
      <c r="X10" s="71">
        <v>1672</v>
      </c>
      <c r="Y10" s="71">
        <v>3156</v>
      </c>
      <c r="Z10" s="71">
        <v>3233</v>
      </c>
      <c r="AA10" s="71">
        <v>1244</v>
      </c>
      <c r="AB10" s="71">
        <v>6786</v>
      </c>
      <c r="AC10" s="71">
        <v>0</v>
      </c>
      <c r="AD10" s="71">
        <v>0.7586909824987863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1890</v>
      </c>
      <c r="B11" s="70">
        <v>411</v>
      </c>
      <c r="C11" s="70">
        <v>3</v>
      </c>
      <c r="D11" s="70">
        <v>25</v>
      </c>
      <c r="E11" s="70">
        <v>2006</v>
      </c>
      <c r="F11" s="70" t="s">
        <v>790</v>
      </c>
      <c r="G11" s="70" t="s">
        <v>1863</v>
      </c>
      <c r="H11" s="70" t="s">
        <v>1864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1891</v>
      </c>
      <c r="B12" s="70">
        <v>412</v>
      </c>
      <c r="C12" s="70">
        <v>4</v>
      </c>
      <c r="D12" s="70">
        <v>25</v>
      </c>
      <c r="E12" s="70">
        <v>2007</v>
      </c>
      <c r="F12" s="70" t="s">
        <v>791</v>
      </c>
      <c r="G12" s="70" t="s">
        <v>1863</v>
      </c>
      <c r="H12" s="70" t="s">
        <v>1864</v>
      </c>
      <c r="I12" s="148"/>
      <c r="J12" s="71">
        <v>22.359232865971041</v>
      </c>
      <c r="K12" s="71">
        <v>0.75139175161405414</v>
      </c>
      <c r="L12" s="71">
        <v>1.231032248626228</v>
      </c>
      <c r="M12" s="71">
        <v>9.2522244548391974</v>
      </c>
      <c r="N12" s="71">
        <v>15.29732131794243</v>
      </c>
      <c r="O12" s="71">
        <v>6.3036680850109867</v>
      </c>
      <c r="P12" s="71">
        <v>6.1380146952861168</v>
      </c>
      <c r="Q12" s="71">
        <v>0.40401254850950902</v>
      </c>
      <c r="R12" s="71">
        <v>0</v>
      </c>
      <c r="S12" s="71">
        <v>0.49865561433574163</v>
      </c>
      <c r="T12" s="72"/>
      <c r="U12" s="71">
        <v>734282</v>
      </c>
      <c r="V12" s="71">
        <v>250</v>
      </c>
      <c r="W12" s="71">
        <v>15</v>
      </c>
      <c r="X12" s="71">
        <v>1882</v>
      </c>
      <c r="Y12" s="71">
        <v>3127</v>
      </c>
      <c r="Z12" s="71">
        <v>3119</v>
      </c>
      <c r="AA12" s="71">
        <v>1202</v>
      </c>
      <c r="AB12" s="71">
        <v>6495</v>
      </c>
      <c r="AC12" s="71">
        <v>0</v>
      </c>
      <c r="AD12" s="71">
        <v>0.49865561433574163</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1892</v>
      </c>
      <c r="B13" s="70">
        <v>413</v>
      </c>
      <c r="C13" s="70">
        <v>5</v>
      </c>
      <c r="D13" s="70">
        <v>25</v>
      </c>
      <c r="E13" s="70">
        <v>2008</v>
      </c>
      <c r="F13" s="70" t="s">
        <v>792</v>
      </c>
      <c r="G13" s="70" t="s">
        <v>1863</v>
      </c>
      <c r="H13" s="70" t="s">
        <v>1864</v>
      </c>
      <c r="I13" s="148"/>
      <c r="J13" s="71">
        <v>16.38974135492726</v>
      </c>
      <c r="K13" s="71">
        <v>0.65946458702898225</v>
      </c>
      <c r="L13" s="71">
        <v>1.062949885156333</v>
      </c>
      <c r="M13" s="71">
        <v>10.82599855571333</v>
      </c>
      <c r="N13" s="71">
        <v>15.547843267328171</v>
      </c>
      <c r="O13" s="71">
        <v>6.0469669496342568</v>
      </c>
      <c r="P13" s="71">
        <v>5.9167908835474501</v>
      </c>
      <c r="Q13" s="71">
        <v>0.39080445346516401</v>
      </c>
      <c r="R13" s="71">
        <v>0</v>
      </c>
      <c r="S13" s="71">
        <v>0.60813337696892933</v>
      </c>
      <c r="T13" s="72"/>
      <c r="U13" s="71">
        <v>565526</v>
      </c>
      <c r="V13" s="71">
        <v>250</v>
      </c>
      <c r="W13" s="71">
        <v>15</v>
      </c>
      <c r="X13" s="71">
        <v>1882</v>
      </c>
      <c r="Y13" s="71">
        <v>3136</v>
      </c>
      <c r="Z13" s="71">
        <v>3097</v>
      </c>
      <c r="AA13" s="71">
        <v>1160</v>
      </c>
      <c r="AB13" s="71">
        <v>6386</v>
      </c>
      <c r="AC13" s="71">
        <v>0</v>
      </c>
      <c r="AD13" s="71">
        <v>0.60813337696892933</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1893</v>
      </c>
      <c r="B14" s="70">
        <v>414</v>
      </c>
      <c r="C14" s="70">
        <v>6</v>
      </c>
      <c r="D14" s="70">
        <v>25</v>
      </c>
      <c r="E14" s="70">
        <v>2009</v>
      </c>
      <c r="F14" s="70" t="s">
        <v>176</v>
      </c>
      <c r="G14" s="70" t="s">
        <v>1863</v>
      </c>
      <c r="H14" s="70" t="s">
        <v>1864</v>
      </c>
      <c r="I14" s="148"/>
      <c r="J14" s="71">
        <v>17.74049477104543</v>
      </c>
      <c r="K14" s="71">
        <v>0.4113706730961425</v>
      </c>
      <c r="L14" s="71">
        <v>5.2563571566687042</v>
      </c>
      <c r="M14" s="71">
        <v>8.1076956273560725</v>
      </c>
      <c r="N14" s="71">
        <v>13.090472989053261</v>
      </c>
      <c r="O14" s="71">
        <v>6.0511418523825773</v>
      </c>
      <c r="P14" s="71">
        <v>5.7037884963790599</v>
      </c>
      <c r="Q14" s="71">
        <v>0.36348402935336599</v>
      </c>
      <c r="R14" s="71">
        <v>0</v>
      </c>
      <c r="S14" s="71">
        <v>0.62117251461060652</v>
      </c>
      <c r="T14" s="72"/>
      <c r="U14" s="71">
        <v>618169</v>
      </c>
      <c r="V14" s="71">
        <v>191</v>
      </c>
      <c r="W14" s="71">
        <v>85</v>
      </c>
      <c r="X14" s="71">
        <v>1780</v>
      </c>
      <c r="Y14" s="71">
        <v>3074</v>
      </c>
      <c r="Z14" s="71">
        <v>3059</v>
      </c>
      <c r="AA14" s="71">
        <v>1148</v>
      </c>
      <c r="AB14" s="71">
        <v>6235</v>
      </c>
      <c r="AC14" s="71">
        <v>0</v>
      </c>
      <c r="AD14" s="71">
        <v>0.62117251461060652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1894</v>
      </c>
      <c r="B15" s="70">
        <v>415</v>
      </c>
      <c r="C15" s="70">
        <v>7</v>
      </c>
      <c r="D15" s="70">
        <v>25</v>
      </c>
      <c r="E15" s="70">
        <v>2010</v>
      </c>
      <c r="F15" s="70" t="s">
        <v>177</v>
      </c>
      <c r="G15" s="70" t="s">
        <v>1863</v>
      </c>
      <c r="H15" s="70" t="s">
        <v>1864</v>
      </c>
      <c r="I15" s="148"/>
      <c r="J15" s="71">
        <v>16.359026444755841</v>
      </c>
      <c r="K15" s="71">
        <v>0.4290210355957339</v>
      </c>
      <c r="L15" s="71">
        <v>4.7853993986038263</v>
      </c>
      <c r="M15" s="71">
        <v>7.2575183492917734</v>
      </c>
      <c r="N15" s="71">
        <v>12.682832895971989</v>
      </c>
      <c r="O15" s="71">
        <v>5.9503006777570846</v>
      </c>
      <c r="P15" s="71">
        <v>5.80402018239415</v>
      </c>
      <c r="Q15" s="71">
        <v>0.37044846519812502</v>
      </c>
      <c r="R15" s="71">
        <v>0</v>
      </c>
      <c r="S15" s="71">
        <v>0.58999659041519315</v>
      </c>
      <c r="T15" s="72"/>
      <c r="U15" s="71">
        <v>638103</v>
      </c>
      <c r="V15" s="71">
        <v>191</v>
      </c>
      <c r="W15" s="71">
        <v>85</v>
      </c>
      <c r="X15" s="71">
        <v>1780</v>
      </c>
      <c r="Y15" s="71">
        <v>3029</v>
      </c>
      <c r="Z15" s="71">
        <v>3022</v>
      </c>
      <c r="AA15" s="71">
        <v>1139</v>
      </c>
      <c r="AB15" s="71">
        <v>6089</v>
      </c>
      <c r="AC15" s="71">
        <v>0</v>
      </c>
      <c r="AD15" s="71">
        <v>0.58999659041519315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1895</v>
      </c>
      <c r="B16" s="70">
        <v>416</v>
      </c>
      <c r="C16" s="70">
        <v>8</v>
      </c>
      <c r="D16" s="70">
        <v>25</v>
      </c>
      <c r="E16" s="70">
        <v>2011</v>
      </c>
      <c r="F16" s="70" t="s">
        <v>178</v>
      </c>
      <c r="G16" s="70" t="s">
        <v>1863</v>
      </c>
      <c r="H16" s="70" t="s">
        <v>1864</v>
      </c>
      <c r="I16" s="148"/>
      <c r="J16" s="71">
        <v>23.187799819433689</v>
      </c>
      <c r="K16" s="71">
        <v>0.6011382716017154</v>
      </c>
      <c r="L16" s="71">
        <v>4.4651263262641896</v>
      </c>
      <c r="M16" s="71">
        <v>9.1682860862680666</v>
      </c>
      <c r="N16" s="71">
        <v>15.1652574068693</v>
      </c>
      <c r="O16" s="71">
        <v>5.8102891940726007</v>
      </c>
      <c r="P16" s="71">
        <v>5.5175303780854055</v>
      </c>
      <c r="Q16" s="71">
        <v>0.41881658548415501</v>
      </c>
      <c r="R16" s="71">
        <v>0</v>
      </c>
      <c r="S16" s="71">
        <v>0.60111513290909058</v>
      </c>
      <c r="T16" s="72"/>
      <c r="U16" s="71">
        <v>851824</v>
      </c>
      <c r="V16" s="71">
        <v>191</v>
      </c>
      <c r="W16" s="71">
        <v>85</v>
      </c>
      <c r="X16" s="71">
        <v>1780</v>
      </c>
      <c r="Y16" s="71">
        <v>3009</v>
      </c>
      <c r="Z16" s="71">
        <v>3015</v>
      </c>
      <c r="AA16" s="71">
        <v>1115</v>
      </c>
      <c r="AB16" s="71">
        <v>5968</v>
      </c>
      <c r="AC16" s="71">
        <v>0</v>
      </c>
      <c r="AD16" s="71">
        <v>0.60111513290909058</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1896</v>
      </c>
      <c r="B17" s="70">
        <v>417</v>
      </c>
      <c r="C17" s="70">
        <v>9</v>
      </c>
      <c r="D17" s="70">
        <v>25</v>
      </c>
      <c r="E17" s="70">
        <v>2012</v>
      </c>
      <c r="F17" s="70" t="s">
        <v>179</v>
      </c>
      <c r="G17" s="70" t="s">
        <v>1863</v>
      </c>
      <c r="H17" s="70" t="s">
        <v>1864</v>
      </c>
      <c r="I17" s="148"/>
      <c r="J17" s="71">
        <v>20.685022446398008</v>
      </c>
      <c r="K17" s="71">
        <v>0.67720551259819439</v>
      </c>
      <c r="L17" s="71">
        <v>4.5051796891246498</v>
      </c>
      <c r="M17" s="71">
        <v>11.386982188411</v>
      </c>
      <c r="N17" s="71">
        <v>16.81420350985206</v>
      </c>
      <c r="O17" s="71">
        <v>5.802806389636662</v>
      </c>
      <c r="P17" s="71">
        <v>5.5091094947869124</v>
      </c>
      <c r="Q17" s="71">
        <v>0.45046102446758002</v>
      </c>
      <c r="R17" s="71">
        <v>0</v>
      </c>
      <c r="S17" s="71">
        <v>0.74651599084321574</v>
      </c>
      <c r="T17" s="72"/>
      <c r="U17" s="71">
        <v>728071</v>
      </c>
      <c r="V17" s="71">
        <v>191</v>
      </c>
      <c r="W17" s="71">
        <v>85</v>
      </c>
      <c r="X17" s="71">
        <v>1780</v>
      </c>
      <c r="Y17" s="71">
        <v>3037</v>
      </c>
      <c r="Z17" s="71">
        <v>3035</v>
      </c>
      <c r="AA17" s="71">
        <v>1107</v>
      </c>
      <c r="AB17" s="71">
        <v>5908</v>
      </c>
      <c r="AC17" s="71">
        <v>0</v>
      </c>
      <c r="AD17" s="71">
        <v>0.74651599084321574</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1897</v>
      </c>
      <c r="B18" s="70">
        <v>418</v>
      </c>
      <c r="C18" s="70">
        <v>10</v>
      </c>
      <c r="D18" s="70">
        <v>25</v>
      </c>
      <c r="E18" s="70">
        <v>2013</v>
      </c>
      <c r="F18" s="70" t="s">
        <v>180</v>
      </c>
      <c r="G18" s="70" t="s">
        <v>1863</v>
      </c>
      <c r="H18" s="70" t="s">
        <v>1864</v>
      </c>
      <c r="I18" s="148"/>
      <c r="J18" s="71">
        <v>20.42474970812567</v>
      </c>
      <c r="K18" s="71">
        <v>0.55971266608778769</v>
      </c>
      <c r="L18" s="71">
        <v>3.978428906222105</v>
      </c>
      <c r="M18" s="71">
        <v>10.59016567748289</v>
      </c>
      <c r="N18" s="71">
        <v>17.368311254171669</v>
      </c>
      <c r="O18" s="71">
        <v>5.5493042927821534</v>
      </c>
      <c r="P18" s="71">
        <v>5.5198771314755009</v>
      </c>
      <c r="Q18" s="71">
        <v>0.46730091343372698</v>
      </c>
      <c r="R18" s="71">
        <v>0</v>
      </c>
      <c r="S18" s="71">
        <v>0.74366094589125598</v>
      </c>
      <c r="T18" s="72"/>
      <c r="U18" s="71">
        <v>731998</v>
      </c>
      <c r="V18" s="71">
        <v>191</v>
      </c>
      <c r="W18" s="71">
        <v>85</v>
      </c>
      <c r="X18" s="71">
        <v>1780</v>
      </c>
      <c r="Y18" s="71">
        <v>3237</v>
      </c>
      <c r="Z18" s="71">
        <v>3032</v>
      </c>
      <c r="AA18" s="71">
        <v>1105</v>
      </c>
      <c r="AB18" s="71">
        <v>6041</v>
      </c>
      <c r="AC18" s="71">
        <v>0</v>
      </c>
      <c r="AD18" s="71">
        <v>0.74366094589125598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1898</v>
      </c>
      <c r="B19" s="70">
        <v>419</v>
      </c>
      <c r="C19" s="70">
        <v>11</v>
      </c>
      <c r="D19" s="70">
        <v>25</v>
      </c>
      <c r="E19" s="70">
        <v>2014</v>
      </c>
      <c r="F19" s="70" t="s">
        <v>181</v>
      </c>
      <c r="G19" s="70" t="s">
        <v>1863</v>
      </c>
      <c r="H19" s="70" t="s">
        <v>1864</v>
      </c>
      <c r="I19" s="148"/>
      <c r="J19" s="71">
        <v>22.81293342146872</v>
      </c>
      <c r="K19" s="71">
        <v>0.53288213284261987</v>
      </c>
      <c r="L19" s="71">
        <v>2.2468000346975692</v>
      </c>
      <c r="M19" s="71">
        <v>9.6811948849681269</v>
      </c>
      <c r="N19" s="71">
        <v>18.53851688033458</v>
      </c>
      <c r="O19" s="71">
        <v>5.2306503548014538</v>
      </c>
      <c r="P19" s="71">
        <v>5.4682273448216199</v>
      </c>
      <c r="Q19" s="71">
        <v>0.44322639095012001</v>
      </c>
      <c r="R19" s="71">
        <v>0</v>
      </c>
      <c r="S19" s="71">
        <v>0.85142944206242732</v>
      </c>
      <c r="T19" s="72"/>
      <c r="U19" s="71">
        <v>908026</v>
      </c>
      <c r="V19" s="71">
        <v>158</v>
      </c>
      <c r="W19" s="71">
        <v>49</v>
      </c>
      <c r="X19" s="71">
        <v>1547</v>
      </c>
      <c r="Y19" s="71">
        <v>3263</v>
      </c>
      <c r="Z19" s="71">
        <v>3010</v>
      </c>
      <c r="AA19" s="71">
        <v>1089</v>
      </c>
      <c r="AB19" s="71">
        <v>5972</v>
      </c>
      <c r="AC19" s="71">
        <v>0</v>
      </c>
      <c r="AD19" s="71">
        <v>0.85142944206242732</v>
      </c>
      <c r="AE19" s="72"/>
      <c r="AF19" s="71"/>
      <c r="AG19" s="71"/>
      <c r="AH19" s="71"/>
      <c r="AI19" s="71"/>
      <c r="AJ19" s="71"/>
      <c r="AK19" s="71"/>
      <c r="AL19" s="71"/>
      <c r="AM19" s="71"/>
      <c r="AN19" s="71"/>
      <c r="AO19" s="71"/>
      <c r="AP19" s="71"/>
      <c r="AQ19" s="72"/>
      <c r="AR19" s="71">
        <v>13</v>
      </c>
      <c r="AS19" s="71">
        <v>6</v>
      </c>
      <c r="AT19" s="71">
        <v>0</v>
      </c>
      <c r="AU19" s="71">
        <v>0</v>
      </c>
      <c r="AV19" s="71">
        <v>0</v>
      </c>
      <c r="AW19" s="71">
        <v>0</v>
      </c>
      <c r="AX19" s="71"/>
      <c r="AY19" s="72"/>
      <c r="AZ19" s="71">
        <v>58.099999999999987</v>
      </c>
      <c r="BA19" s="71">
        <v>148.6</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1899</v>
      </c>
      <c r="B20" s="70">
        <v>420</v>
      </c>
      <c r="C20" s="70">
        <v>12</v>
      </c>
      <c r="D20" s="70">
        <v>25</v>
      </c>
      <c r="E20" s="70">
        <v>2015</v>
      </c>
      <c r="F20" s="70" t="s">
        <v>182</v>
      </c>
      <c r="G20" s="70" t="s">
        <v>1863</v>
      </c>
      <c r="H20" s="70" t="s">
        <v>1864</v>
      </c>
      <c r="I20" s="148"/>
      <c r="J20" s="71">
        <v>23.641046632420039</v>
      </c>
      <c r="K20" s="71">
        <v>0.51097857081269493</v>
      </c>
      <c r="L20" s="71">
        <v>2.364991431086291</v>
      </c>
      <c r="M20" s="71">
        <v>9.3672612448294714</v>
      </c>
      <c r="N20" s="71">
        <v>17.261546492055299</v>
      </c>
      <c r="O20" s="71">
        <v>5.1205491023043308</v>
      </c>
      <c r="P20" s="71">
        <v>5.4524463791583839</v>
      </c>
      <c r="Q20" s="71">
        <v>0.429603481532917</v>
      </c>
      <c r="R20" s="71">
        <v>0</v>
      </c>
      <c r="S20" s="71">
        <v>0.72560968525313696</v>
      </c>
      <c r="T20" s="72"/>
      <c r="U20" s="71">
        <v>943444</v>
      </c>
      <c r="V20" s="71">
        <v>158</v>
      </c>
      <c r="W20" s="71">
        <v>49</v>
      </c>
      <c r="X20" s="71">
        <v>1547</v>
      </c>
      <c r="Y20" s="71">
        <v>3301</v>
      </c>
      <c r="Z20" s="71">
        <v>2975</v>
      </c>
      <c r="AA20" s="71">
        <v>1085</v>
      </c>
      <c r="AB20" s="71">
        <v>5913</v>
      </c>
      <c r="AC20" s="71">
        <v>0</v>
      </c>
      <c r="AD20" s="71">
        <v>0.72560968525313696</v>
      </c>
      <c r="AE20" s="72"/>
      <c r="AF20" s="71">
        <v>7280840.9172610082</v>
      </c>
      <c r="AG20" s="71">
        <v>340424.07589276118</v>
      </c>
      <c r="AH20" s="71">
        <v>305797.80129501788</v>
      </c>
      <c r="AI20" s="71">
        <v>9839045.5610504895</v>
      </c>
      <c r="AJ20" s="71">
        <v>14620286.200555781</v>
      </c>
      <c r="AK20" s="71">
        <v>0</v>
      </c>
      <c r="AL20" s="71">
        <v>0</v>
      </c>
      <c r="AM20" s="71">
        <v>810351.84589790017</v>
      </c>
      <c r="AN20" s="71">
        <v>0</v>
      </c>
      <c r="AO20" s="71">
        <v>0</v>
      </c>
      <c r="AP20" s="71">
        <v>33196746.401952956</v>
      </c>
      <c r="AQ20" s="72"/>
      <c r="AR20" s="71">
        <v>20</v>
      </c>
      <c r="AS20" s="71">
        <v>6</v>
      </c>
      <c r="AT20" s="71">
        <v>0</v>
      </c>
      <c r="AU20" s="71">
        <v>0</v>
      </c>
      <c r="AV20" s="71">
        <v>0</v>
      </c>
      <c r="AW20" s="71">
        <v>0</v>
      </c>
      <c r="AX20" s="71"/>
      <c r="AY20" s="72"/>
      <c r="AZ20" s="71">
        <v>92.8</v>
      </c>
      <c r="BA20" s="71">
        <v>148.6</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1900</v>
      </c>
      <c r="B21" s="70">
        <v>421</v>
      </c>
      <c r="C21" s="70">
        <v>13</v>
      </c>
      <c r="D21" s="70">
        <v>25</v>
      </c>
      <c r="E21" s="70">
        <v>2016</v>
      </c>
      <c r="F21" s="70" t="s">
        <v>155</v>
      </c>
      <c r="G21" s="70" t="s">
        <v>1863</v>
      </c>
      <c r="H21" s="70" t="s">
        <v>1864</v>
      </c>
      <c r="I21" s="148"/>
      <c r="J21" s="71">
        <v>33.42669697695424</v>
      </c>
      <c r="K21" s="71">
        <v>0.48199487399808127</v>
      </c>
      <c r="L21" s="71">
        <v>2.5431892167975758</v>
      </c>
      <c r="M21" s="71">
        <v>8.0313401614466891</v>
      </c>
      <c r="N21" s="71">
        <v>16.346725871609632</v>
      </c>
      <c r="O21" s="71">
        <v>5.0362640187117726</v>
      </c>
      <c r="P21" s="71">
        <v>5.8644773744112868</v>
      </c>
      <c r="Q21" s="71">
        <v>0.39730515666359673</v>
      </c>
      <c r="R21" s="71">
        <v>0</v>
      </c>
      <c r="S21" s="71">
        <v>1.0379565570342031</v>
      </c>
      <c r="T21" s="72"/>
      <c r="U21" s="71">
        <v>1269750</v>
      </c>
      <c r="V21" s="71">
        <v>158</v>
      </c>
      <c r="W21" s="71">
        <v>49</v>
      </c>
      <c r="X21" s="71">
        <v>1547</v>
      </c>
      <c r="Y21" s="71">
        <v>3074</v>
      </c>
      <c r="Z21" s="71">
        <v>2962</v>
      </c>
      <c r="AA21" s="71">
        <v>1207</v>
      </c>
      <c r="AB21" s="71">
        <v>5625</v>
      </c>
      <c r="AC21" s="71">
        <v>0</v>
      </c>
      <c r="AD21" s="71">
        <v>1.0379565570342031</v>
      </c>
      <c r="AE21" s="72"/>
      <c r="AF21" s="71">
        <v>10474797.412431531</v>
      </c>
      <c r="AG21" s="71">
        <v>324493.76470698148</v>
      </c>
      <c r="AH21" s="71">
        <v>259178.70496855801</v>
      </c>
      <c r="AI21" s="71">
        <v>9821329.1546165291</v>
      </c>
      <c r="AJ21" s="71">
        <v>13523541.32273652</v>
      </c>
      <c r="AK21" s="71">
        <v>0</v>
      </c>
      <c r="AL21" s="71">
        <v>0</v>
      </c>
      <c r="AM21" s="71">
        <v>771481.55419630173</v>
      </c>
      <c r="AN21" s="71">
        <v>0</v>
      </c>
      <c r="AO21" s="71">
        <v>0</v>
      </c>
      <c r="AP21" s="71">
        <v>35174821.913656414</v>
      </c>
      <c r="AQ21" s="72"/>
      <c r="AR21" s="71">
        <v>25</v>
      </c>
      <c r="AS21" s="71">
        <v>7</v>
      </c>
      <c r="AT21" s="71">
        <v>0</v>
      </c>
      <c r="AU21" s="71">
        <v>0</v>
      </c>
      <c r="AV21" s="71">
        <v>0</v>
      </c>
      <c r="AW21" s="71">
        <v>0</v>
      </c>
      <c r="AX21" s="71"/>
      <c r="AY21" s="72"/>
      <c r="AZ21" s="71">
        <v>117.1</v>
      </c>
      <c r="BA21" s="71">
        <v>158.6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1901</v>
      </c>
      <c r="B22" s="70">
        <v>422</v>
      </c>
      <c r="C22" s="70">
        <v>14</v>
      </c>
      <c r="D22" s="70">
        <v>25</v>
      </c>
      <c r="E22" s="70">
        <v>2017</v>
      </c>
      <c r="F22" s="70" t="s">
        <v>156</v>
      </c>
      <c r="G22" s="70" t="s">
        <v>1863</v>
      </c>
      <c r="H22" s="70" t="s">
        <v>1864</v>
      </c>
      <c r="I22" s="148"/>
      <c r="J22" s="71">
        <v>35.231754509035639</v>
      </c>
      <c r="K22" s="71">
        <v>0.49252659308984426</v>
      </c>
      <c r="L22" s="71">
        <v>2.2957624779098693</v>
      </c>
      <c r="M22" s="71">
        <v>8.0529442294452309</v>
      </c>
      <c r="N22" s="71">
        <v>15.897344362633651</v>
      </c>
      <c r="O22" s="71">
        <v>4.9156156092393237</v>
      </c>
      <c r="P22" s="71">
        <v>5.8273280043735838</v>
      </c>
      <c r="Q22" s="71">
        <v>0.37682623384944502</v>
      </c>
      <c r="R22" s="71">
        <v>0</v>
      </c>
      <c r="S22" s="71">
        <v>0.76476606167501016</v>
      </c>
      <c r="T22" s="72"/>
      <c r="U22" s="71">
        <v>1316879</v>
      </c>
      <c r="V22" s="71">
        <v>158</v>
      </c>
      <c r="W22" s="71">
        <v>49</v>
      </c>
      <c r="X22" s="71">
        <v>1547</v>
      </c>
      <c r="Y22" s="71">
        <v>3055</v>
      </c>
      <c r="Z22" s="71">
        <v>2939</v>
      </c>
      <c r="AA22" s="71">
        <v>1207</v>
      </c>
      <c r="AB22" s="71">
        <v>5517</v>
      </c>
      <c r="AC22" s="71">
        <v>0</v>
      </c>
      <c r="AD22" s="71">
        <v>0.76476606167501016</v>
      </c>
      <c r="AE22" s="72"/>
      <c r="AF22" s="71">
        <v>10674981.19227506</v>
      </c>
      <c r="AG22" s="71">
        <v>325436.5969700662</v>
      </c>
      <c r="AH22" s="71">
        <v>316614.21004875482</v>
      </c>
      <c r="AI22" s="71">
        <v>9578343.2891603652</v>
      </c>
      <c r="AJ22" s="71">
        <v>12187352.92643399</v>
      </c>
      <c r="AK22" s="71">
        <v>0</v>
      </c>
      <c r="AL22" s="71">
        <v>0</v>
      </c>
      <c r="AM22" s="71">
        <v>757853.08896184224</v>
      </c>
      <c r="AN22" s="71">
        <v>0</v>
      </c>
      <c r="AO22" s="71">
        <v>0</v>
      </c>
      <c r="AP22" s="71">
        <v>33840581.303850077</v>
      </c>
      <c r="AQ22" s="72"/>
      <c r="AR22" s="71">
        <v>28</v>
      </c>
      <c r="AS22" s="71">
        <v>12</v>
      </c>
      <c r="AT22" s="71">
        <v>0</v>
      </c>
      <c r="AU22" s="71">
        <v>0</v>
      </c>
      <c r="AV22" s="71">
        <v>0</v>
      </c>
      <c r="AW22" s="71">
        <v>0</v>
      </c>
      <c r="AX22" s="71"/>
      <c r="AY22" s="72"/>
      <c r="AZ22" s="71">
        <v>133.30000000000001</v>
      </c>
      <c r="BA22" s="71">
        <v>1221.5999999999999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1902</v>
      </c>
      <c r="B23" s="70">
        <v>423</v>
      </c>
      <c r="C23" s="70">
        <v>15</v>
      </c>
      <c r="D23" s="70">
        <v>25</v>
      </c>
      <c r="E23" s="70">
        <v>2018</v>
      </c>
      <c r="F23" s="70" t="s">
        <v>183</v>
      </c>
      <c r="G23" s="70" t="s">
        <v>1863</v>
      </c>
      <c r="H23" s="70" t="s">
        <v>1864</v>
      </c>
      <c r="I23" s="148"/>
      <c r="J23" s="71">
        <v>23.436859594158669</v>
      </c>
      <c r="K23" s="71">
        <v>0.45840885531225134</v>
      </c>
      <c r="L23" s="71">
        <v>2.1060663711862277</v>
      </c>
      <c r="M23" s="71">
        <v>8.0926619654695635</v>
      </c>
      <c r="N23" s="71">
        <v>14.708280989507916</v>
      </c>
      <c r="O23" s="71">
        <v>4.8068506851531154</v>
      </c>
      <c r="P23" s="71">
        <v>5.7932208241035648</v>
      </c>
      <c r="Q23" s="71">
        <v>0.34815091775743401</v>
      </c>
      <c r="R23" s="71">
        <v>0</v>
      </c>
      <c r="S23" s="71">
        <v>0.90140222741191667</v>
      </c>
      <c r="T23" s="72"/>
      <c r="U23" s="71">
        <v>915331</v>
      </c>
      <c r="V23" s="71">
        <v>158</v>
      </c>
      <c r="W23" s="71">
        <v>49</v>
      </c>
      <c r="X23" s="71">
        <v>1547</v>
      </c>
      <c r="Y23" s="71">
        <v>3070</v>
      </c>
      <c r="Z23" s="71">
        <v>2929</v>
      </c>
      <c r="AA23" s="71">
        <v>1212</v>
      </c>
      <c r="AB23" s="71">
        <v>5493</v>
      </c>
      <c r="AC23" s="71">
        <v>0</v>
      </c>
      <c r="AD23" s="71">
        <v>0.90140222741191667</v>
      </c>
      <c r="AE23" s="72"/>
      <c r="AF23" s="71">
        <v>7448298.8338905619</v>
      </c>
      <c r="AG23" s="71">
        <v>294442.2687069673</v>
      </c>
      <c r="AH23" s="71">
        <v>298408.9319285985</v>
      </c>
      <c r="AI23" s="71">
        <v>9791023.3572240081</v>
      </c>
      <c r="AJ23" s="71">
        <v>11376885.922249179</v>
      </c>
      <c r="AK23" s="71">
        <v>0</v>
      </c>
      <c r="AL23" s="71">
        <v>0</v>
      </c>
      <c r="AM23" s="71">
        <v>756117.55113908718</v>
      </c>
      <c r="AN23" s="71">
        <v>0</v>
      </c>
      <c r="AO23" s="71">
        <v>0</v>
      </c>
      <c r="AP23" s="71">
        <v>29965176.8651384</v>
      </c>
      <c r="AQ23" s="72"/>
      <c r="AR23" s="71">
        <v>30</v>
      </c>
      <c r="AS23" s="71">
        <v>16</v>
      </c>
      <c r="AT23" s="71">
        <v>0</v>
      </c>
      <c r="AU23" s="71">
        <v>0</v>
      </c>
      <c r="AV23" s="71">
        <v>0</v>
      </c>
      <c r="AW23" s="71">
        <v>0</v>
      </c>
      <c r="AX23" s="71"/>
      <c r="AY23" s="72"/>
      <c r="AZ23" s="71">
        <v>143.69999999999999</v>
      </c>
      <c r="BA23" s="71">
        <v>3345</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1903</v>
      </c>
      <c r="B24" s="70">
        <v>424</v>
      </c>
      <c r="C24" s="70">
        <v>16</v>
      </c>
      <c r="D24" s="70">
        <v>25</v>
      </c>
      <c r="E24" s="70">
        <v>2019</v>
      </c>
      <c r="F24" s="70" t="s">
        <v>158</v>
      </c>
      <c r="G24" s="70" t="s">
        <v>1863</v>
      </c>
      <c r="H24" s="70" t="s">
        <v>1864</v>
      </c>
      <c r="I24" s="148"/>
      <c r="J24" s="71">
        <v>21.257543292964044</v>
      </c>
      <c r="K24" s="71">
        <v>0.42536966269479032</v>
      </c>
      <c r="L24" s="71">
        <v>2.1155022671422694</v>
      </c>
      <c r="M24" s="71">
        <v>7.2598526206003386</v>
      </c>
      <c r="N24" s="71">
        <v>14.264261749811951</v>
      </c>
      <c r="O24" s="71">
        <v>4.6273001663734892</v>
      </c>
      <c r="P24" s="71">
        <v>5.2541826440487789</v>
      </c>
      <c r="Q24" s="71">
        <v>0.325274567216289</v>
      </c>
      <c r="R24" s="71">
        <v>0</v>
      </c>
      <c r="S24" s="71">
        <v>0.73820899874436763</v>
      </c>
      <c r="T24" s="72"/>
      <c r="U24" s="71">
        <v>873347</v>
      </c>
      <c r="V24" s="71">
        <v>158</v>
      </c>
      <c r="W24" s="71">
        <v>49</v>
      </c>
      <c r="X24" s="71">
        <v>1547</v>
      </c>
      <c r="Y24" s="71">
        <v>2941</v>
      </c>
      <c r="Z24" s="71">
        <v>2897</v>
      </c>
      <c r="AA24" s="71">
        <v>1091</v>
      </c>
      <c r="AB24" s="71">
        <v>5271</v>
      </c>
      <c r="AC24" s="71">
        <v>0</v>
      </c>
      <c r="AD24" s="71">
        <v>0.73820899874436763</v>
      </c>
      <c r="AE24" s="72"/>
      <c r="AF24" s="71">
        <v>6973527.4189006723</v>
      </c>
      <c r="AG24" s="71">
        <v>294355.07608774729</v>
      </c>
      <c r="AH24" s="71">
        <v>322192.51109301462</v>
      </c>
      <c r="AI24" s="71">
        <v>9594390.0860193167</v>
      </c>
      <c r="AJ24" s="71">
        <v>11496582.491461709</v>
      </c>
      <c r="AK24" s="71">
        <v>0</v>
      </c>
      <c r="AL24" s="71">
        <v>0</v>
      </c>
      <c r="AM24" s="71">
        <v>717870.51993324456</v>
      </c>
      <c r="AN24" s="71">
        <v>0</v>
      </c>
      <c r="AO24" s="71">
        <v>0</v>
      </c>
      <c r="AP24" s="71">
        <v>29398918.103495706</v>
      </c>
      <c r="AQ24" s="72"/>
      <c r="AR24" s="71">
        <v>33</v>
      </c>
      <c r="AS24" s="71">
        <v>36</v>
      </c>
      <c r="AT24" s="71">
        <v>0</v>
      </c>
      <c r="AU24" s="71">
        <v>0</v>
      </c>
      <c r="AV24" s="71">
        <v>0</v>
      </c>
      <c r="AW24" s="71">
        <v>0</v>
      </c>
      <c r="AX24" s="71"/>
      <c r="AY24" s="72"/>
      <c r="AZ24" s="71">
        <v>158</v>
      </c>
      <c r="BA24" s="71">
        <v>4224.2</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1904</v>
      </c>
      <c r="B25" s="70">
        <v>425</v>
      </c>
      <c r="C25" s="70">
        <v>17</v>
      </c>
      <c r="D25" s="70">
        <v>25</v>
      </c>
      <c r="E25" s="70">
        <v>2020</v>
      </c>
      <c r="F25" s="70" t="s">
        <v>159</v>
      </c>
      <c r="G25" s="70" t="s">
        <v>1863</v>
      </c>
      <c r="H25" s="70" t="s">
        <v>1864</v>
      </c>
      <c r="I25" s="148"/>
      <c r="J25" s="71">
        <v>9.5000163173913492</v>
      </c>
      <c r="K25" s="71">
        <v>0.48595469418079945</v>
      </c>
      <c r="L25" s="71">
        <v>10.737906303313441</v>
      </c>
      <c r="M25" s="71">
        <v>7.0064615342057062</v>
      </c>
      <c r="N25" s="71">
        <v>12.825057294584997</v>
      </c>
      <c r="O25" s="71">
        <v>4.0261804260283256</v>
      </c>
      <c r="P25" s="71">
        <v>5.0610818290036956</v>
      </c>
      <c r="Q25" s="71">
        <v>0.30134825729187897</v>
      </c>
      <c r="R25" s="71">
        <v>0</v>
      </c>
      <c r="S25" s="71">
        <v>0.81818063377559724</v>
      </c>
      <c r="T25" s="72"/>
      <c r="U25" s="71">
        <v>442439</v>
      </c>
      <c r="V25" s="71">
        <v>167</v>
      </c>
      <c r="W25" s="71">
        <v>221</v>
      </c>
      <c r="X25" s="71">
        <v>1570</v>
      </c>
      <c r="Y25" s="71">
        <v>2885</v>
      </c>
      <c r="Z25" s="71">
        <v>2877</v>
      </c>
      <c r="AA25" s="71">
        <v>1117</v>
      </c>
      <c r="AB25" s="71">
        <v>5111</v>
      </c>
      <c r="AC25" s="71">
        <v>0</v>
      </c>
      <c r="AD25" s="71">
        <v>0.81818063377559724</v>
      </c>
      <c r="AE25" s="72"/>
      <c r="AF25" s="71">
        <v>3454522.7572788978</v>
      </c>
      <c r="AG25" s="71">
        <v>311351.46216081904</v>
      </c>
      <c r="AH25" s="71">
        <v>1574695.576947242</v>
      </c>
      <c r="AI25" s="71">
        <v>9014440.2031609975</v>
      </c>
      <c r="AJ25" s="71">
        <v>11847217.36230302</v>
      </c>
      <c r="AK25" s="71"/>
      <c r="AL25" s="71"/>
      <c r="AM25" s="71">
        <v>667042.28439435479</v>
      </c>
      <c r="AN25" s="71"/>
      <c r="AO25" s="71"/>
      <c r="AP25" s="71">
        <v>26869269.646245331</v>
      </c>
      <c r="AQ25" s="72"/>
      <c r="AR25" s="71">
        <v>33</v>
      </c>
      <c r="AS25" s="71">
        <v>51</v>
      </c>
      <c r="AT25" s="71">
        <v>0</v>
      </c>
      <c r="AU25" s="71">
        <v>0</v>
      </c>
      <c r="AV25" s="71">
        <v>0</v>
      </c>
      <c r="AW25" s="71">
        <v>0</v>
      </c>
      <c r="AX25" s="71"/>
      <c r="AY25" s="72"/>
      <c r="AZ25" s="71">
        <v>157.6</v>
      </c>
      <c r="BA25" s="71">
        <v>6791.9000000000005</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1905</v>
      </c>
      <c r="B26" s="70">
        <v>425</v>
      </c>
      <c r="C26" s="70">
        <v>18</v>
      </c>
      <c r="D26" s="70">
        <v>25</v>
      </c>
      <c r="E26" s="70">
        <v>2021</v>
      </c>
      <c r="F26" s="70" t="s">
        <v>160</v>
      </c>
      <c r="G26" s="1064" t="s">
        <v>1863</v>
      </c>
      <c r="H26" s="70" t="s">
        <v>1864</v>
      </c>
      <c r="I26" s="148"/>
      <c r="J26" s="71">
        <v>10.557824870377408</v>
      </c>
      <c r="K26" s="71">
        <v>0.46810926322562613</v>
      </c>
      <c r="L26" s="71">
        <v>9.7992945714677333</v>
      </c>
      <c r="M26" s="71">
        <v>7.1158778971912318</v>
      </c>
      <c r="N26" s="71">
        <v>12.288523720178823</v>
      </c>
      <c r="O26" s="71">
        <v>3.930620349680197</v>
      </c>
      <c r="P26" s="71">
        <v>5.2367293591346957</v>
      </c>
      <c r="Q26" s="71">
        <v>0.2891913429395</v>
      </c>
      <c r="R26" s="71">
        <v>0</v>
      </c>
      <c r="S26" s="71">
        <v>0.6330756254909784</v>
      </c>
      <c r="T26" s="72"/>
      <c r="U26" s="71">
        <v>504946</v>
      </c>
      <c r="V26" s="71">
        <v>167</v>
      </c>
      <c r="W26" s="71">
        <v>221</v>
      </c>
      <c r="X26" s="71">
        <v>1570</v>
      </c>
      <c r="Y26" s="71">
        <v>2798</v>
      </c>
      <c r="Z26" s="71">
        <v>2892</v>
      </c>
      <c r="AA26" s="71">
        <v>1127</v>
      </c>
      <c r="AB26" s="71">
        <v>4953</v>
      </c>
      <c r="AC26" s="71">
        <v>0</v>
      </c>
      <c r="AD26" s="71">
        <v>0.6330756254909784</v>
      </c>
      <c r="AE26" s="72"/>
      <c r="AF26" s="71">
        <v>3867669.0132854166</v>
      </c>
      <c r="AG26" s="71">
        <v>316728.01319501421</v>
      </c>
      <c r="AH26" s="71">
        <v>1411806.2263168055</v>
      </c>
      <c r="AI26" s="71">
        <v>9891513.0618801415</v>
      </c>
      <c r="AJ26" s="71">
        <v>11192570.39447012</v>
      </c>
      <c r="AK26" s="71">
        <v>0</v>
      </c>
      <c r="AL26" s="71">
        <v>0</v>
      </c>
      <c r="AM26" s="71">
        <v>650150.03631204786</v>
      </c>
      <c r="AN26" s="71">
        <v>0</v>
      </c>
      <c r="AO26" s="71">
        <v>0</v>
      </c>
      <c r="AP26" s="71">
        <v>27330436.745459545</v>
      </c>
      <c r="AQ26" s="72"/>
      <c r="AR26" s="71">
        <v>36</v>
      </c>
      <c r="AS26" s="71">
        <v>60</v>
      </c>
      <c r="AT26" s="71">
        <v>0</v>
      </c>
      <c r="AU26" s="71">
        <v>0</v>
      </c>
      <c r="AV26" s="71">
        <v>0</v>
      </c>
      <c r="AW26" s="71">
        <v>0</v>
      </c>
      <c r="AX26" s="71"/>
      <c r="AY26" s="72"/>
      <c r="AZ26" s="71">
        <v>176.7</v>
      </c>
      <c r="BA26" s="71">
        <v>7193.8</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1869</v>
      </c>
      <c r="B27" s="70">
        <v>425</v>
      </c>
      <c r="C27" s="70">
        <v>19</v>
      </c>
      <c r="D27" s="70">
        <v>25</v>
      </c>
      <c r="E27" s="70">
        <v>2022</v>
      </c>
      <c r="F27" s="70" t="s">
        <v>161</v>
      </c>
      <c r="G27" s="1064" t="s">
        <v>1863</v>
      </c>
      <c r="H27" s="70" t="s">
        <v>1864</v>
      </c>
      <c r="I27" s="148"/>
      <c r="J27" s="71">
        <v>11.766953863249135</v>
      </c>
      <c r="K27" s="71">
        <v>0.44777182429200585</v>
      </c>
      <c r="L27" s="71">
        <v>8.7863614002011232</v>
      </c>
      <c r="M27" s="71">
        <v>7.2550106135767658</v>
      </c>
      <c r="N27" s="71">
        <v>12.04163735791836</v>
      </c>
      <c r="O27" s="71">
        <v>4.1169982991021943</v>
      </c>
      <c r="P27" s="71">
        <v>5.1443666374149446</v>
      </c>
      <c r="Q27" s="71">
        <v>0.28728483143457123</v>
      </c>
      <c r="R27" s="71">
        <v>0</v>
      </c>
      <c r="S27" s="71">
        <v>0.57760764488166261</v>
      </c>
      <c r="T27" s="72"/>
      <c r="U27" s="71">
        <v>692165</v>
      </c>
      <c r="V27" s="71">
        <v>167</v>
      </c>
      <c r="W27" s="71">
        <v>221</v>
      </c>
      <c r="X27" s="71">
        <v>1570</v>
      </c>
      <c r="Y27" s="71">
        <v>2784</v>
      </c>
      <c r="Z27" s="71">
        <v>2878</v>
      </c>
      <c r="AA27" s="71">
        <v>1124</v>
      </c>
      <c r="AB27" s="71">
        <v>4880</v>
      </c>
      <c r="AC27" s="71">
        <v>0</v>
      </c>
      <c r="AD27" s="71">
        <v>0.57760764488166261</v>
      </c>
      <c r="AE27" s="72"/>
      <c r="AF27" s="71">
        <v>4726466.5546411648</v>
      </c>
      <c r="AG27" s="71">
        <v>319510.33314969746</v>
      </c>
      <c r="AH27" s="71">
        <v>1567117.8902008049</v>
      </c>
      <c r="AI27" s="71">
        <v>9823502.7317385208</v>
      </c>
      <c r="AJ27" s="71">
        <v>11336071.279710183</v>
      </c>
      <c r="AK27" s="71">
        <v>0</v>
      </c>
      <c r="AL27" s="71">
        <v>0</v>
      </c>
      <c r="AM27" s="71">
        <v>630141.196706724</v>
      </c>
      <c r="AN27" s="71">
        <v>0</v>
      </c>
      <c r="AO27" s="71">
        <v>0</v>
      </c>
      <c r="AP27" s="71">
        <v>28402809.986147095</v>
      </c>
      <c r="AQ27" s="72"/>
      <c r="AR27" s="71">
        <v>40</v>
      </c>
      <c r="AS27" s="71">
        <v>61</v>
      </c>
      <c r="AT27" s="71">
        <v>0</v>
      </c>
      <c r="AU27" s="71">
        <v>0</v>
      </c>
      <c r="AV27" s="71">
        <v>0</v>
      </c>
      <c r="AW27" s="71">
        <v>0</v>
      </c>
      <c r="AX27" s="71"/>
      <c r="AY27" s="72"/>
      <c r="AZ27" s="71">
        <v>195.6</v>
      </c>
      <c r="BA27" s="71">
        <v>7243.7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1906</v>
      </c>
      <c r="B28" s="70">
        <v>425</v>
      </c>
      <c r="C28" s="70">
        <v>20</v>
      </c>
      <c r="D28" s="70">
        <v>25</v>
      </c>
      <c r="E28" s="70">
        <v>2023</v>
      </c>
      <c r="F28" s="70" t="s">
        <v>1539</v>
      </c>
      <c r="G28" s="70" t="s">
        <v>1863</v>
      </c>
      <c r="H28" s="70" t="s">
        <v>1864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42</v>
      </c>
      <c r="AS28" s="71">
        <v>61</v>
      </c>
      <c r="AT28" s="71">
        <v>0</v>
      </c>
      <c r="AU28" s="71">
        <v>0</v>
      </c>
      <c r="AV28" s="71">
        <v>0</v>
      </c>
      <c r="AW28" s="71">
        <v>0</v>
      </c>
      <c r="AX28" s="71"/>
      <c r="AY28" s="72"/>
      <c r="AZ28" s="71">
        <v>213.5</v>
      </c>
      <c r="BA28" s="71">
        <v>7243.7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1862</v>
      </c>
      <c r="B29" s="70">
        <v>425</v>
      </c>
      <c r="C29" s="70">
        <v>21</v>
      </c>
      <c r="D29" s="70">
        <v>25</v>
      </c>
      <c r="E29" s="70">
        <v>2024</v>
      </c>
      <c r="F29" s="70" t="s">
        <v>1554</v>
      </c>
      <c r="G29" s="70" t="s">
        <v>1863</v>
      </c>
      <c r="H29" s="70" t="s">
        <v>1864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1907</v>
      </c>
      <c r="B30" s="70">
        <v>375</v>
      </c>
      <c r="C30" s="70">
        <v>1</v>
      </c>
      <c r="D30" s="70">
        <v>23</v>
      </c>
      <c r="E30" s="70">
        <v>1990</v>
      </c>
      <c r="F30" s="70" t="s">
        <v>787</v>
      </c>
      <c r="G30" s="70" t="s">
        <v>1908</v>
      </c>
      <c r="H30" s="70" t="s">
        <v>1909</v>
      </c>
      <c r="I30" s="148"/>
      <c r="J30" s="71">
        <v>29.895489838944741</v>
      </c>
      <c r="K30" s="71">
        <v>1.3692386037891791</v>
      </c>
      <c r="L30" s="71">
        <v>15.644276655819461</v>
      </c>
      <c r="M30" s="71">
        <v>3.3101467674605298</v>
      </c>
      <c r="N30" s="71">
        <v>10.34149535181021</v>
      </c>
      <c r="O30" s="71">
        <v>4.5148242275969803</v>
      </c>
      <c r="P30" s="71">
        <v>11.515124620807059</v>
      </c>
      <c r="Q30" s="71">
        <v>0.49924220565864702</v>
      </c>
      <c r="R30" s="71">
        <v>0</v>
      </c>
      <c r="S30" s="71">
        <v>0.57386621585260511</v>
      </c>
      <c r="T30" s="72"/>
      <c r="U30" s="71">
        <v>634361</v>
      </c>
      <c r="V30" s="71">
        <v>422</v>
      </c>
      <c r="W30" s="71">
        <v>206</v>
      </c>
      <c r="X30" s="71">
        <v>1376</v>
      </c>
      <c r="Y30" s="71">
        <v>2271</v>
      </c>
      <c r="Z30" s="71">
        <v>1857</v>
      </c>
      <c r="AA30" s="71">
        <v>2796</v>
      </c>
      <c r="AB30" s="71">
        <v>8106</v>
      </c>
      <c r="AC30" s="71">
        <v>0</v>
      </c>
      <c r="AD30" s="71">
        <v>0.57386621585260511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1910</v>
      </c>
      <c r="B31" s="70">
        <v>376</v>
      </c>
      <c r="C31" s="70">
        <v>2</v>
      </c>
      <c r="D31" s="70">
        <v>23</v>
      </c>
      <c r="E31" s="70">
        <v>2005</v>
      </c>
      <c r="F31" s="70" t="s">
        <v>789</v>
      </c>
      <c r="G31" s="70" t="s">
        <v>1908</v>
      </c>
      <c r="H31" s="70" t="s">
        <v>1909</v>
      </c>
      <c r="I31" s="148"/>
      <c r="J31" s="71">
        <v>26.46935180186798</v>
      </c>
      <c r="K31" s="71">
        <v>1.1631467453086619</v>
      </c>
      <c r="L31" s="71">
        <v>10.940550031980139</v>
      </c>
      <c r="M31" s="71">
        <v>6.2620436558121861</v>
      </c>
      <c r="N31" s="71">
        <v>15.40245311363018</v>
      </c>
      <c r="O31" s="71">
        <v>6.9941962629966756</v>
      </c>
      <c r="P31" s="71">
        <v>13.602534789232569</v>
      </c>
      <c r="Q31" s="71">
        <v>0.433196972463326</v>
      </c>
      <c r="R31" s="71">
        <v>0</v>
      </c>
      <c r="S31" s="71">
        <v>0.88437887018074735</v>
      </c>
      <c r="T31" s="72"/>
      <c r="U31" s="71">
        <v>661015</v>
      </c>
      <c r="V31" s="71">
        <v>392</v>
      </c>
      <c r="W31" s="71">
        <v>112</v>
      </c>
      <c r="X31" s="71">
        <v>1041</v>
      </c>
      <c r="Y31" s="71">
        <v>2350</v>
      </c>
      <c r="Z31" s="71">
        <v>3329</v>
      </c>
      <c r="AA31" s="71">
        <v>2705</v>
      </c>
      <c r="AB31" s="71">
        <v>7353</v>
      </c>
      <c r="AC31" s="71">
        <v>0</v>
      </c>
      <c r="AD31" s="71">
        <v>0.88437887018074735</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1911</v>
      </c>
      <c r="B32" s="70">
        <v>377</v>
      </c>
      <c r="C32" s="70">
        <v>3</v>
      </c>
      <c r="D32" s="70">
        <v>23</v>
      </c>
      <c r="E32" s="70">
        <v>2006</v>
      </c>
      <c r="F32" s="70" t="s">
        <v>790</v>
      </c>
      <c r="G32" s="70" t="s">
        <v>1908</v>
      </c>
      <c r="H32" s="70" t="s">
        <v>1909</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1912</v>
      </c>
      <c r="B33" s="70">
        <v>378</v>
      </c>
      <c r="C33" s="70">
        <v>4</v>
      </c>
      <c r="D33" s="70">
        <v>23</v>
      </c>
      <c r="E33" s="70">
        <v>2007</v>
      </c>
      <c r="F33" s="70" t="s">
        <v>791</v>
      </c>
      <c r="G33" s="70" t="s">
        <v>1908</v>
      </c>
      <c r="H33" s="70" t="s">
        <v>1909</v>
      </c>
      <c r="I33" s="148"/>
      <c r="J33" s="71">
        <v>18.343008486007271</v>
      </c>
      <c r="K33" s="71">
        <v>1.2242622970303849</v>
      </c>
      <c r="L33" s="71">
        <v>9.5228858034698138</v>
      </c>
      <c r="M33" s="71">
        <v>6.6857740008181574</v>
      </c>
      <c r="N33" s="71">
        <v>13.07977210180673</v>
      </c>
      <c r="O33" s="71">
        <v>6.6896894393672222</v>
      </c>
      <c r="P33" s="71">
        <v>13.41477920508871</v>
      </c>
      <c r="Q33" s="71">
        <v>0.43890878249162302</v>
      </c>
      <c r="R33" s="71">
        <v>0</v>
      </c>
      <c r="S33" s="71">
        <v>0.64219748211150085</v>
      </c>
      <c r="T33" s="72"/>
      <c r="U33" s="71">
        <v>711838</v>
      </c>
      <c r="V33" s="71">
        <v>385</v>
      </c>
      <c r="W33" s="71">
        <v>113</v>
      </c>
      <c r="X33" s="71">
        <v>1447</v>
      </c>
      <c r="Y33" s="71">
        <v>2318</v>
      </c>
      <c r="Z33" s="71">
        <v>3310</v>
      </c>
      <c r="AA33" s="71">
        <v>2627</v>
      </c>
      <c r="AB33" s="71">
        <v>7056</v>
      </c>
      <c r="AC33" s="71">
        <v>0</v>
      </c>
      <c r="AD33" s="71">
        <v>0.64219748211150085</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1913</v>
      </c>
      <c r="B34" s="70">
        <v>379</v>
      </c>
      <c r="C34" s="70">
        <v>5</v>
      </c>
      <c r="D34" s="70">
        <v>23</v>
      </c>
      <c r="E34" s="70">
        <v>2008</v>
      </c>
      <c r="F34" s="70" t="s">
        <v>792</v>
      </c>
      <c r="G34" s="70" t="s">
        <v>1908</v>
      </c>
      <c r="H34" s="70" t="s">
        <v>1909</v>
      </c>
      <c r="I34" s="148"/>
      <c r="J34" s="71">
        <v>21.451080316411261</v>
      </c>
      <c r="K34" s="71">
        <v>0.88256771809258516</v>
      </c>
      <c r="L34" s="71">
        <v>8.4692829073618068</v>
      </c>
      <c r="M34" s="71">
        <v>7.0468165122454032</v>
      </c>
      <c r="N34" s="71">
        <v>12.337557958475671</v>
      </c>
      <c r="O34" s="71">
        <v>6.4238040892143058</v>
      </c>
      <c r="P34" s="71">
        <v>13.19036312487389</v>
      </c>
      <c r="Q34" s="71">
        <v>0.42152537981021798</v>
      </c>
      <c r="R34" s="71">
        <v>0</v>
      </c>
      <c r="S34" s="71">
        <v>0.76103631194404842</v>
      </c>
      <c r="T34" s="72"/>
      <c r="U34" s="71">
        <v>912837</v>
      </c>
      <c r="V34" s="71">
        <v>385</v>
      </c>
      <c r="W34" s="71">
        <v>113</v>
      </c>
      <c r="X34" s="71">
        <v>1447</v>
      </c>
      <c r="Y34" s="71">
        <v>2299</v>
      </c>
      <c r="Z34" s="71">
        <v>3290</v>
      </c>
      <c r="AA34" s="71">
        <v>2586</v>
      </c>
      <c r="AB34" s="71">
        <v>6888</v>
      </c>
      <c r="AC34" s="71">
        <v>0</v>
      </c>
      <c r="AD34" s="71">
        <v>0.76103631194404842</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1914</v>
      </c>
      <c r="B35" s="70">
        <v>380</v>
      </c>
      <c r="C35" s="70">
        <v>6</v>
      </c>
      <c r="D35" s="70">
        <v>23</v>
      </c>
      <c r="E35" s="70">
        <v>2009</v>
      </c>
      <c r="F35" s="70" t="s">
        <v>176</v>
      </c>
      <c r="G35" s="70" t="s">
        <v>1908</v>
      </c>
      <c r="H35" s="70" t="s">
        <v>1909</v>
      </c>
      <c r="I35" s="148"/>
      <c r="J35" s="71">
        <v>23.272862863215511</v>
      </c>
      <c r="K35" s="71">
        <v>0.79177544919957943</v>
      </c>
      <c r="L35" s="71">
        <v>9.3762269283780331</v>
      </c>
      <c r="M35" s="71">
        <v>6.656597154605036</v>
      </c>
      <c r="N35" s="71">
        <v>12.494851028565961</v>
      </c>
      <c r="O35" s="71">
        <v>6.4349017475647354</v>
      </c>
      <c r="P35" s="71">
        <v>12.81861874621775</v>
      </c>
      <c r="Q35" s="71">
        <v>0.39397354777386501</v>
      </c>
      <c r="R35" s="71">
        <v>0</v>
      </c>
      <c r="S35" s="71">
        <v>0.75340526242728301</v>
      </c>
      <c r="T35" s="72"/>
      <c r="U35" s="71">
        <v>935432</v>
      </c>
      <c r="V35" s="71">
        <v>359</v>
      </c>
      <c r="W35" s="71">
        <v>157</v>
      </c>
      <c r="X35" s="71">
        <v>1398</v>
      </c>
      <c r="Y35" s="71">
        <v>2280</v>
      </c>
      <c r="Z35" s="71">
        <v>3253</v>
      </c>
      <c r="AA35" s="71">
        <v>2580</v>
      </c>
      <c r="AB35" s="71">
        <v>6758</v>
      </c>
      <c r="AC35" s="71">
        <v>0</v>
      </c>
      <c r="AD35" s="71">
        <v>0.75340526242728301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3.1989999999999998</v>
      </c>
      <c r="BK35" s="71">
        <v>0</v>
      </c>
      <c r="BL35" s="71">
        <v>0</v>
      </c>
      <c r="BM35" s="71">
        <v>0</v>
      </c>
      <c r="BN35" s="72"/>
      <c r="BO35" s="71">
        <v>0</v>
      </c>
      <c r="BP35" s="71">
        <v>0</v>
      </c>
      <c r="BQ35" s="71">
        <v>1</v>
      </c>
      <c r="BR35" s="71">
        <v>0</v>
      </c>
      <c r="BS35" s="71">
        <v>0</v>
      </c>
      <c r="BT35" s="71">
        <v>0</v>
      </c>
      <c r="BU35"/>
      <c r="BV35" s="70">
        <v>3.1989999999999998</v>
      </c>
      <c r="BW35" s="70">
        <v>0</v>
      </c>
      <c r="BX35" s="70">
        <v>0</v>
      </c>
      <c r="BY35" s="70">
        <v>0</v>
      </c>
      <c r="BZ35" s="70">
        <v>0</v>
      </c>
      <c r="CA35" s="70">
        <v>0</v>
      </c>
      <c r="CB35" s="70">
        <v>0</v>
      </c>
      <c r="CC35" s="70">
        <v>0</v>
      </c>
      <c r="CD35" s="70">
        <v>0</v>
      </c>
    </row>
    <row r="36" spans="1:82">
      <c r="A36" s="70" t="s">
        <v>1915</v>
      </c>
      <c r="B36" s="70">
        <v>381</v>
      </c>
      <c r="C36" s="70">
        <v>7</v>
      </c>
      <c r="D36" s="70">
        <v>23</v>
      </c>
      <c r="E36" s="70">
        <v>2010</v>
      </c>
      <c r="F36" s="70" t="s">
        <v>177</v>
      </c>
      <c r="G36" s="70" t="s">
        <v>1908</v>
      </c>
      <c r="H36" s="70" t="s">
        <v>1909</v>
      </c>
      <c r="I36" s="148"/>
      <c r="J36" s="71">
        <v>23.279499975684789</v>
      </c>
      <c r="K36" s="71">
        <v>0.91985467504261254</v>
      </c>
      <c r="L36" s="71">
        <v>8.6553471719379065</v>
      </c>
      <c r="M36" s="71">
        <v>6.3254452293316774</v>
      </c>
      <c r="N36" s="71">
        <v>12.65928468072644</v>
      </c>
      <c r="O36" s="71">
        <v>6.474053153032858</v>
      </c>
      <c r="P36" s="71">
        <v>12.611896357704589</v>
      </c>
      <c r="Q36" s="71">
        <v>0.40305815108188198</v>
      </c>
      <c r="R36" s="71">
        <v>0</v>
      </c>
      <c r="S36" s="71">
        <v>0.80980457926118432</v>
      </c>
      <c r="T36" s="72"/>
      <c r="U36" s="71">
        <v>922509</v>
      </c>
      <c r="V36" s="71">
        <v>359</v>
      </c>
      <c r="W36" s="71">
        <v>157</v>
      </c>
      <c r="X36" s="71">
        <v>1398</v>
      </c>
      <c r="Y36" s="71">
        <v>2264</v>
      </c>
      <c r="Z36" s="71">
        <v>3288</v>
      </c>
      <c r="AA36" s="71">
        <v>2475</v>
      </c>
      <c r="AB36" s="71">
        <v>6625</v>
      </c>
      <c r="AC36" s="71">
        <v>0</v>
      </c>
      <c r="AD36" s="71">
        <v>0.80980457926118432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3.2090000000000001</v>
      </c>
      <c r="BK36" s="71">
        <v>0</v>
      </c>
      <c r="BL36" s="71">
        <v>0</v>
      </c>
      <c r="BM36" s="71">
        <v>0</v>
      </c>
      <c r="BN36" s="72"/>
      <c r="BO36" s="71">
        <v>0</v>
      </c>
      <c r="BP36" s="71">
        <v>0</v>
      </c>
      <c r="BQ36" s="71">
        <v>1</v>
      </c>
      <c r="BR36" s="71">
        <v>0</v>
      </c>
      <c r="BS36" s="71">
        <v>0</v>
      </c>
      <c r="BT36" s="71">
        <v>0</v>
      </c>
      <c r="BU36"/>
      <c r="BV36" s="70">
        <v>3.2090000000000001</v>
      </c>
      <c r="BW36" s="70">
        <v>0</v>
      </c>
      <c r="BX36" s="70">
        <v>0</v>
      </c>
      <c r="BY36" s="70">
        <v>0</v>
      </c>
      <c r="BZ36" s="70">
        <v>0</v>
      </c>
      <c r="CA36" s="70">
        <v>0</v>
      </c>
      <c r="CB36" s="70">
        <v>0</v>
      </c>
      <c r="CC36" s="70">
        <v>0</v>
      </c>
      <c r="CD36" s="70">
        <v>0</v>
      </c>
    </row>
    <row r="37" spans="1:82">
      <c r="A37" s="70" t="s">
        <v>1916</v>
      </c>
      <c r="B37" s="70">
        <v>382</v>
      </c>
      <c r="C37" s="70">
        <v>8</v>
      </c>
      <c r="D37" s="70">
        <v>23</v>
      </c>
      <c r="E37" s="70">
        <v>2011</v>
      </c>
      <c r="F37" s="70" t="s">
        <v>178</v>
      </c>
      <c r="G37" s="70" t="s">
        <v>1908</v>
      </c>
      <c r="H37" s="70" t="s">
        <v>1909</v>
      </c>
      <c r="I37" s="148"/>
      <c r="J37" s="71">
        <v>23.6665717361582</v>
      </c>
      <c r="K37" s="71">
        <v>1.069622580725532</v>
      </c>
      <c r="L37" s="71">
        <v>7.8368270357273939</v>
      </c>
      <c r="M37" s="71">
        <v>7.4512073813900752</v>
      </c>
      <c r="N37" s="71">
        <v>14.257297367647251</v>
      </c>
      <c r="O37" s="71">
        <v>6.2959253058159828</v>
      </c>
      <c r="P37" s="71">
        <v>11.925783149045586</v>
      </c>
      <c r="Q37" s="71">
        <v>0.45390510638597797</v>
      </c>
      <c r="R37" s="71">
        <v>0</v>
      </c>
      <c r="S37" s="71">
        <v>0.62846412402431961</v>
      </c>
      <c r="T37" s="72"/>
      <c r="U37" s="71">
        <v>888263</v>
      </c>
      <c r="V37" s="71">
        <v>359</v>
      </c>
      <c r="W37" s="71">
        <v>157</v>
      </c>
      <c r="X37" s="71">
        <v>1398</v>
      </c>
      <c r="Y37" s="71">
        <v>2239</v>
      </c>
      <c r="Z37" s="71">
        <v>3267</v>
      </c>
      <c r="AA37" s="71">
        <v>2410</v>
      </c>
      <c r="AB37" s="71">
        <v>6468</v>
      </c>
      <c r="AC37" s="71">
        <v>0</v>
      </c>
      <c r="AD37" s="71">
        <v>0.62846412402431961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2.8690000000000002</v>
      </c>
      <c r="BK37" s="71">
        <v>0</v>
      </c>
      <c r="BL37" s="71">
        <v>0</v>
      </c>
      <c r="BM37" s="71">
        <v>0</v>
      </c>
      <c r="BN37" s="72"/>
      <c r="BO37" s="71">
        <v>0</v>
      </c>
      <c r="BP37" s="71">
        <v>0</v>
      </c>
      <c r="BQ37" s="71">
        <v>1</v>
      </c>
      <c r="BR37" s="71">
        <v>0</v>
      </c>
      <c r="BS37" s="71">
        <v>0</v>
      </c>
      <c r="BT37" s="71">
        <v>0</v>
      </c>
      <c r="BU37"/>
      <c r="BV37" s="70">
        <v>2.8690000000000002</v>
      </c>
      <c r="BW37" s="70">
        <v>0</v>
      </c>
      <c r="BX37" s="70">
        <v>0</v>
      </c>
      <c r="BY37" s="70">
        <v>0</v>
      </c>
      <c r="BZ37" s="70">
        <v>0</v>
      </c>
      <c r="CA37" s="70">
        <v>0</v>
      </c>
      <c r="CB37" s="70">
        <v>0</v>
      </c>
      <c r="CC37" s="70">
        <v>0</v>
      </c>
      <c r="CD37" s="70">
        <v>0</v>
      </c>
    </row>
    <row r="38" spans="1:82">
      <c r="A38" s="70" t="s">
        <v>1917</v>
      </c>
      <c r="B38" s="70">
        <v>383</v>
      </c>
      <c r="C38" s="70">
        <v>9</v>
      </c>
      <c r="D38" s="70">
        <v>23</v>
      </c>
      <c r="E38" s="70">
        <v>2012</v>
      </c>
      <c r="F38" s="70" t="s">
        <v>179</v>
      </c>
      <c r="G38" s="70" t="s">
        <v>1908</v>
      </c>
      <c r="H38" s="70" t="s">
        <v>1909</v>
      </c>
      <c r="I38" s="148"/>
      <c r="J38" s="71">
        <v>26.806546991197319</v>
      </c>
      <c r="K38" s="71">
        <v>1.1763471448850671</v>
      </c>
      <c r="L38" s="71">
        <v>7.6366350947594004</v>
      </c>
      <c r="M38" s="71">
        <v>8.0798016646605042</v>
      </c>
      <c r="N38" s="71">
        <v>14.31415016065538</v>
      </c>
      <c r="O38" s="71">
        <v>6.3324200205853778</v>
      </c>
      <c r="P38" s="71">
        <v>11.590529370694417</v>
      </c>
      <c r="Q38" s="71">
        <v>0.48652535496405303</v>
      </c>
      <c r="R38" s="71">
        <v>0</v>
      </c>
      <c r="S38" s="71">
        <v>0.69743142532817304</v>
      </c>
      <c r="T38" s="72"/>
      <c r="U38" s="71">
        <v>890739</v>
      </c>
      <c r="V38" s="71">
        <v>359</v>
      </c>
      <c r="W38" s="71">
        <v>157</v>
      </c>
      <c r="X38" s="71">
        <v>1398</v>
      </c>
      <c r="Y38" s="71">
        <v>2244</v>
      </c>
      <c r="Z38" s="71">
        <v>3312</v>
      </c>
      <c r="AA38" s="71">
        <v>2329</v>
      </c>
      <c r="AB38" s="71">
        <v>6381</v>
      </c>
      <c r="AC38" s="71">
        <v>0</v>
      </c>
      <c r="AD38" s="71">
        <v>0.69743142532817304</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3.5710000000000002</v>
      </c>
      <c r="BK38" s="71">
        <v>0</v>
      </c>
      <c r="BL38" s="71">
        <v>0</v>
      </c>
      <c r="BM38" s="71">
        <v>0</v>
      </c>
      <c r="BN38" s="72"/>
      <c r="BO38" s="71">
        <v>0</v>
      </c>
      <c r="BP38" s="71">
        <v>0</v>
      </c>
      <c r="BQ38" s="71">
        <v>1</v>
      </c>
      <c r="BR38" s="71">
        <v>0</v>
      </c>
      <c r="BS38" s="71">
        <v>0</v>
      </c>
      <c r="BT38" s="71">
        <v>0</v>
      </c>
      <c r="BU38"/>
      <c r="BV38" s="70">
        <v>3.5710000000000002</v>
      </c>
      <c r="BW38" s="70">
        <v>0</v>
      </c>
      <c r="BX38" s="70">
        <v>0</v>
      </c>
      <c r="BY38" s="70">
        <v>0</v>
      </c>
      <c r="BZ38" s="70">
        <v>0</v>
      </c>
      <c r="CA38" s="70">
        <v>0</v>
      </c>
      <c r="CB38" s="70">
        <v>0</v>
      </c>
      <c r="CC38" s="70">
        <v>0</v>
      </c>
      <c r="CD38" s="70">
        <v>0</v>
      </c>
    </row>
    <row r="39" spans="1:82">
      <c r="A39" s="70" t="s">
        <v>1918</v>
      </c>
      <c r="B39" s="70">
        <v>384</v>
      </c>
      <c r="C39" s="70">
        <v>10</v>
      </c>
      <c r="D39" s="70">
        <v>23</v>
      </c>
      <c r="E39" s="70">
        <v>2013</v>
      </c>
      <c r="F39" s="70" t="s">
        <v>180</v>
      </c>
      <c r="G39" s="70" t="s">
        <v>1908</v>
      </c>
      <c r="H39" s="70" t="s">
        <v>1909</v>
      </c>
      <c r="I39" s="148"/>
      <c r="J39" s="71">
        <v>27.002648242730519</v>
      </c>
      <c r="K39" s="71">
        <v>1.087120032603488</v>
      </c>
      <c r="L39" s="71">
        <v>6.5911905039088756</v>
      </c>
      <c r="M39" s="71">
        <v>7.530985617927481</v>
      </c>
      <c r="N39" s="71">
        <v>14.019604464800439</v>
      </c>
      <c r="O39" s="71">
        <v>6.1514550554224332</v>
      </c>
      <c r="P39" s="71">
        <v>11.609225749818156</v>
      </c>
      <c r="Q39" s="71">
        <v>0.488650864121975</v>
      </c>
      <c r="R39" s="71">
        <v>0</v>
      </c>
      <c r="S39" s="71">
        <v>0.70746587358095059</v>
      </c>
      <c r="T39" s="72"/>
      <c r="U39" s="71">
        <v>898780</v>
      </c>
      <c r="V39" s="71">
        <v>359</v>
      </c>
      <c r="W39" s="71">
        <v>157</v>
      </c>
      <c r="X39" s="71">
        <v>1398</v>
      </c>
      <c r="Y39" s="71">
        <v>2238</v>
      </c>
      <c r="Z39" s="71">
        <v>3361</v>
      </c>
      <c r="AA39" s="71">
        <v>2324</v>
      </c>
      <c r="AB39" s="71">
        <v>6317</v>
      </c>
      <c r="AC39" s="71">
        <v>0</v>
      </c>
      <c r="AD39" s="71">
        <v>0.70746587358095059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3.9380000000000002</v>
      </c>
      <c r="BK39" s="71">
        <v>0</v>
      </c>
      <c r="BL39" s="71">
        <v>0</v>
      </c>
      <c r="BM39" s="71">
        <v>0</v>
      </c>
      <c r="BN39" s="72"/>
      <c r="BO39" s="71">
        <v>0</v>
      </c>
      <c r="BP39" s="71">
        <v>0</v>
      </c>
      <c r="BQ39" s="71">
        <v>1</v>
      </c>
      <c r="BR39" s="71">
        <v>0</v>
      </c>
      <c r="BS39" s="71">
        <v>0</v>
      </c>
      <c r="BT39" s="71">
        <v>0</v>
      </c>
      <c r="BU39"/>
      <c r="BV39" s="70">
        <v>3.9380000000000002</v>
      </c>
      <c r="BW39" s="70">
        <v>0</v>
      </c>
      <c r="BX39" s="70">
        <v>0</v>
      </c>
      <c r="BY39" s="70">
        <v>0</v>
      </c>
      <c r="BZ39" s="70">
        <v>0</v>
      </c>
      <c r="CA39" s="70">
        <v>0</v>
      </c>
      <c r="CB39" s="70">
        <v>0</v>
      </c>
      <c r="CC39" s="70">
        <v>0</v>
      </c>
      <c r="CD39" s="70">
        <v>0</v>
      </c>
    </row>
    <row r="40" spans="1:82">
      <c r="A40" s="70" t="s">
        <v>1919</v>
      </c>
      <c r="B40" s="70">
        <v>385</v>
      </c>
      <c r="C40" s="70">
        <v>11</v>
      </c>
      <c r="D40" s="70">
        <v>23</v>
      </c>
      <c r="E40" s="70">
        <v>2014</v>
      </c>
      <c r="F40" s="70" t="s">
        <v>181</v>
      </c>
      <c r="G40" s="70" t="s">
        <v>1908</v>
      </c>
      <c r="H40" s="70" t="s">
        <v>1909</v>
      </c>
      <c r="I40" s="148"/>
      <c r="J40" s="71">
        <v>25.291694828397748</v>
      </c>
      <c r="K40" s="71">
        <v>1.019872365252759</v>
      </c>
      <c r="L40" s="71">
        <v>7.8810395677858791</v>
      </c>
      <c r="M40" s="71">
        <v>6.6169555678515533</v>
      </c>
      <c r="N40" s="71">
        <v>13.509178736096709</v>
      </c>
      <c r="O40" s="71">
        <v>5.8214879364069336</v>
      </c>
      <c r="P40" s="71">
        <v>11.453651582679628</v>
      </c>
      <c r="Q40" s="71">
        <v>0.45710504719721901</v>
      </c>
      <c r="R40" s="71">
        <v>0</v>
      </c>
      <c r="S40" s="71">
        <v>0.70080576151351537</v>
      </c>
      <c r="T40" s="72"/>
      <c r="U40" s="71">
        <v>992155</v>
      </c>
      <c r="V40" s="71">
        <v>306</v>
      </c>
      <c r="W40" s="71">
        <v>155</v>
      </c>
      <c r="X40" s="71">
        <v>1201</v>
      </c>
      <c r="Y40" s="71">
        <v>2247</v>
      </c>
      <c r="Z40" s="71">
        <v>3350</v>
      </c>
      <c r="AA40" s="71">
        <v>2281</v>
      </c>
      <c r="AB40" s="71">
        <v>6159</v>
      </c>
      <c r="AC40" s="71">
        <v>0</v>
      </c>
      <c r="AD40" s="71">
        <v>0.70080576151351537</v>
      </c>
      <c r="AE40" s="72"/>
      <c r="AF40" s="71"/>
      <c r="AG40" s="71"/>
      <c r="AH40" s="71"/>
      <c r="AI40" s="71"/>
      <c r="AJ40" s="71"/>
      <c r="AK40" s="71"/>
      <c r="AL40" s="71"/>
      <c r="AM40" s="71"/>
      <c r="AN40" s="71"/>
      <c r="AO40" s="71"/>
      <c r="AP40" s="71"/>
      <c r="AQ40" s="72"/>
      <c r="AR40" s="71">
        <v>45</v>
      </c>
      <c r="AS40" s="71">
        <v>4</v>
      </c>
      <c r="AT40" s="71">
        <v>0</v>
      </c>
      <c r="AU40" s="71">
        <v>0</v>
      </c>
      <c r="AV40" s="71">
        <v>0</v>
      </c>
      <c r="AW40" s="71">
        <v>0</v>
      </c>
      <c r="AX40" s="71"/>
      <c r="AY40" s="72"/>
      <c r="AZ40" s="71">
        <v>214.7</v>
      </c>
      <c r="BA40" s="71">
        <v>48.5</v>
      </c>
      <c r="BB40" s="71">
        <v>0</v>
      </c>
      <c r="BC40" s="71">
        <v>0</v>
      </c>
      <c r="BD40" s="71">
        <v>0</v>
      </c>
      <c r="BE40" s="71">
        <v>0</v>
      </c>
      <c r="BF40" s="71"/>
      <c r="BG40" s="72"/>
      <c r="BH40" s="71">
        <v>0</v>
      </c>
      <c r="BI40" s="71">
        <v>0</v>
      </c>
      <c r="BJ40" s="71">
        <v>3.9820000000000002</v>
      </c>
      <c r="BK40" s="71">
        <v>0</v>
      </c>
      <c r="BL40" s="71">
        <v>0</v>
      </c>
      <c r="BM40" s="71">
        <v>0</v>
      </c>
      <c r="BN40" s="72"/>
      <c r="BO40" s="71">
        <v>0</v>
      </c>
      <c r="BP40" s="71">
        <v>0</v>
      </c>
      <c r="BQ40" s="71">
        <v>1</v>
      </c>
      <c r="BR40" s="71">
        <v>0</v>
      </c>
      <c r="BS40" s="71">
        <v>0</v>
      </c>
      <c r="BT40" s="71">
        <v>0</v>
      </c>
      <c r="BU40"/>
      <c r="BV40" s="70">
        <v>3.9820000000000002</v>
      </c>
      <c r="BW40" s="70">
        <v>0</v>
      </c>
      <c r="BX40" s="70">
        <v>0</v>
      </c>
      <c r="BY40" s="70">
        <v>0</v>
      </c>
      <c r="BZ40" s="70">
        <v>0</v>
      </c>
      <c r="CA40" s="70">
        <v>0</v>
      </c>
      <c r="CB40" s="70">
        <v>0</v>
      </c>
      <c r="CC40" s="70">
        <v>0</v>
      </c>
      <c r="CD40" s="70">
        <v>0</v>
      </c>
    </row>
    <row r="41" spans="1:82">
      <c r="A41" s="70" t="s">
        <v>1920</v>
      </c>
      <c r="B41" s="70">
        <v>386</v>
      </c>
      <c r="C41" s="70">
        <v>12</v>
      </c>
      <c r="D41" s="70">
        <v>23</v>
      </c>
      <c r="E41" s="70">
        <v>2015</v>
      </c>
      <c r="F41" s="70" t="s">
        <v>182</v>
      </c>
      <c r="G41" s="70" t="s">
        <v>1908</v>
      </c>
      <c r="H41" s="70" t="s">
        <v>1909</v>
      </c>
      <c r="I41" s="148"/>
      <c r="J41" s="71">
        <v>29.847814179288289</v>
      </c>
      <c r="K41" s="71">
        <v>0.9826309677111521</v>
      </c>
      <c r="L41" s="71">
        <v>6.9659236232618991</v>
      </c>
      <c r="M41" s="71">
        <v>5.7279256440728172</v>
      </c>
      <c r="N41" s="71">
        <v>12.458457231276009</v>
      </c>
      <c r="O41" s="71">
        <v>5.719524257800769</v>
      </c>
      <c r="P41" s="71">
        <v>11.211435826638112</v>
      </c>
      <c r="Q41" s="71">
        <v>0.43505253634688101</v>
      </c>
      <c r="R41" s="71">
        <v>0</v>
      </c>
      <c r="S41" s="71">
        <v>0.74825304434772755</v>
      </c>
      <c r="T41" s="72"/>
      <c r="U41" s="71">
        <v>1169119</v>
      </c>
      <c r="V41" s="71">
        <v>306</v>
      </c>
      <c r="W41" s="71">
        <v>155</v>
      </c>
      <c r="X41" s="71">
        <v>1201</v>
      </c>
      <c r="Y41" s="71">
        <v>2237</v>
      </c>
      <c r="Z41" s="71">
        <v>3323</v>
      </c>
      <c r="AA41" s="71">
        <v>2231</v>
      </c>
      <c r="AB41" s="71">
        <v>5988</v>
      </c>
      <c r="AC41" s="71">
        <v>0</v>
      </c>
      <c r="AD41" s="71">
        <v>0.74825304434772755</v>
      </c>
      <c r="AE41" s="72"/>
      <c r="AF41" s="71">
        <v>16348113.885259259</v>
      </c>
      <c r="AG41" s="71">
        <v>766296.009100419</v>
      </c>
      <c r="AH41" s="71">
        <v>1048182.036846791</v>
      </c>
      <c r="AI41" s="71">
        <v>7333687.2563612694</v>
      </c>
      <c r="AJ41" s="71">
        <v>11899333.247273359</v>
      </c>
      <c r="AK41" s="71">
        <v>0</v>
      </c>
      <c r="AL41" s="71">
        <v>0</v>
      </c>
      <c r="AM41" s="71">
        <v>820630.28128473286</v>
      </c>
      <c r="AN41" s="71">
        <v>0</v>
      </c>
      <c r="AO41" s="71">
        <v>0</v>
      </c>
      <c r="AP41" s="71">
        <v>38216242.716125831</v>
      </c>
      <c r="AQ41" s="72"/>
      <c r="AR41" s="71">
        <v>50</v>
      </c>
      <c r="AS41" s="71">
        <v>7</v>
      </c>
      <c r="AT41" s="71">
        <v>0</v>
      </c>
      <c r="AU41" s="71">
        <v>0</v>
      </c>
      <c r="AV41" s="71">
        <v>0</v>
      </c>
      <c r="AW41" s="71">
        <v>0</v>
      </c>
      <c r="AX41" s="71"/>
      <c r="AY41" s="72"/>
      <c r="AZ41" s="71">
        <v>241.4</v>
      </c>
      <c r="BA41" s="71">
        <v>187.5</v>
      </c>
      <c r="BB41" s="71">
        <v>0</v>
      </c>
      <c r="BC41" s="71">
        <v>0</v>
      </c>
      <c r="BD41" s="71">
        <v>0</v>
      </c>
      <c r="BE41" s="71">
        <v>0</v>
      </c>
      <c r="BF41" s="71"/>
      <c r="BG41" s="72"/>
      <c r="BH41" s="71">
        <v>0</v>
      </c>
      <c r="BI41" s="71">
        <v>0</v>
      </c>
      <c r="BJ41" s="71">
        <v>3.9319999999999999</v>
      </c>
      <c r="BK41" s="71">
        <v>0</v>
      </c>
      <c r="BL41" s="71">
        <v>0</v>
      </c>
      <c r="BM41" s="71">
        <v>0</v>
      </c>
      <c r="BN41" s="72"/>
      <c r="BO41" s="71">
        <v>0</v>
      </c>
      <c r="BP41" s="71">
        <v>0</v>
      </c>
      <c r="BQ41" s="71">
        <v>1</v>
      </c>
      <c r="BR41" s="71">
        <v>0</v>
      </c>
      <c r="BS41" s="71">
        <v>0</v>
      </c>
      <c r="BT41" s="71">
        <v>0</v>
      </c>
      <c r="BU41"/>
      <c r="BV41" s="70">
        <v>3.9319999999999999</v>
      </c>
      <c r="BW41" s="70">
        <v>0</v>
      </c>
      <c r="BX41" s="70">
        <v>0</v>
      </c>
      <c r="BY41" s="70">
        <v>0</v>
      </c>
      <c r="BZ41" s="70">
        <v>0</v>
      </c>
      <c r="CA41" s="70">
        <v>0</v>
      </c>
      <c r="CB41" s="70">
        <v>0</v>
      </c>
      <c r="CC41" s="70">
        <v>0</v>
      </c>
      <c r="CD41" s="70">
        <v>0</v>
      </c>
    </row>
    <row r="42" spans="1:82">
      <c r="A42" s="70" t="s">
        <v>1921</v>
      </c>
      <c r="B42" s="70">
        <v>387</v>
      </c>
      <c r="C42" s="70">
        <v>13</v>
      </c>
      <c r="D42" s="70">
        <v>23</v>
      </c>
      <c r="E42" s="70">
        <v>2016</v>
      </c>
      <c r="F42" s="70" t="s">
        <v>155</v>
      </c>
      <c r="G42" s="70" t="s">
        <v>1908</v>
      </c>
      <c r="H42" s="70" t="s">
        <v>1909</v>
      </c>
      <c r="I42" s="148"/>
      <c r="J42" s="71">
        <v>25.970561497108797</v>
      </c>
      <c r="K42" s="71">
        <v>0.90446539863158459</v>
      </c>
      <c r="L42" s="71">
        <v>8.6556044740606133</v>
      </c>
      <c r="M42" s="71">
        <v>5.3897340167665408</v>
      </c>
      <c r="N42" s="71">
        <v>13.417016195929369</v>
      </c>
      <c r="O42" s="71">
        <v>5.6585707813209938</v>
      </c>
      <c r="P42" s="71">
        <v>11.1070383412628</v>
      </c>
      <c r="Q42" s="71">
        <v>0.41263230670733009</v>
      </c>
      <c r="R42" s="71">
        <v>0</v>
      </c>
      <c r="S42" s="71">
        <v>0.99042091472963956</v>
      </c>
      <c r="T42" s="72"/>
      <c r="U42" s="71">
        <v>1164400</v>
      </c>
      <c r="V42" s="71">
        <v>306</v>
      </c>
      <c r="W42" s="71">
        <v>155</v>
      </c>
      <c r="X42" s="71">
        <v>1201</v>
      </c>
      <c r="Y42" s="71">
        <v>2221</v>
      </c>
      <c r="Z42" s="71">
        <v>3328</v>
      </c>
      <c r="AA42" s="71">
        <v>2286</v>
      </c>
      <c r="AB42" s="71">
        <v>5842</v>
      </c>
      <c r="AC42" s="71">
        <v>0</v>
      </c>
      <c r="AD42" s="71">
        <v>0.99042091472963956</v>
      </c>
      <c r="AE42" s="72"/>
      <c r="AF42" s="71">
        <v>14239106.04663959</v>
      </c>
      <c r="AG42" s="71">
        <v>718235.52683616092</v>
      </c>
      <c r="AH42" s="71">
        <v>960295.29185840127</v>
      </c>
      <c r="AI42" s="71">
        <v>7487750.9375680815</v>
      </c>
      <c r="AJ42" s="71">
        <v>11955144.989869131</v>
      </c>
      <c r="AK42" s="71">
        <v>0</v>
      </c>
      <c r="AL42" s="71">
        <v>0</v>
      </c>
      <c r="AM42" s="71">
        <v>801243.59815374133</v>
      </c>
      <c r="AN42" s="71">
        <v>0</v>
      </c>
      <c r="AO42" s="71">
        <v>0</v>
      </c>
      <c r="AP42" s="71">
        <v>36161776.390925102</v>
      </c>
      <c r="AQ42" s="72"/>
      <c r="AR42" s="71">
        <v>56</v>
      </c>
      <c r="AS42" s="71">
        <v>10</v>
      </c>
      <c r="AT42" s="71">
        <v>0</v>
      </c>
      <c r="AU42" s="71">
        <v>0</v>
      </c>
      <c r="AV42" s="71">
        <v>0</v>
      </c>
      <c r="AW42" s="71">
        <v>0</v>
      </c>
      <c r="AX42" s="71"/>
      <c r="AY42" s="72"/>
      <c r="AZ42" s="71">
        <v>274</v>
      </c>
      <c r="BA42" s="71">
        <v>297</v>
      </c>
      <c r="BB42" s="71">
        <v>0</v>
      </c>
      <c r="BC42" s="71">
        <v>0</v>
      </c>
      <c r="BD42" s="71">
        <v>0</v>
      </c>
      <c r="BE42" s="71">
        <v>0</v>
      </c>
      <c r="BF42" s="71"/>
      <c r="BG42" s="72"/>
      <c r="BH42" s="71">
        <v>0</v>
      </c>
      <c r="BI42" s="71">
        <v>0</v>
      </c>
      <c r="BJ42" s="71">
        <v>3.7919999999999998</v>
      </c>
      <c r="BK42" s="71">
        <v>0</v>
      </c>
      <c r="BL42" s="71">
        <v>0</v>
      </c>
      <c r="BM42" s="71">
        <v>0</v>
      </c>
      <c r="BN42" s="72"/>
      <c r="BO42" s="71">
        <v>0</v>
      </c>
      <c r="BP42" s="71">
        <v>0</v>
      </c>
      <c r="BQ42" s="71">
        <v>1</v>
      </c>
      <c r="BR42" s="71">
        <v>0</v>
      </c>
      <c r="BS42" s="71">
        <v>0</v>
      </c>
      <c r="BT42" s="71">
        <v>0</v>
      </c>
      <c r="BU42"/>
      <c r="BV42" s="70">
        <v>3.7919999999999998</v>
      </c>
      <c r="BW42" s="70">
        <v>0</v>
      </c>
      <c r="BX42" s="70">
        <v>0</v>
      </c>
      <c r="BY42" s="70">
        <v>0</v>
      </c>
      <c r="BZ42" s="70">
        <v>0</v>
      </c>
      <c r="CA42" s="70">
        <v>0</v>
      </c>
      <c r="CB42" s="70">
        <v>0</v>
      </c>
      <c r="CC42" s="70">
        <v>0</v>
      </c>
      <c r="CD42" s="70">
        <v>0</v>
      </c>
    </row>
    <row r="43" spans="1:82">
      <c r="A43" s="70" t="s">
        <v>1922</v>
      </c>
      <c r="B43" s="70">
        <v>388</v>
      </c>
      <c r="C43" s="70">
        <v>14</v>
      </c>
      <c r="D43" s="70">
        <v>23</v>
      </c>
      <c r="E43" s="70">
        <v>2017</v>
      </c>
      <c r="F43" s="70" t="s">
        <v>156</v>
      </c>
      <c r="G43" s="70" t="s">
        <v>1908</v>
      </c>
      <c r="H43" s="70" t="s">
        <v>1909</v>
      </c>
      <c r="I43" s="148"/>
      <c r="J43" s="71">
        <v>26.726708635738571</v>
      </c>
      <c r="K43" s="71">
        <v>0.98977183653636236</v>
      </c>
      <c r="L43" s="71">
        <v>8.4479757426941244</v>
      </c>
      <c r="M43" s="71">
        <v>4.8060570317079225</v>
      </c>
      <c r="N43" s="71">
        <v>11.924973906798595</v>
      </c>
      <c r="O43" s="71">
        <v>5.5745991240539867</v>
      </c>
      <c r="P43" s="71">
        <v>11.065646881544534</v>
      </c>
      <c r="Q43" s="71">
        <v>0.38686673708958802</v>
      </c>
      <c r="R43" s="71">
        <v>0</v>
      </c>
      <c r="S43" s="71">
        <v>0.60417659674939828</v>
      </c>
      <c r="T43" s="72"/>
      <c r="U43" s="71">
        <v>1222926</v>
      </c>
      <c r="V43" s="71">
        <v>306</v>
      </c>
      <c r="W43" s="71">
        <v>155</v>
      </c>
      <c r="X43" s="71">
        <v>1201</v>
      </c>
      <c r="Y43" s="71">
        <v>2181</v>
      </c>
      <c r="Z43" s="71">
        <v>3333</v>
      </c>
      <c r="AA43" s="71">
        <v>2292</v>
      </c>
      <c r="AB43" s="71">
        <v>5664</v>
      </c>
      <c r="AC43" s="71">
        <v>0</v>
      </c>
      <c r="AD43" s="71">
        <v>0.60417659674939828</v>
      </c>
      <c r="AE43" s="72"/>
      <c r="AF43" s="71">
        <v>15569769.67330832</v>
      </c>
      <c r="AG43" s="71">
        <v>769750.18375073303</v>
      </c>
      <c r="AH43" s="71">
        <v>1298414.7176295519</v>
      </c>
      <c r="AI43" s="71">
        <v>6967272.1417787876</v>
      </c>
      <c r="AJ43" s="71">
        <v>11852948.561775571</v>
      </c>
      <c r="AK43" s="71">
        <v>0</v>
      </c>
      <c r="AL43" s="71">
        <v>0</v>
      </c>
      <c r="AM43" s="71">
        <v>778046.02064163028</v>
      </c>
      <c r="AN43" s="71">
        <v>0</v>
      </c>
      <c r="AO43" s="71">
        <v>0</v>
      </c>
      <c r="AP43" s="71">
        <v>37236201.2988846</v>
      </c>
      <c r="AQ43" s="72"/>
      <c r="AR43" s="71">
        <v>60</v>
      </c>
      <c r="AS43" s="71">
        <v>12</v>
      </c>
      <c r="AT43" s="71">
        <v>0</v>
      </c>
      <c r="AU43" s="71">
        <v>0</v>
      </c>
      <c r="AV43" s="71">
        <v>0</v>
      </c>
      <c r="AW43" s="71">
        <v>0</v>
      </c>
      <c r="AX43" s="71"/>
      <c r="AY43" s="72"/>
      <c r="AZ43" s="71">
        <v>299.89999999999998</v>
      </c>
      <c r="BA43" s="71">
        <v>356.6</v>
      </c>
      <c r="BB43" s="71">
        <v>0</v>
      </c>
      <c r="BC43" s="71">
        <v>0</v>
      </c>
      <c r="BD43" s="71">
        <v>0</v>
      </c>
      <c r="BE43" s="71">
        <v>0</v>
      </c>
      <c r="BF43" s="71"/>
      <c r="BG43" s="72"/>
      <c r="BH43" s="71">
        <v>0</v>
      </c>
      <c r="BI43" s="71">
        <v>0</v>
      </c>
      <c r="BJ43" s="71">
        <v>3.7389999999999999</v>
      </c>
      <c r="BK43" s="71">
        <v>0</v>
      </c>
      <c r="BL43" s="71">
        <v>0</v>
      </c>
      <c r="BM43" s="71">
        <v>0</v>
      </c>
      <c r="BN43" s="72"/>
      <c r="BO43" s="71">
        <v>0</v>
      </c>
      <c r="BP43" s="71">
        <v>0</v>
      </c>
      <c r="BQ43" s="71">
        <v>1</v>
      </c>
      <c r="BR43" s="71">
        <v>0</v>
      </c>
      <c r="BS43" s="71">
        <v>0</v>
      </c>
      <c r="BT43" s="71">
        <v>0</v>
      </c>
      <c r="BU43"/>
      <c r="BV43" s="70">
        <v>3.7389999999999999</v>
      </c>
      <c r="BW43" s="70">
        <v>0</v>
      </c>
      <c r="BX43" s="70">
        <v>0</v>
      </c>
      <c r="BY43" s="70">
        <v>0</v>
      </c>
      <c r="BZ43" s="70">
        <v>0</v>
      </c>
      <c r="CA43" s="70">
        <v>0</v>
      </c>
      <c r="CB43" s="70">
        <v>0</v>
      </c>
      <c r="CC43" s="70">
        <v>0</v>
      </c>
      <c r="CD43" s="70">
        <v>0</v>
      </c>
    </row>
    <row r="44" spans="1:82">
      <c r="A44" s="70" t="s">
        <v>1923</v>
      </c>
      <c r="B44" s="70">
        <v>389</v>
      </c>
      <c r="C44" s="70">
        <v>15</v>
      </c>
      <c r="D44" s="70">
        <v>23</v>
      </c>
      <c r="E44" s="70">
        <v>2018</v>
      </c>
      <c r="F44" s="70" t="s">
        <v>183</v>
      </c>
      <c r="G44" s="70" t="s">
        <v>1908</v>
      </c>
      <c r="H44" s="70" t="s">
        <v>1909</v>
      </c>
      <c r="I44" s="148"/>
      <c r="J44" s="71">
        <v>26.482518510672993</v>
      </c>
      <c r="K44" s="71">
        <v>0.92362486897050611</v>
      </c>
      <c r="L44" s="71">
        <v>7.7961362323059804</v>
      </c>
      <c r="M44" s="71">
        <v>5.2101934538199517</v>
      </c>
      <c r="N44" s="71">
        <v>11.474316278536639</v>
      </c>
      <c r="O44" s="71">
        <v>5.4468888439819692</v>
      </c>
      <c r="P44" s="71">
        <v>10.759521514073535</v>
      </c>
      <c r="Q44" s="71">
        <v>0.35112981692630302</v>
      </c>
      <c r="R44" s="71">
        <v>0</v>
      </c>
      <c r="S44" s="71">
        <v>0.63948728575140901</v>
      </c>
      <c r="T44" s="72"/>
      <c r="U44" s="71">
        <v>1125800</v>
      </c>
      <c r="V44" s="71">
        <v>306</v>
      </c>
      <c r="W44" s="71">
        <v>155</v>
      </c>
      <c r="X44" s="71">
        <v>1201</v>
      </c>
      <c r="Y44" s="71">
        <v>2168</v>
      </c>
      <c r="Z44" s="71">
        <v>3319</v>
      </c>
      <c r="AA44" s="71">
        <v>2251</v>
      </c>
      <c r="AB44" s="71">
        <v>5540</v>
      </c>
      <c r="AC44" s="71">
        <v>0</v>
      </c>
      <c r="AD44" s="71">
        <v>0.63948728575140901</v>
      </c>
      <c r="AE44" s="72"/>
      <c r="AF44" s="71">
        <v>15329972.5446136</v>
      </c>
      <c r="AG44" s="71">
        <v>705686.14582258521</v>
      </c>
      <c r="AH44" s="71">
        <v>1235688.7910050009</v>
      </c>
      <c r="AI44" s="71">
        <v>7372093.974070129</v>
      </c>
      <c r="AJ44" s="71">
        <v>10703693.17297703</v>
      </c>
      <c r="AK44" s="71">
        <v>0</v>
      </c>
      <c r="AL44" s="71">
        <v>0</v>
      </c>
      <c r="AM44" s="71">
        <v>762587.15334253467</v>
      </c>
      <c r="AN44" s="71">
        <v>0</v>
      </c>
      <c r="AO44" s="71">
        <v>0</v>
      </c>
      <c r="AP44" s="71">
        <v>36109721.781830885</v>
      </c>
      <c r="AQ44" s="72"/>
      <c r="AR44" s="71">
        <v>66</v>
      </c>
      <c r="AS44" s="71">
        <v>14</v>
      </c>
      <c r="AT44" s="71">
        <v>0</v>
      </c>
      <c r="AU44" s="71">
        <v>0</v>
      </c>
      <c r="AV44" s="71">
        <v>0</v>
      </c>
      <c r="AW44" s="71">
        <v>0</v>
      </c>
      <c r="AX44" s="71"/>
      <c r="AY44" s="72"/>
      <c r="AZ44" s="71">
        <v>337.2</v>
      </c>
      <c r="BA44" s="71">
        <v>434</v>
      </c>
      <c r="BB44" s="71">
        <v>0</v>
      </c>
      <c r="BC44" s="71">
        <v>0</v>
      </c>
      <c r="BD44" s="71">
        <v>0</v>
      </c>
      <c r="BE44" s="71">
        <v>0</v>
      </c>
      <c r="BF44" s="71"/>
      <c r="BG44" s="72"/>
      <c r="BH44" s="71">
        <v>0</v>
      </c>
      <c r="BI44" s="71">
        <v>0</v>
      </c>
      <c r="BJ44" s="71">
        <v>3.6280000000000001</v>
      </c>
      <c r="BK44" s="71">
        <v>0</v>
      </c>
      <c r="BL44" s="71">
        <v>0</v>
      </c>
      <c r="BM44" s="71">
        <v>0</v>
      </c>
      <c r="BN44" s="72"/>
      <c r="BO44" s="71">
        <v>0</v>
      </c>
      <c r="BP44" s="71">
        <v>0</v>
      </c>
      <c r="BQ44" s="71">
        <v>1</v>
      </c>
      <c r="BR44" s="71">
        <v>0</v>
      </c>
      <c r="BS44" s="71">
        <v>0</v>
      </c>
      <c r="BT44" s="71">
        <v>0</v>
      </c>
      <c r="BU44"/>
      <c r="BV44" s="70">
        <v>3.6280000000000001</v>
      </c>
      <c r="BW44" s="70">
        <v>0</v>
      </c>
      <c r="BX44" s="70">
        <v>0</v>
      </c>
      <c r="BY44" s="70">
        <v>0</v>
      </c>
      <c r="BZ44" s="70">
        <v>0</v>
      </c>
      <c r="CA44" s="70">
        <v>0</v>
      </c>
      <c r="CB44" s="70">
        <v>0</v>
      </c>
      <c r="CC44" s="70">
        <v>0</v>
      </c>
      <c r="CD44" s="70">
        <v>0</v>
      </c>
    </row>
    <row r="45" spans="1:82">
      <c r="A45" s="70" t="s">
        <v>1924</v>
      </c>
      <c r="B45" s="70">
        <v>390</v>
      </c>
      <c r="C45" s="70">
        <v>16</v>
      </c>
      <c r="D45" s="70">
        <v>23</v>
      </c>
      <c r="E45" s="70">
        <v>2019</v>
      </c>
      <c r="F45" s="70" t="s">
        <v>158</v>
      </c>
      <c r="G45" s="1064" t="s">
        <v>1908</v>
      </c>
      <c r="H45" s="70" t="s">
        <v>1909</v>
      </c>
      <c r="I45" s="148"/>
      <c r="J45" s="71">
        <v>25.589025001081801</v>
      </c>
      <c r="K45" s="71">
        <v>0.81961006092646072</v>
      </c>
      <c r="L45" s="71">
        <v>7.8775669150628245</v>
      </c>
      <c r="M45" s="71">
        <v>4.8248255262642603</v>
      </c>
      <c r="N45" s="71">
        <v>11.141989490553643</v>
      </c>
      <c r="O45" s="71">
        <v>5.2933630484507219</v>
      </c>
      <c r="P45" s="71">
        <v>10.517997153622854</v>
      </c>
      <c r="Q45" s="71">
        <v>0.33286492422019798</v>
      </c>
      <c r="R45" s="71">
        <v>0</v>
      </c>
      <c r="S45" s="71">
        <v>0.73544624833476524</v>
      </c>
      <c r="T45" s="72"/>
      <c r="U45" s="71">
        <v>1092781</v>
      </c>
      <c r="V45" s="71">
        <v>306</v>
      </c>
      <c r="W45" s="71">
        <v>155</v>
      </c>
      <c r="X45" s="71">
        <v>1201</v>
      </c>
      <c r="Y45" s="71">
        <v>2143</v>
      </c>
      <c r="Z45" s="71">
        <v>3314</v>
      </c>
      <c r="AA45" s="71">
        <v>2184</v>
      </c>
      <c r="AB45" s="71">
        <v>5394</v>
      </c>
      <c r="AC45" s="71">
        <v>0</v>
      </c>
      <c r="AD45" s="71">
        <v>0.73544624833476524</v>
      </c>
      <c r="AE45" s="72"/>
      <c r="AF45" s="71">
        <v>14430085.002532311</v>
      </c>
      <c r="AG45" s="71">
        <v>618135.48894397845</v>
      </c>
      <c r="AH45" s="71">
        <v>1311925.942560165</v>
      </c>
      <c r="AI45" s="71">
        <v>7043064.1740224985</v>
      </c>
      <c r="AJ45" s="71">
        <v>10771652.468889819</v>
      </c>
      <c r="AK45" s="71">
        <v>0</v>
      </c>
      <c r="AL45" s="71">
        <v>0</v>
      </c>
      <c r="AM45" s="71">
        <v>734622.19398974034</v>
      </c>
      <c r="AN45" s="71">
        <v>0</v>
      </c>
      <c r="AO45" s="71">
        <v>0</v>
      </c>
      <c r="AP45" s="71">
        <v>34909485.270938508</v>
      </c>
      <c r="AQ45" s="72"/>
      <c r="AR45" s="71">
        <v>70</v>
      </c>
      <c r="AS45" s="71">
        <v>19</v>
      </c>
      <c r="AT45" s="71">
        <v>0</v>
      </c>
      <c r="AU45" s="71">
        <v>0</v>
      </c>
      <c r="AV45" s="71">
        <v>0</v>
      </c>
      <c r="AW45" s="71">
        <v>0</v>
      </c>
      <c r="AX45" s="71"/>
      <c r="AY45" s="72"/>
      <c r="AZ45" s="71">
        <v>353.2</v>
      </c>
      <c r="BA45" s="71">
        <v>655.6</v>
      </c>
      <c r="BB45" s="71">
        <v>0</v>
      </c>
      <c r="BC45" s="71">
        <v>0</v>
      </c>
      <c r="BD45" s="71">
        <v>0</v>
      </c>
      <c r="BE45" s="71">
        <v>0</v>
      </c>
      <c r="BF45" s="71"/>
      <c r="BG45" s="72"/>
      <c r="BH45" s="71">
        <v>0</v>
      </c>
      <c r="BI45" s="71">
        <v>0</v>
      </c>
      <c r="BJ45" s="71">
        <v>3.6720000000000002</v>
      </c>
      <c r="BK45" s="71">
        <v>0</v>
      </c>
      <c r="BL45" s="71">
        <v>0</v>
      </c>
      <c r="BM45" s="71">
        <v>0</v>
      </c>
      <c r="BN45" s="72"/>
      <c r="BO45" s="71">
        <v>0</v>
      </c>
      <c r="BP45" s="71">
        <v>0</v>
      </c>
      <c r="BQ45" s="71">
        <v>1</v>
      </c>
      <c r="BR45" s="71">
        <v>0</v>
      </c>
      <c r="BS45" s="71">
        <v>0</v>
      </c>
      <c r="BT45" s="71">
        <v>0</v>
      </c>
      <c r="BU45"/>
      <c r="BV45" s="70">
        <v>3.6720000000000002</v>
      </c>
      <c r="BW45" s="70">
        <v>0</v>
      </c>
      <c r="BX45" s="70">
        <v>0</v>
      </c>
      <c r="BY45" s="70">
        <v>0</v>
      </c>
      <c r="BZ45" s="70">
        <v>0</v>
      </c>
      <c r="CA45" s="70">
        <v>0</v>
      </c>
      <c r="CB45" s="70">
        <v>0</v>
      </c>
      <c r="CC45" s="70">
        <v>0</v>
      </c>
      <c r="CD45" s="70">
        <v>0</v>
      </c>
    </row>
    <row r="46" spans="1:82">
      <c r="A46" s="70" t="s">
        <v>1925</v>
      </c>
      <c r="B46" s="70">
        <v>391</v>
      </c>
      <c r="C46" s="70">
        <v>17</v>
      </c>
      <c r="D46" s="70">
        <v>23</v>
      </c>
      <c r="E46" s="70">
        <v>2020</v>
      </c>
      <c r="F46" s="70" t="s">
        <v>159</v>
      </c>
      <c r="G46" s="1064" t="s">
        <v>1908</v>
      </c>
      <c r="H46" s="70" t="s">
        <v>1909</v>
      </c>
      <c r="I46" s="148"/>
      <c r="J46" s="71">
        <v>25.900858536161291</v>
      </c>
      <c r="K46" s="71">
        <v>0.74087857865220119</v>
      </c>
      <c r="L46" s="71">
        <v>6.5387506264869959</v>
      </c>
      <c r="M46" s="71">
        <v>4.1380466517645322</v>
      </c>
      <c r="N46" s="71">
        <v>9.7404406230834706</v>
      </c>
      <c r="O46" s="71">
        <v>4.5285783311184087</v>
      </c>
      <c r="P46" s="71">
        <v>9.8820228013044407</v>
      </c>
      <c r="Q46" s="71">
        <v>0.31143054099309397</v>
      </c>
      <c r="R46" s="71">
        <v>0</v>
      </c>
      <c r="S46" s="71">
        <v>0.83640433954806581</v>
      </c>
      <c r="T46" s="72"/>
      <c r="U46" s="71">
        <v>1304242</v>
      </c>
      <c r="V46" s="71">
        <v>247</v>
      </c>
      <c r="W46" s="71">
        <v>139</v>
      </c>
      <c r="X46" s="71">
        <v>1118</v>
      </c>
      <c r="Y46" s="71">
        <v>2141</v>
      </c>
      <c r="Z46" s="71">
        <v>3236</v>
      </c>
      <c r="AA46" s="71">
        <v>2181</v>
      </c>
      <c r="AB46" s="71">
        <v>5282</v>
      </c>
      <c r="AC46" s="71">
        <v>0</v>
      </c>
      <c r="AD46" s="71">
        <v>0.83640433954806581</v>
      </c>
      <c r="AE46" s="72"/>
      <c r="AF46" s="71">
        <v>15261831.053947739</v>
      </c>
      <c r="AG46" s="71">
        <v>570780.97501083591</v>
      </c>
      <c r="AH46" s="71">
        <v>1140163.6350329653</v>
      </c>
      <c r="AI46" s="71">
        <v>6318093.1559962686</v>
      </c>
      <c r="AJ46" s="71">
        <v>10291538.577903811</v>
      </c>
      <c r="AK46" s="71"/>
      <c r="AL46" s="71"/>
      <c r="AM46" s="71">
        <v>689359.68424397998</v>
      </c>
      <c r="AN46" s="71"/>
      <c r="AO46" s="71"/>
      <c r="AP46" s="71">
        <v>34271767.082135603</v>
      </c>
      <c r="AQ46" s="72"/>
      <c r="AR46" s="71">
        <v>78</v>
      </c>
      <c r="AS46" s="71">
        <v>20</v>
      </c>
      <c r="AT46" s="71">
        <v>0</v>
      </c>
      <c r="AU46" s="71">
        <v>0</v>
      </c>
      <c r="AV46" s="71">
        <v>0</v>
      </c>
      <c r="AW46" s="71">
        <v>0</v>
      </c>
      <c r="AX46" s="71"/>
      <c r="AY46" s="72"/>
      <c r="AZ46" s="71">
        <v>395.1</v>
      </c>
      <c r="BA46" s="71">
        <v>705.1</v>
      </c>
      <c r="BB46" s="71">
        <v>0</v>
      </c>
      <c r="BC46" s="71">
        <v>0</v>
      </c>
      <c r="BD46" s="71">
        <v>0</v>
      </c>
      <c r="BE46" s="71">
        <v>0</v>
      </c>
      <c r="BF46" s="71"/>
      <c r="BG46" s="72"/>
      <c r="BH46" s="71">
        <v>0</v>
      </c>
      <c r="BI46" s="71">
        <v>0</v>
      </c>
      <c r="BJ46" s="71">
        <v>3.6850000000000001</v>
      </c>
      <c r="BK46" s="71">
        <v>0</v>
      </c>
      <c r="BL46" s="71">
        <v>0</v>
      </c>
      <c r="BM46" s="71">
        <v>0</v>
      </c>
      <c r="BN46" s="72"/>
      <c r="BO46" s="71">
        <v>0</v>
      </c>
      <c r="BP46" s="71">
        <v>0</v>
      </c>
      <c r="BQ46" s="71">
        <v>1</v>
      </c>
      <c r="BR46" s="71">
        <v>0</v>
      </c>
      <c r="BS46" s="71">
        <v>0</v>
      </c>
      <c r="BT46" s="71">
        <v>0</v>
      </c>
      <c r="BU46"/>
      <c r="BV46" s="70">
        <v>3.6850000000000001</v>
      </c>
      <c r="BW46" s="70">
        <v>0</v>
      </c>
      <c r="BX46" s="70">
        <v>0</v>
      </c>
      <c r="BY46" s="70">
        <v>0</v>
      </c>
      <c r="BZ46" s="70">
        <v>0</v>
      </c>
      <c r="CA46" s="70">
        <v>0</v>
      </c>
      <c r="CB46" s="70">
        <v>0</v>
      </c>
      <c r="CC46" s="70">
        <v>0</v>
      </c>
      <c r="CD46" s="70">
        <v>0</v>
      </c>
    </row>
    <row r="47" spans="1:82">
      <c r="A47" s="70" t="s">
        <v>1926</v>
      </c>
      <c r="B47" s="70">
        <v>391</v>
      </c>
      <c r="C47" s="70">
        <v>18</v>
      </c>
      <c r="D47" s="70">
        <v>23</v>
      </c>
      <c r="E47" s="70">
        <v>2021</v>
      </c>
      <c r="F47" s="70" t="s">
        <v>160</v>
      </c>
      <c r="G47" s="70" t="s">
        <v>1908</v>
      </c>
      <c r="H47" s="70" t="s">
        <v>1909</v>
      </c>
      <c r="I47" s="148"/>
      <c r="J47" s="71">
        <v>26.673668026868068</v>
      </c>
      <c r="K47" s="71">
        <v>0.87815040371668207</v>
      </c>
      <c r="L47" s="71">
        <v>5.2156462412630873</v>
      </c>
      <c r="M47" s="71">
        <v>4.7101011718604484</v>
      </c>
      <c r="N47" s="71">
        <v>9.7481203042546838</v>
      </c>
      <c r="O47" s="71">
        <v>4.2839956231645866</v>
      </c>
      <c r="P47" s="71">
        <v>10.004151118204968</v>
      </c>
      <c r="Q47" s="71">
        <v>0.30040166755980802</v>
      </c>
      <c r="R47" s="71">
        <v>0</v>
      </c>
      <c r="S47" s="71">
        <v>0.66012618005999357</v>
      </c>
      <c r="T47" s="72"/>
      <c r="U47" s="71">
        <v>1239763</v>
      </c>
      <c r="V47" s="71">
        <v>247</v>
      </c>
      <c r="W47" s="71">
        <v>139</v>
      </c>
      <c r="X47" s="71">
        <v>1118</v>
      </c>
      <c r="Y47" s="71">
        <v>2118</v>
      </c>
      <c r="Z47" s="71">
        <v>3152</v>
      </c>
      <c r="AA47" s="71">
        <v>2153</v>
      </c>
      <c r="AB47" s="71">
        <v>5145</v>
      </c>
      <c r="AC47" s="71">
        <v>0</v>
      </c>
      <c r="AD47" s="71">
        <v>0.66012618005999357</v>
      </c>
      <c r="AE47" s="72"/>
      <c r="AF47" s="71">
        <v>15729185.193893628</v>
      </c>
      <c r="AG47" s="71">
        <v>631979.78737675643</v>
      </c>
      <c r="AH47" s="71">
        <v>875013.64077664691</v>
      </c>
      <c r="AI47" s="71">
        <v>7093101.4053690284</v>
      </c>
      <c r="AJ47" s="71">
        <v>10545631.74698058</v>
      </c>
      <c r="AK47" s="71">
        <v>0</v>
      </c>
      <c r="AL47" s="71">
        <v>0</v>
      </c>
      <c r="AM47" s="71">
        <v>675352.70277114597</v>
      </c>
      <c r="AN47" s="71">
        <v>0</v>
      </c>
      <c r="AO47" s="71">
        <v>0</v>
      </c>
      <c r="AP47" s="71">
        <v>35550264.477167793</v>
      </c>
      <c r="AQ47" s="72"/>
      <c r="AR47" s="71">
        <v>82</v>
      </c>
      <c r="AS47" s="71">
        <v>20</v>
      </c>
      <c r="AT47" s="71">
        <v>0</v>
      </c>
      <c r="AU47" s="71">
        <v>0</v>
      </c>
      <c r="AV47" s="71">
        <v>0</v>
      </c>
      <c r="AW47" s="71">
        <v>0</v>
      </c>
      <c r="AX47" s="71"/>
      <c r="AY47" s="72"/>
      <c r="AZ47" s="71">
        <v>419.6</v>
      </c>
      <c r="BA47" s="71">
        <v>705.1</v>
      </c>
      <c r="BB47" s="71">
        <v>0</v>
      </c>
      <c r="BC47" s="71">
        <v>0</v>
      </c>
      <c r="BD47" s="71">
        <v>0</v>
      </c>
      <c r="BE47" s="71">
        <v>0</v>
      </c>
      <c r="BF47" s="71"/>
      <c r="BG47" s="72"/>
      <c r="BH47" s="71">
        <v>0</v>
      </c>
      <c r="BI47" s="71">
        <v>0</v>
      </c>
      <c r="BJ47" s="71">
        <v>3.6160000000000001</v>
      </c>
      <c r="BK47" s="71">
        <v>0</v>
      </c>
      <c r="BL47" s="71">
        <v>0</v>
      </c>
      <c r="BM47" s="71">
        <v>0</v>
      </c>
      <c r="BN47" s="72"/>
      <c r="BO47" s="71">
        <v>0</v>
      </c>
      <c r="BP47" s="71">
        <v>0</v>
      </c>
      <c r="BQ47" s="71">
        <v>1</v>
      </c>
      <c r="BR47" s="71">
        <v>0</v>
      </c>
      <c r="BS47" s="71">
        <v>0</v>
      </c>
      <c r="BT47" s="71">
        <v>0</v>
      </c>
      <c r="BU47"/>
      <c r="BV47" s="70">
        <v>3.6160000000000001</v>
      </c>
      <c r="BW47" s="70">
        <v>0</v>
      </c>
      <c r="BX47" s="70">
        <v>0</v>
      </c>
      <c r="BY47" s="70">
        <v>0</v>
      </c>
      <c r="BZ47" s="70">
        <v>0</v>
      </c>
      <c r="CA47" s="70">
        <v>0</v>
      </c>
      <c r="CB47" s="70">
        <v>0</v>
      </c>
      <c r="CC47" s="70">
        <v>0</v>
      </c>
      <c r="CD47" s="70">
        <v>0</v>
      </c>
    </row>
    <row r="48" spans="1:82">
      <c r="A48" s="70" t="s">
        <v>1927</v>
      </c>
      <c r="B48" s="70">
        <v>391</v>
      </c>
      <c r="C48" s="70">
        <v>19</v>
      </c>
      <c r="D48" s="70">
        <v>23</v>
      </c>
      <c r="E48" s="70">
        <v>2022</v>
      </c>
      <c r="F48" s="70" t="s">
        <v>161</v>
      </c>
      <c r="G48" s="70" t="s">
        <v>1908</v>
      </c>
      <c r="H48" s="70" t="s">
        <v>1909</v>
      </c>
      <c r="I48" s="148"/>
      <c r="J48" s="71">
        <v>22.417829652780146</v>
      </c>
      <c r="K48" s="71">
        <v>0.8032689374967934</v>
      </c>
      <c r="L48" s="71">
        <v>5.2681796160482701</v>
      </c>
      <c r="M48" s="71">
        <v>4.4929618368440227</v>
      </c>
      <c r="N48" s="71">
        <v>10.24644144928855</v>
      </c>
      <c r="O48" s="71">
        <v>4.5318452437650283</v>
      </c>
      <c r="P48" s="71">
        <v>9.6800137349934232</v>
      </c>
      <c r="Q48" s="71">
        <v>0.29352503474032215</v>
      </c>
      <c r="R48" s="71">
        <v>0</v>
      </c>
      <c r="S48" s="71">
        <v>0.6632783865128965</v>
      </c>
      <c r="T48" s="72"/>
      <c r="U48" s="71">
        <v>1324950</v>
      </c>
      <c r="V48" s="71">
        <v>247</v>
      </c>
      <c r="W48" s="71">
        <v>139</v>
      </c>
      <c r="X48" s="71">
        <v>1118</v>
      </c>
      <c r="Y48" s="71">
        <v>2103</v>
      </c>
      <c r="Z48" s="71">
        <v>3168</v>
      </c>
      <c r="AA48" s="71">
        <v>2115</v>
      </c>
      <c r="AB48" s="71">
        <v>4986</v>
      </c>
      <c r="AC48" s="71">
        <v>0</v>
      </c>
      <c r="AD48" s="71">
        <v>0.6632783865128965</v>
      </c>
      <c r="AE48" s="72"/>
      <c r="AF48" s="71">
        <v>13148468.929016355</v>
      </c>
      <c r="AG48" s="71">
        <v>662392.14245098049</v>
      </c>
      <c r="AH48" s="71">
        <v>1071807.9871308538</v>
      </c>
      <c r="AI48" s="71">
        <v>6642305.4121081708</v>
      </c>
      <c r="AJ48" s="71">
        <v>12048389.188075669</v>
      </c>
      <c r="AK48" s="71">
        <v>0</v>
      </c>
      <c r="AL48" s="71">
        <v>0</v>
      </c>
      <c r="AM48" s="71">
        <v>643828.68991387822</v>
      </c>
      <c r="AN48" s="71">
        <v>0</v>
      </c>
      <c r="AO48" s="71">
        <v>0</v>
      </c>
      <c r="AP48" s="71">
        <v>34217192.348695911</v>
      </c>
      <c r="AQ48" s="72"/>
      <c r="AR48" s="71">
        <v>84</v>
      </c>
      <c r="AS48" s="71">
        <v>21</v>
      </c>
      <c r="AT48" s="71">
        <v>0</v>
      </c>
      <c r="AU48" s="71">
        <v>0</v>
      </c>
      <c r="AV48" s="71">
        <v>0</v>
      </c>
      <c r="AW48" s="71">
        <v>0</v>
      </c>
      <c r="AX48" s="71"/>
      <c r="AY48" s="72"/>
      <c r="AZ48" s="71">
        <v>434.89999999999992</v>
      </c>
      <c r="BA48" s="71">
        <v>754.6</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1928</v>
      </c>
      <c r="B49" s="70">
        <v>391</v>
      </c>
      <c r="C49" s="70">
        <v>20</v>
      </c>
      <c r="D49" s="70">
        <v>23</v>
      </c>
      <c r="E49" s="70">
        <v>2023</v>
      </c>
      <c r="F49" s="70" t="s">
        <v>1539</v>
      </c>
      <c r="G49" s="70" t="s">
        <v>1908</v>
      </c>
      <c r="H49" s="70" t="s">
        <v>1909</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86</v>
      </c>
      <c r="AS49" s="71">
        <v>21</v>
      </c>
      <c r="AT49" s="71">
        <v>0</v>
      </c>
      <c r="AU49" s="71">
        <v>0</v>
      </c>
      <c r="AV49" s="71">
        <v>0</v>
      </c>
      <c r="AW49" s="71">
        <v>0</v>
      </c>
      <c r="AX49" s="71"/>
      <c r="AY49" s="72"/>
      <c r="AZ49" s="71">
        <v>445.69999999999987</v>
      </c>
      <c r="BA49" s="71">
        <v>754.6</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1929</v>
      </c>
      <c r="B50" s="70">
        <v>391</v>
      </c>
      <c r="C50" s="70">
        <v>21</v>
      </c>
      <c r="D50" s="70">
        <v>23</v>
      </c>
      <c r="E50" s="70">
        <v>2024</v>
      </c>
      <c r="F50" s="70" t="s">
        <v>1554</v>
      </c>
      <c r="G50" s="70" t="s">
        <v>1908</v>
      </c>
      <c r="H50" s="70" t="s">
        <v>1909</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1930</v>
      </c>
      <c r="B51" s="70">
        <v>392</v>
      </c>
      <c r="C51" s="70">
        <v>1</v>
      </c>
      <c r="D51" s="70">
        <v>24</v>
      </c>
      <c r="E51" s="70">
        <v>1990</v>
      </c>
      <c r="F51" s="70" t="s">
        <v>787</v>
      </c>
      <c r="G51" s="70" t="s">
        <v>1931</v>
      </c>
      <c r="H51" s="70" t="s">
        <v>1932</v>
      </c>
      <c r="I51" s="148"/>
      <c r="J51" s="71">
        <v>13.019439454506511</v>
      </c>
      <c r="K51" s="71">
        <v>1.812704151386161</v>
      </c>
      <c r="L51" s="71">
        <v>15.56881846865832</v>
      </c>
      <c r="M51" s="71">
        <v>4.0439163451692863</v>
      </c>
      <c r="N51" s="71">
        <v>8.656143845263248</v>
      </c>
      <c r="O51" s="71">
        <v>5.1396545057296814</v>
      </c>
      <c r="P51" s="71">
        <v>7.0466302668815741</v>
      </c>
      <c r="Q51" s="71">
        <v>0.50675609032313695</v>
      </c>
      <c r="R51" s="71">
        <v>0</v>
      </c>
      <c r="S51" s="71">
        <v>0.46250062495765493</v>
      </c>
      <c r="T51" s="72"/>
      <c r="U51" s="71">
        <v>969208</v>
      </c>
      <c r="V51" s="71">
        <v>529</v>
      </c>
      <c r="W51" s="71">
        <v>168</v>
      </c>
      <c r="X51" s="71">
        <v>1521</v>
      </c>
      <c r="Y51" s="71">
        <v>2246</v>
      </c>
      <c r="Z51" s="71">
        <v>2114</v>
      </c>
      <c r="AA51" s="71">
        <v>1711</v>
      </c>
      <c r="AB51" s="71">
        <v>8228</v>
      </c>
      <c r="AC51" s="71">
        <v>0</v>
      </c>
      <c r="AD51" s="71">
        <v>0.46250062495765493</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1933</v>
      </c>
      <c r="B52" s="70">
        <v>393</v>
      </c>
      <c r="C52" s="70">
        <v>2</v>
      </c>
      <c r="D52" s="70">
        <v>24</v>
      </c>
      <c r="E52" s="70">
        <v>2005</v>
      </c>
      <c r="F52" s="70" t="s">
        <v>789</v>
      </c>
      <c r="G52" s="70" t="s">
        <v>1931</v>
      </c>
      <c r="H52" s="70" t="s">
        <v>1932</v>
      </c>
      <c r="I52" s="148"/>
      <c r="J52" s="71">
        <v>12.64118229171414</v>
      </c>
      <c r="K52" s="71">
        <v>1.0534239897250071</v>
      </c>
      <c r="L52" s="71">
        <v>14.64305045228587</v>
      </c>
      <c r="M52" s="71">
        <v>5.9768628641092851</v>
      </c>
      <c r="N52" s="71">
        <v>12.813052282941049</v>
      </c>
      <c r="O52" s="71">
        <v>6.6517348659199387</v>
      </c>
      <c r="P52" s="71">
        <v>7.5027659539870566</v>
      </c>
      <c r="Q52" s="71">
        <v>0.40556615781824301</v>
      </c>
      <c r="R52" s="71">
        <v>0</v>
      </c>
      <c r="S52" s="71">
        <v>0</v>
      </c>
      <c r="T52" s="72"/>
      <c r="U52" s="71">
        <v>1020846</v>
      </c>
      <c r="V52" s="71">
        <v>327</v>
      </c>
      <c r="W52" s="71">
        <v>146</v>
      </c>
      <c r="X52" s="71">
        <v>946</v>
      </c>
      <c r="Y52" s="71">
        <v>2225</v>
      </c>
      <c r="Z52" s="71">
        <v>3166</v>
      </c>
      <c r="AA52" s="71">
        <v>1492</v>
      </c>
      <c r="AB52" s="71">
        <v>6884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1934</v>
      </c>
      <c r="B53" s="70">
        <v>394</v>
      </c>
      <c r="C53" s="70">
        <v>3</v>
      </c>
      <c r="D53" s="70">
        <v>24</v>
      </c>
      <c r="E53" s="70">
        <v>2006</v>
      </c>
      <c r="F53" s="70" t="s">
        <v>790</v>
      </c>
      <c r="G53" s="70" t="s">
        <v>1931</v>
      </c>
      <c r="H53" s="70" t="s">
        <v>1932</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1935</v>
      </c>
      <c r="B54" s="70">
        <v>395</v>
      </c>
      <c r="C54" s="70">
        <v>4</v>
      </c>
      <c r="D54" s="70">
        <v>24</v>
      </c>
      <c r="E54" s="70">
        <v>2007</v>
      </c>
      <c r="F54" s="70" t="s">
        <v>791</v>
      </c>
      <c r="G54" s="70" t="s">
        <v>1931</v>
      </c>
      <c r="H54" s="70" t="s">
        <v>1932</v>
      </c>
      <c r="I54" s="148"/>
      <c r="J54" s="71">
        <v>12.384745800257541</v>
      </c>
      <c r="K54" s="71">
        <v>0.79894471144842272</v>
      </c>
      <c r="L54" s="71">
        <v>12.227007530613511</v>
      </c>
      <c r="M54" s="71">
        <v>5.4728535637669919</v>
      </c>
      <c r="N54" s="71">
        <v>12.501068149924739</v>
      </c>
      <c r="O54" s="71">
        <v>6.331962843969035</v>
      </c>
      <c r="P54" s="71">
        <v>7.2154864928779396</v>
      </c>
      <c r="Q54" s="71">
        <v>0.40911324581170699</v>
      </c>
      <c r="R54" s="71">
        <v>0</v>
      </c>
      <c r="S54" s="71">
        <v>0</v>
      </c>
      <c r="T54" s="72"/>
      <c r="U54" s="71">
        <v>1122820</v>
      </c>
      <c r="V54" s="71">
        <v>264</v>
      </c>
      <c r="W54" s="71">
        <v>160</v>
      </c>
      <c r="X54" s="71">
        <v>1163</v>
      </c>
      <c r="Y54" s="71">
        <v>2178</v>
      </c>
      <c r="Z54" s="71">
        <v>3133</v>
      </c>
      <c r="AA54" s="71">
        <v>1413</v>
      </c>
      <c r="AB54" s="71">
        <v>6577</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1936</v>
      </c>
      <c r="B55" s="70">
        <v>396</v>
      </c>
      <c r="C55" s="70">
        <v>5</v>
      </c>
      <c r="D55" s="70">
        <v>24</v>
      </c>
      <c r="E55" s="70">
        <v>2008</v>
      </c>
      <c r="F55" s="70" t="s">
        <v>792</v>
      </c>
      <c r="G55" s="70" t="s">
        <v>1931</v>
      </c>
      <c r="H55" s="70" t="s">
        <v>1932</v>
      </c>
      <c r="I55" s="148"/>
      <c r="J55" s="71">
        <v>11.743759422616471</v>
      </c>
      <c r="K55" s="71">
        <v>0.58070725205958051</v>
      </c>
      <c r="L55" s="71">
        <v>10.76881761953997</v>
      </c>
      <c r="M55" s="71">
        <v>5.7399027663787363</v>
      </c>
      <c r="N55" s="71">
        <v>10.249959518804189</v>
      </c>
      <c r="O55" s="71">
        <v>6.117257815048152</v>
      </c>
      <c r="P55" s="71">
        <v>6.9777326971490616</v>
      </c>
      <c r="Q55" s="71">
        <v>0.39643458339294302</v>
      </c>
      <c r="R55" s="71">
        <v>0</v>
      </c>
      <c r="S55" s="71">
        <v>0</v>
      </c>
      <c r="T55" s="72"/>
      <c r="U55" s="71">
        <v>1149439</v>
      </c>
      <c r="V55" s="71">
        <v>264</v>
      </c>
      <c r="W55" s="71">
        <v>160</v>
      </c>
      <c r="X55" s="71">
        <v>1163</v>
      </c>
      <c r="Y55" s="71">
        <v>2169</v>
      </c>
      <c r="Z55" s="71">
        <v>3133</v>
      </c>
      <c r="AA55" s="71">
        <v>1368</v>
      </c>
      <c r="AB55" s="71">
        <v>6478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1937</v>
      </c>
      <c r="B56" s="70">
        <v>397</v>
      </c>
      <c r="C56" s="70">
        <v>6</v>
      </c>
      <c r="D56" s="70">
        <v>24</v>
      </c>
      <c r="E56" s="70">
        <v>2009</v>
      </c>
      <c r="F56" s="70" t="s">
        <v>176</v>
      </c>
      <c r="G56" s="70" t="s">
        <v>1931</v>
      </c>
      <c r="H56" s="70" t="s">
        <v>1932</v>
      </c>
      <c r="I56" s="148"/>
      <c r="J56" s="71">
        <v>16.069451419854531</v>
      </c>
      <c r="K56" s="71">
        <v>0.62768698160549996</v>
      </c>
      <c r="L56" s="71">
        <v>13.418005303646281</v>
      </c>
      <c r="M56" s="71">
        <v>5.3266625644490579</v>
      </c>
      <c r="N56" s="71">
        <v>9.7004691077560459</v>
      </c>
      <c r="O56" s="71">
        <v>6.215327786919274</v>
      </c>
      <c r="P56" s="71">
        <v>6.7024483289332339</v>
      </c>
      <c r="Q56" s="71">
        <v>0.37170395688164598</v>
      </c>
      <c r="R56" s="71">
        <v>0</v>
      </c>
      <c r="S56" s="71">
        <v>0</v>
      </c>
      <c r="T56" s="72"/>
      <c r="U56" s="71">
        <v>1201342</v>
      </c>
      <c r="V56" s="71">
        <v>231</v>
      </c>
      <c r="W56" s="71">
        <v>273</v>
      </c>
      <c r="X56" s="71">
        <v>1084</v>
      </c>
      <c r="Y56" s="71">
        <v>2155</v>
      </c>
      <c r="Z56" s="71">
        <v>3142</v>
      </c>
      <c r="AA56" s="71">
        <v>1349</v>
      </c>
      <c r="AB56" s="71">
        <v>6376</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1938</v>
      </c>
      <c r="B57" s="70">
        <v>398</v>
      </c>
      <c r="C57" s="70">
        <v>7</v>
      </c>
      <c r="D57" s="70">
        <v>24</v>
      </c>
      <c r="E57" s="70">
        <v>2010</v>
      </c>
      <c r="F57" s="70" t="s">
        <v>177</v>
      </c>
      <c r="G57" s="70" t="s">
        <v>1931</v>
      </c>
      <c r="H57" s="70" t="s">
        <v>1932</v>
      </c>
      <c r="I57" s="148"/>
      <c r="J57" s="71">
        <v>13.23513411280747</v>
      </c>
      <c r="K57" s="71">
        <v>0.59852648181884283</v>
      </c>
      <c r="L57" s="71">
        <v>12.44500639938579</v>
      </c>
      <c r="M57" s="71">
        <v>5.0868722283341246</v>
      </c>
      <c r="N57" s="71">
        <v>10.11374609940116</v>
      </c>
      <c r="O57" s="71">
        <v>6.2515568007540532</v>
      </c>
      <c r="P57" s="71">
        <v>6.8435461852110127</v>
      </c>
      <c r="Q57" s="71">
        <v>0.38292045326933799</v>
      </c>
      <c r="R57" s="71">
        <v>0</v>
      </c>
      <c r="S57" s="71">
        <v>0.14113708919076909</v>
      </c>
      <c r="T57" s="72"/>
      <c r="U57" s="71">
        <v>1162822</v>
      </c>
      <c r="V57" s="71">
        <v>231</v>
      </c>
      <c r="W57" s="71">
        <v>273</v>
      </c>
      <c r="X57" s="71">
        <v>1084</v>
      </c>
      <c r="Y57" s="71">
        <v>2162</v>
      </c>
      <c r="Z57" s="71">
        <v>3175</v>
      </c>
      <c r="AA57" s="71">
        <v>1343</v>
      </c>
      <c r="AB57" s="71">
        <v>6294</v>
      </c>
      <c r="AC57" s="71">
        <v>0</v>
      </c>
      <c r="AD57" s="71">
        <v>0.14113708919076909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1939</v>
      </c>
      <c r="B58" s="70">
        <v>399</v>
      </c>
      <c r="C58" s="70">
        <v>8</v>
      </c>
      <c r="D58" s="70">
        <v>24</v>
      </c>
      <c r="E58" s="70">
        <v>2011</v>
      </c>
      <c r="F58" s="70" t="s">
        <v>178</v>
      </c>
      <c r="G58" s="70" t="s">
        <v>1931</v>
      </c>
      <c r="H58" s="70" t="s">
        <v>1932</v>
      </c>
      <c r="I58" s="148"/>
      <c r="J58" s="71">
        <v>14.078215222168719</v>
      </c>
      <c r="K58" s="71">
        <v>0.73043131105727854</v>
      </c>
      <c r="L58" s="71">
        <v>13.6311886184839</v>
      </c>
      <c r="M58" s="71">
        <v>6.2654018330883359</v>
      </c>
      <c r="N58" s="71">
        <v>12.454788763370839</v>
      </c>
      <c r="O58" s="71">
        <v>6.240038610416943</v>
      </c>
      <c r="P58" s="71">
        <v>6.5666034185823614</v>
      </c>
      <c r="Q58" s="71">
        <v>0.439448635774427</v>
      </c>
      <c r="R58" s="71">
        <v>0</v>
      </c>
      <c r="S58" s="71">
        <v>0.69803617404987828</v>
      </c>
      <c r="T58" s="72"/>
      <c r="U58" s="71">
        <v>1369809</v>
      </c>
      <c r="V58" s="71">
        <v>231</v>
      </c>
      <c r="W58" s="71">
        <v>273</v>
      </c>
      <c r="X58" s="71">
        <v>1084</v>
      </c>
      <c r="Y58" s="71">
        <v>2190</v>
      </c>
      <c r="Z58" s="71">
        <v>3238</v>
      </c>
      <c r="AA58" s="71">
        <v>1327</v>
      </c>
      <c r="AB58" s="71">
        <v>6262</v>
      </c>
      <c r="AC58" s="71">
        <v>0</v>
      </c>
      <c r="AD58" s="71">
        <v>0.69803617404987828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1940</v>
      </c>
      <c r="B59" s="70">
        <v>400</v>
      </c>
      <c r="C59" s="70">
        <v>9</v>
      </c>
      <c r="D59" s="70">
        <v>24</v>
      </c>
      <c r="E59" s="70">
        <v>2012</v>
      </c>
      <c r="F59" s="70" t="s">
        <v>179</v>
      </c>
      <c r="G59" s="70" t="s">
        <v>1931</v>
      </c>
      <c r="H59" s="70" t="s">
        <v>1932</v>
      </c>
      <c r="I59" s="148"/>
      <c r="J59" s="71">
        <v>13.36051194764886</v>
      </c>
      <c r="K59" s="71">
        <v>0.69852043263856922</v>
      </c>
      <c r="L59" s="71">
        <v>13.32981731406765</v>
      </c>
      <c r="M59" s="71">
        <v>6.2468462666865374</v>
      </c>
      <c r="N59" s="71">
        <v>13.59594620031617</v>
      </c>
      <c r="O59" s="71">
        <v>6.2750611435873225</v>
      </c>
      <c r="P59" s="71">
        <v>6.7781455572717029</v>
      </c>
      <c r="Q59" s="71">
        <v>0.47135241253530402</v>
      </c>
      <c r="R59" s="71">
        <v>0</v>
      </c>
      <c r="S59" s="71">
        <v>1.0208457850322039</v>
      </c>
      <c r="T59" s="72"/>
      <c r="U59" s="71">
        <v>1134264</v>
      </c>
      <c r="V59" s="71">
        <v>231</v>
      </c>
      <c r="W59" s="71">
        <v>273</v>
      </c>
      <c r="X59" s="71">
        <v>1084</v>
      </c>
      <c r="Y59" s="71">
        <v>2234</v>
      </c>
      <c r="Z59" s="71">
        <v>3282</v>
      </c>
      <c r="AA59" s="71">
        <v>1362</v>
      </c>
      <c r="AB59" s="71">
        <v>6182</v>
      </c>
      <c r="AC59" s="71">
        <v>0</v>
      </c>
      <c r="AD59" s="71">
        <v>1.0208457850322039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1941</v>
      </c>
      <c r="B60" s="70">
        <v>401</v>
      </c>
      <c r="C60" s="70">
        <v>10</v>
      </c>
      <c r="D60" s="70">
        <v>24</v>
      </c>
      <c r="E60" s="70">
        <v>2013</v>
      </c>
      <c r="F60" s="70" t="s">
        <v>180</v>
      </c>
      <c r="G60" s="70" t="s">
        <v>1931</v>
      </c>
      <c r="H60" s="70" t="s">
        <v>1932</v>
      </c>
      <c r="I60" s="148"/>
      <c r="J60" s="71">
        <v>15.47606256760103</v>
      </c>
      <c r="K60" s="71">
        <v>0.67889792610211552</v>
      </c>
      <c r="L60" s="71">
        <v>10.83564439205365</v>
      </c>
      <c r="M60" s="71">
        <v>5.9934021221328049</v>
      </c>
      <c r="N60" s="71">
        <v>11.83164402593334</v>
      </c>
      <c r="O60" s="71">
        <v>6.036149590235997</v>
      </c>
      <c r="P60" s="71">
        <v>6.7837042032069954</v>
      </c>
      <c r="Q60" s="71">
        <v>0.47395343430035503</v>
      </c>
      <c r="R60" s="71">
        <v>0</v>
      </c>
      <c r="S60" s="71">
        <v>1.147568669001259</v>
      </c>
      <c r="T60" s="72"/>
      <c r="U60" s="71">
        <v>1231781</v>
      </c>
      <c r="V60" s="71">
        <v>231</v>
      </c>
      <c r="W60" s="71">
        <v>273</v>
      </c>
      <c r="X60" s="71">
        <v>1084</v>
      </c>
      <c r="Y60" s="71">
        <v>2256</v>
      </c>
      <c r="Z60" s="71">
        <v>3298</v>
      </c>
      <c r="AA60" s="71">
        <v>1358</v>
      </c>
      <c r="AB60" s="71">
        <v>6127</v>
      </c>
      <c r="AC60" s="71">
        <v>0</v>
      </c>
      <c r="AD60" s="71">
        <v>1.147568669001259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1942</v>
      </c>
      <c r="B61" s="70">
        <v>402</v>
      </c>
      <c r="C61" s="70">
        <v>11</v>
      </c>
      <c r="D61" s="70">
        <v>24</v>
      </c>
      <c r="E61" s="70">
        <v>2014</v>
      </c>
      <c r="F61" s="70" t="s">
        <v>181</v>
      </c>
      <c r="G61" s="70" t="s">
        <v>1931</v>
      </c>
      <c r="H61" s="70" t="s">
        <v>1932</v>
      </c>
      <c r="I61" s="148"/>
      <c r="J61" s="71">
        <v>15.679167443782431</v>
      </c>
      <c r="K61" s="71">
        <v>0.72859643980865973</v>
      </c>
      <c r="L61" s="71">
        <v>8.6904471701103461</v>
      </c>
      <c r="M61" s="71">
        <v>5.9048560046789316</v>
      </c>
      <c r="N61" s="71">
        <v>10.39006224938621</v>
      </c>
      <c r="O61" s="71">
        <v>5.7624041782463866</v>
      </c>
      <c r="P61" s="71">
        <v>6.7386235966488641</v>
      </c>
      <c r="Q61" s="71">
        <v>0.448050522800716</v>
      </c>
      <c r="R61" s="71">
        <v>0</v>
      </c>
      <c r="S61" s="71">
        <v>0.96202894692600094</v>
      </c>
      <c r="T61" s="72"/>
      <c r="U61" s="71">
        <v>1244522</v>
      </c>
      <c r="V61" s="71">
        <v>252</v>
      </c>
      <c r="W61" s="71">
        <v>188</v>
      </c>
      <c r="X61" s="71">
        <v>1092</v>
      </c>
      <c r="Y61" s="71">
        <v>2256</v>
      </c>
      <c r="Z61" s="71">
        <v>3316</v>
      </c>
      <c r="AA61" s="71">
        <v>1342</v>
      </c>
      <c r="AB61" s="71">
        <v>6037</v>
      </c>
      <c r="AC61" s="71">
        <v>0</v>
      </c>
      <c r="AD61" s="71">
        <v>0.96202894692600094</v>
      </c>
      <c r="AE61" s="72"/>
      <c r="AF61" s="71"/>
      <c r="AG61" s="71"/>
      <c r="AH61" s="71"/>
      <c r="AI61" s="71"/>
      <c r="AJ61" s="71"/>
      <c r="AK61" s="71"/>
      <c r="AL61" s="71"/>
      <c r="AM61" s="71"/>
      <c r="AN61" s="71"/>
      <c r="AO61" s="71"/>
      <c r="AP61" s="71"/>
      <c r="AQ61" s="72"/>
      <c r="AR61" s="71">
        <v>53</v>
      </c>
      <c r="AS61" s="71">
        <v>9</v>
      </c>
      <c r="AT61" s="71">
        <v>0</v>
      </c>
      <c r="AU61" s="71">
        <v>0</v>
      </c>
      <c r="AV61" s="71">
        <v>0</v>
      </c>
      <c r="AW61" s="71">
        <v>0</v>
      </c>
      <c r="AX61" s="71"/>
      <c r="AY61" s="72"/>
      <c r="AZ61" s="71">
        <v>219.6</v>
      </c>
      <c r="BA61" s="71">
        <v>124.6</v>
      </c>
      <c r="BB61" s="71">
        <v>0</v>
      </c>
      <c r="BC61" s="71">
        <v>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1943</v>
      </c>
      <c r="B62" s="70">
        <v>403</v>
      </c>
      <c r="C62" s="70">
        <v>12</v>
      </c>
      <c r="D62" s="70">
        <v>24</v>
      </c>
      <c r="E62" s="70">
        <v>2015</v>
      </c>
      <c r="F62" s="70" t="s">
        <v>182</v>
      </c>
      <c r="G62" s="70" t="s">
        <v>1931</v>
      </c>
      <c r="H62" s="70" t="s">
        <v>1932</v>
      </c>
      <c r="I62" s="148"/>
      <c r="J62" s="71">
        <v>14.87343641094771</v>
      </c>
      <c r="K62" s="71">
        <v>0.74994083241447607</v>
      </c>
      <c r="L62" s="71">
        <v>7.6087702350870217</v>
      </c>
      <c r="M62" s="71">
        <v>6.2316862249264728</v>
      </c>
      <c r="N62" s="71">
        <v>11.607503848685701</v>
      </c>
      <c r="O62" s="71">
        <v>5.7281302226785913</v>
      </c>
      <c r="P62" s="71">
        <v>6.5680621360000071</v>
      </c>
      <c r="Q62" s="71">
        <v>0.42756916773570403</v>
      </c>
      <c r="R62" s="71">
        <v>0</v>
      </c>
      <c r="S62" s="71">
        <v>1.093598055828686</v>
      </c>
      <c r="T62" s="72"/>
      <c r="U62" s="71">
        <v>1348064</v>
      </c>
      <c r="V62" s="71">
        <v>252</v>
      </c>
      <c r="W62" s="71">
        <v>188</v>
      </c>
      <c r="X62" s="71">
        <v>1092</v>
      </c>
      <c r="Y62" s="71">
        <v>2236</v>
      </c>
      <c r="Z62" s="71">
        <v>3328</v>
      </c>
      <c r="AA62" s="71">
        <v>1307</v>
      </c>
      <c r="AB62" s="71">
        <v>5885</v>
      </c>
      <c r="AC62" s="71">
        <v>0</v>
      </c>
      <c r="AD62" s="71">
        <v>1.093598055828686</v>
      </c>
      <c r="AE62" s="72"/>
      <c r="AF62" s="71">
        <v>12727066.021773219</v>
      </c>
      <c r="AG62" s="71">
        <v>497116.54752383148</v>
      </c>
      <c r="AH62" s="71">
        <v>1133228.950359073</v>
      </c>
      <c r="AI62" s="71">
        <v>7339036.8625903884</v>
      </c>
      <c r="AJ62" s="71">
        <v>13803547.870177779</v>
      </c>
      <c r="AK62" s="71">
        <v>0</v>
      </c>
      <c r="AL62" s="71">
        <v>0</v>
      </c>
      <c r="AM62" s="71">
        <v>806514.56335348252</v>
      </c>
      <c r="AN62" s="71">
        <v>0</v>
      </c>
      <c r="AO62" s="71">
        <v>0</v>
      </c>
      <c r="AP62" s="71">
        <v>36306510.815777771</v>
      </c>
      <c r="AQ62" s="72"/>
      <c r="AR62" s="71">
        <v>59</v>
      </c>
      <c r="AS62" s="71">
        <v>11</v>
      </c>
      <c r="AT62" s="71">
        <v>0</v>
      </c>
      <c r="AU62" s="71">
        <v>0</v>
      </c>
      <c r="AV62" s="71">
        <v>0</v>
      </c>
      <c r="AW62" s="71">
        <v>0</v>
      </c>
      <c r="AX62" s="71"/>
      <c r="AY62" s="72"/>
      <c r="AZ62" s="71">
        <v>260.7</v>
      </c>
      <c r="BA62" s="71">
        <v>145.6</v>
      </c>
      <c r="BB62" s="71">
        <v>0</v>
      </c>
      <c r="BC62" s="71">
        <v>0</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1944</v>
      </c>
      <c r="B63" s="70">
        <v>404</v>
      </c>
      <c r="C63" s="70">
        <v>13</v>
      </c>
      <c r="D63" s="70">
        <v>24</v>
      </c>
      <c r="E63" s="70">
        <v>2016</v>
      </c>
      <c r="F63" s="70" t="s">
        <v>155</v>
      </c>
      <c r="G63" s="70" t="s">
        <v>1931</v>
      </c>
      <c r="H63" s="70" t="s">
        <v>1932</v>
      </c>
      <c r="I63" s="148"/>
      <c r="J63" s="71">
        <v>14.713470867815801</v>
      </c>
      <c r="K63" s="71">
        <v>0.73305981720997471</v>
      </c>
      <c r="L63" s="71">
        <v>9.211561842782638</v>
      </c>
      <c r="M63" s="71">
        <v>4.9746328161105993</v>
      </c>
      <c r="N63" s="71">
        <v>10.574328238682403</v>
      </c>
      <c r="O63" s="71">
        <v>5.6517696145165202</v>
      </c>
      <c r="P63" s="71">
        <v>6.2628925730042653</v>
      </c>
      <c r="Q63" s="71">
        <v>0.41263230670733009</v>
      </c>
      <c r="R63" s="71">
        <v>0</v>
      </c>
      <c r="S63" s="71">
        <v>0.85666475824752741</v>
      </c>
      <c r="T63" s="72"/>
      <c r="U63" s="71">
        <v>1345038</v>
      </c>
      <c r="V63" s="71">
        <v>252</v>
      </c>
      <c r="W63" s="71">
        <v>188</v>
      </c>
      <c r="X63" s="71">
        <v>1092</v>
      </c>
      <c r="Y63" s="71">
        <v>2247</v>
      </c>
      <c r="Z63" s="71">
        <v>3324</v>
      </c>
      <c r="AA63" s="71">
        <v>1289</v>
      </c>
      <c r="AB63" s="71">
        <v>5842</v>
      </c>
      <c r="AC63" s="71">
        <v>0</v>
      </c>
      <c r="AD63" s="71">
        <v>0.85666475824752741</v>
      </c>
      <c r="AE63" s="72"/>
      <c r="AF63" s="71">
        <v>12567186.3587473</v>
      </c>
      <c r="AG63" s="71">
        <v>488651.48512819089</v>
      </c>
      <c r="AH63" s="71">
        <v>1092329.919599121</v>
      </c>
      <c r="AI63" s="71">
        <v>6740004.5791322747</v>
      </c>
      <c r="AJ63" s="71">
        <v>11074296.07610004</v>
      </c>
      <c r="AK63" s="71">
        <v>0</v>
      </c>
      <c r="AL63" s="71">
        <v>0</v>
      </c>
      <c r="AM63" s="71">
        <v>801243.59815374133</v>
      </c>
      <c r="AN63" s="71">
        <v>0</v>
      </c>
      <c r="AO63" s="71">
        <v>0</v>
      </c>
      <c r="AP63" s="71">
        <v>32763712.016860668</v>
      </c>
      <c r="AQ63" s="72"/>
      <c r="AR63" s="71">
        <v>69</v>
      </c>
      <c r="AS63" s="71">
        <v>15</v>
      </c>
      <c r="AT63" s="71">
        <v>0</v>
      </c>
      <c r="AU63" s="71">
        <v>0</v>
      </c>
      <c r="AV63" s="71">
        <v>0</v>
      </c>
      <c r="AW63" s="71">
        <v>0</v>
      </c>
      <c r="AX63" s="71"/>
      <c r="AY63" s="72"/>
      <c r="AZ63" s="71">
        <v>317.3</v>
      </c>
      <c r="BA63" s="71">
        <v>2222.6999999999998</v>
      </c>
      <c r="BB63" s="71">
        <v>0</v>
      </c>
      <c r="BC63" s="71">
        <v>0</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1945</v>
      </c>
      <c r="B64" s="70">
        <v>405</v>
      </c>
      <c r="C64" s="70">
        <v>14</v>
      </c>
      <c r="D64" s="70">
        <v>24</v>
      </c>
      <c r="E64" s="70">
        <v>2017</v>
      </c>
      <c r="F64" s="70" t="s">
        <v>156</v>
      </c>
      <c r="G64" s="1064" t="s">
        <v>1931</v>
      </c>
      <c r="H64" s="70" t="s">
        <v>1932</v>
      </c>
      <c r="I64" s="148"/>
      <c r="J64" s="71">
        <v>13.369349447297004</v>
      </c>
      <c r="K64" s="71">
        <v>0.74335628493861283</v>
      </c>
      <c r="L64" s="71">
        <v>8.1939782480876602</v>
      </c>
      <c r="M64" s="71">
        <v>4.4651504468925181</v>
      </c>
      <c r="N64" s="71">
        <v>10.184882562382555</v>
      </c>
      <c r="O64" s="71">
        <v>5.5227501673046087</v>
      </c>
      <c r="P64" s="71">
        <v>6.184595835627638</v>
      </c>
      <c r="Q64" s="71">
        <v>0.38604710417202498</v>
      </c>
      <c r="R64" s="71">
        <v>0</v>
      </c>
      <c r="S64" s="71">
        <v>0.82043286110270908</v>
      </c>
      <c r="T64" s="72"/>
      <c r="U64" s="71">
        <v>1397002</v>
      </c>
      <c r="V64" s="71">
        <v>252</v>
      </c>
      <c r="W64" s="71">
        <v>188</v>
      </c>
      <c r="X64" s="71">
        <v>1092</v>
      </c>
      <c r="Y64" s="71">
        <v>2186</v>
      </c>
      <c r="Z64" s="71">
        <v>3302</v>
      </c>
      <c r="AA64" s="71">
        <v>1281</v>
      </c>
      <c r="AB64" s="71">
        <v>5652</v>
      </c>
      <c r="AC64" s="71">
        <v>0</v>
      </c>
      <c r="AD64" s="71">
        <v>0.82043286110270908</v>
      </c>
      <c r="AE64" s="72"/>
      <c r="AF64" s="71">
        <v>11710728.408935331</v>
      </c>
      <c r="AG64" s="71">
        <v>496989.06135901553</v>
      </c>
      <c r="AH64" s="71">
        <v>1298901.452411958</v>
      </c>
      <c r="AI64" s="71">
        <v>6436034.3898569439</v>
      </c>
      <c r="AJ64" s="71">
        <v>12380752.18683823</v>
      </c>
      <c r="AK64" s="71">
        <v>0</v>
      </c>
      <c r="AL64" s="71">
        <v>0</v>
      </c>
      <c r="AM64" s="71">
        <v>776397.61805552524</v>
      </c>
      <c r="AN64" s="71">
        <v>0</v>
      </c>
      <c r="AO64" s="71">
        <v>0</v>
      </c>
      <c r="AP64" s="71">
        <v>33099803.117457006</v>
      </c>
      <c r="AQ64" s="72"/>
      <c r="AR64" s="71">
        <v>78</v>
      </c>
      <c r="AS64" s="71">
        <v>16</v>
      </c>
      <c r="AT64" s="71">
        <v>0</v>
      </c>
      <c r="AU64" s="71">
        <v>0</v>
      </c>
      <c r="AV64" s="71">
        <v>0</v>
      </c>
      <c r="AW64" s="71">
        <v>0</v>
      </c>
      <c r="AX64" s="71"/>
      <c r="AY64" s="72"/>
      <c r="AZ64" s="71">
        <v>359.7</v>
      </c>
      <c r="BA64" s="71">
        <v>2261</v>
      </c>
      <c r="BB64" s="71">
        <v>0</v>
      </c>
      <c r="BC64" s="71">
        <v>0</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1946</v>
      </c>
      <c r="B65" s="70">
        <v>406</v>
      </c>
      <c r="C65" s="70">
        <v>15</v>
      </c>
      <c r="D65" s="70">
        <v>24</v>
      </c>
      <c r="E65" s="70">
        <v>2018</v>
      </c>
      <c r="F65" s="70" t="s">
        <v>183</v>
      </c>
      <c r="G65" s="1064" t="s">
        <v>1931</v>
      </c>
      <c r="H65" s="70" t="s">
        <v>1932</v>
      </c>
      <c r="I65" s="148"/>
      <c r="J65" s="71">
        <v>12.636439925035061</v>
      </c>
      <c r="K65" s="71">
        <v>0.70703175983015099</v>
      </c>
      <c r="L65" s="71">
        <v>7.5031949009862178</v>
      </c>
      <c r="M65" s="71">
        <v>4.7751143434292365</v>
      </c>
      <c r="N65" s="71">
        <v>9.3360130915496207</v>
      </c>
      <c r="O65" s="71">
        <v>5.4058607568775559</v>
      </c>
      <c r="P65" s="71">
        <v>5.9939760011764607</v>
      </c>
      <c r="Q65" s="71">
        <v>0.34954529609179802</v>
      </c>
      <c r="R65" s="71">
        <v>0</v>
      </c>
      <c r="S65" s="71">
        <v>0.94223106276001478</v>
      </c>
      <c r="T65" s="72"/>
      <c r="U65" s="71">
        <v>1353904</v>
      </c>
      <c r="V65" s="71">
        <v>252</v>
      </c>
      <c r="W65" s="71">
        <v>188</v>
      </c>
      <c r="X65" s="71">
        <v>1092</v>
      </c>
      <c r="Y65" s="71">
        <v>2170</v>
      </c>
      <c r="Z65" s="71">
        <v>3294</v>
      </c>
      <c r="AA65" s="71">
        <v>1254</v>
      </c>
      <c r="AB65" s="71">
        <v>5515</v>
      </c>
      <c r="AC65" s="71">
        <v>0</v>
      </c>
      <c r="AD65" s="71">
        <v>0.94223106276001478</v>
      </c>
      <c r="AE65" s="72"/>
      <c r="AF65" s="71">
        <v>11733091.723027639</v>
      </c>
      <c r="AG65" s="71">
        <v>450984.36435645242</v>
      </c>
      <c r="AH65" s="71">
        <v>1227744.0763858811</v>
      </c>
      <c r="AI65" s="71">
        <v>6606091.952961931</v>
      </c>
      <c r="AJ65" s="71">
        <v>11083653.443085611</v>
      </c>
      <c r="AK65" s="71">
        <v>0</v>
      </c>
      <c r="AL65" s="71">
        <v>0</v>
      </c>
      <c r="AM65" s="71">
        <v>759145.87557474349</v>
      </c>
      <c r="AN65" s="71">
        <v>0</v>
      </c>
      <c r="AO65" s="71">
        <v>0</v>
      </c>
      <c r="AP65" s="71">
        <v>31860711.435392261</v>
      </c>
      <c r="AQ65" s="72"/>
      <c r="AR65" s="71">
        <v>84</v>
      </c>
      <c r="AS65" s="71">
        <v>17</v>
      </c>
      <c r="AT65" s="71">
        <v>0</v>
      </c>
      <c r="AU65" s="71">
        <v>0</v>
      </c>
      <c r="AV65" s="71">
        <v>0</v>
      </c>
      <c r="AW65" s="71">
        <v>0</v>
      </c>
      <c r="AX65" s="71"/>
      <c r="AY65" s="72"/>
      <c r="AZ65" s="71">
        <v>394.1</v>
      </c>
      <c r="BA65" s="71">
        <v>2310.9</v>
      </c>
      <c r="BB65" s="71">
        <v>0</v>
      </c>
      <c r="BC65" s="71">
        <v>0</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1947</v>
      </c>
      <c r="B66" s="70">
        <v>407</v>
      </c>
      <c r="C66" s="70">
        <v>16</v>
      </c>
      <c r="D66" s="70">
        <v>24</v>
      </c>
      <c r="E66" s="70">
        <v>2019</v>
      </c>
      <c r="F66" s="70" t="s">
        <v>158</v>
      </c>
      <c r="G66" s="70" t="s">
        <v>1931</v>
      </c>
      <c r="H66" s="70" t="s">
        <v>1932</v>
      </c>
      <c r="I66" s="148"/>
      <c r="J66" s="71">
        <v>11.319990086913759</v>
      </c>
      <c r="K66" s="71">
        <v>0.66481035319627457</v>
      </c>
      <c r="L66" s="71">
        <v>7.5752340781665266</v>
      </c>
      <c r="M66" s="71">
        <v>4.4491575277474906</v>
      </c>
      <c r="N66" s="71">
        <v>8.6187119567326533</v>
      </c>
      <c r="O66" s="71">
        <v>5.2406530362000057</v>
      </c>
      <c r="P66" s="71">
        <v>5.8947017014809413</v>
      </c>
      <c r="Q66" s="71">
        <v>0.332247822024758</v>
      </c>
      <c r="R66" s="71">
        <v>0</v>
      </c>
      <c r="S66" s="71">
        <v>1.0601771071104682</v>
      </c>
      <c r="T66" s="72"/>
      <c r="U66" s="71">
        <v>1288208</v>
      </c>
      <c r="V66" s="71">
        <v>252</v>
      </c>
      <c r="W66" s="71">
        <v>188</v>
      </c>
      <c r="X66" s="71">
        <v>1092</v>
      </c>
      <c r="Y66" s="71">
        <v>2152</v>
      </c>
      <c r="Z66" s="71">
        <v>3281</v>
      </c>
      <c r="AA66" s="71">
        <v>1224</v>
      </c>
      <c r="AB66" s="71">
        <v>5384</v>
      </c>
      <c r="AC66" s="71">
        <v>0</v>
      </c>
      <c r="AD66" s="71">
        <v>1.060177107110468</v>
      </c>
      <c r="AE66" s="72"/>
      <c r="AF66" s="71">
        <v>11173388.926966829</v>
      </c>
      <c r="AG66" s="71">
        <v>437035.06752391747</v>
      </c>
      <c r="AH66" s="71">
        <v>1307486.429567405</v>
      </c>
      <c r="AI66" s="71">
        <v>6335371.0662752669</v>
      </c>
      <c r="AJ66" s="71">
        <v>10405057.85311638</v>
      </c>
      <c r="AK66" s="71">
        <v>0</v>
      </c>
      <c r="AL66" s="71">
        <v>0</v>
      </c>
      <c r="AM66" s="71">
        <v>733260.26926970005</v>
      </c>
      <c r="AN66" s="71">
        <v>0</v>
      </c>
      <c r="AO66" s="71">
        <v>0</v>
      </c>
      <c r="AP66" s="71">
        <v>30391599.612719502</v>
      </c>
      <c r="AQ66" s="72"/>
      <c r="AR66" s="71">
        <v>90</v>
      </c>
      <c r="AS66" s="71">
        <v>17</v>
      </c>
      <c r="AT66" s="71">
        <v>0</v>
      </c>
      <c r="AU66" s="71">
        <v>0</v>
      </c>
      <c r="AV66" s="71">
        <v>0</v>
      </c>
      <c r="AW66" s="71">
        <v>0</v>
      </c>
      <c r="AX66" s="71"/>
      <c r="AY66" s="72"/>
      <c r="AZ66" s="71">
        <v>434.6</v>
      </c>
      <c r="BA66" s="71">
        <v>2310.5</v>
      </c>
      <c r="BB66" s="71">
        <v>0</v>
      </c>
      <c r="BC66" s="71">
        <v>0</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1948</v>
      </c>
      <c r="B67" s="70">
        <v>408</v>
      </c>
      <c r="C67" s="70">
        <v>17</v>
      </c>
      <c r="D67" s="70">
        <v>24</v>
      </c>
      <c r="E67" s="70">
        <v>2020</v>
      </c>
      <c r="F67" s="70" t="s">
        <v>159</v>
      </c>
      <c r="G67" s="70" t="s">
        <v>1931</v>
      </c>
      <c r="H67" s="70" t="s">
        <v>1932</v>
      </c>
      <c r="I67" s="148"/>
      <c r="J67" s="71">
        <v>15.32134887208635</v>
      </c>
      <c r="K67" s="71">
        <v>0.6660276087535475</v>
      </c>
      <c r="L67" s="71">
        <v>7.3698371856186329</v>
      </c>
      <c r="M67" s="71">
        <v>3.4896051432255666</v>
      </c>
      <c r="N67" s="71">
        <v>8.1469115373922545</v>
      </c>
      <c r="O67" s="71">
        <v>4.5355755164260705</v>
      </c>
      <c r="P67" s="71">
        <v>5.4824610681239676</v>
      </c>
      <c r="Q67" s="71">
        <v>0.30806977975935601</v>
      </c>
      <c r="R67" s="71">
        <v>0</v>
      </c>
      <c r="S67" s="71">
        <v>0.83922486966406395</v>
      </c>
      <c r="T67" s="72"/>
      <c r="U67" s="71">
        <v>1344757</v>
      </c>
      <c r="V67" s="71">
        <v>222</v>
      </c>
      <c r="W67" s="71">
        <v>188</v>
      </c>
      <c r="X67" s="71">
        <v>950</v>
      </c>
      <c r="Y67" s="71">
        <v>2118</v>
      </c>
      <c r="Z67" s="71">
        <v>3241</v>
      </c>
      <c r="AA67" s="71">
        <v>1210</v>
      </c>
      <c r="AB67" s="71">
        <v>5225</v>
      </c>
      <c r="AC67" s="71">
        <v>0</v>
      </c>
      <c r="AD67" s="71">
        <v>0.83922486966406395</v>
      </c>
      <c r="AE67" s="72"/>
      <c r="AF67" s="71">
        <v>11196645.78519835</v>
      </c>
      <c r="AG67" s="71">
        <v>435134.26311952033</v>
      </c>
      <c r="AH67" s="71">
        <v>1289070.5980990806</v>
      </c>
      <c r="AI67" s="71">
        <v>5266153.2035900876</v>
      </c>
      <c r="AJ67" s="71">
        <v>10131982.434879171</v>
      </c>
      <c r="AK67" s="71"/>
      <c r="AL67" s="71"/>
      <c r="AM67" s="71">
        <v>681920.55096077151</v>
      </c>
      <c r="AN67" s="71"/>
      <c r="AO67" s="71"/>
      <c r="AP67" s="71">
        <v>29000906.835846983</v>
      </c>
      <c r="AQ67" s="72"/>
      <c r="AR67" s="71">
        <v>93</v>
      </c>
      <c r="AS67" s="71">
        <v>20</v>
      </c>
      <c r="AT67" s="71">
        <v>0</v>
      </c>
      <c r="AU67" s="71">
        <v>0</v>
      </c>
      <c r="AV67" s="71">
        <v>0</v>
      </c>
      <c r="AW67" s="71">
        <v>0</v>
      </c>
      <c r="AX67" s="71"/>
      <c r="AY67" s="72"/>
      <c r="AZ67" s="71">
        <v>449.4</v>
      </c>
      <c r="BA67" s="71">
        <v>2459</v>
      </c>
      <c r="BB67" s="71">
        <v>0</v>
      </c>
      <c r="BC67" s="71">
        <v>0</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1949</v>
      </c>
      <c r="B68" s="70">
        <v>408</v>
      </c>
      <c r="C68" s="70">
        <v>18</v>
      </c>
      <c r="D68" s="70">
        <v>24</v>
      </c>
      <c r="E68" s="70">
        <v>2021</v>
      </c>
      <c r="F68" s="70" t="s">
        <v>160</v>
      </c>
      <c r="G68" s="70" t="s">
        <v>1931</v>
      </c>
      <c r="H68" s="70" t="s">
        <v>1932</v>
      </c>
      <c r="I68" s="148"/>
      <c r="J68" s="71">
        <v>16.57720038128091</v>
      </c>
      <c r="K68" s="71">
        <v>0.72647522049537938</v>
      </c>
      <c r="L68" s="71">
        <v>6.7113588830894422</v>
      </c>
      <c r="M68" s="71">
        <v>3.9277785833211514</v>
      </c>
      <c r="N68" s="71">
        <v>8.2674518341835377</v>
      </c>
      <c r="O68" s="71">
        <v>4.338361049854492</v>
      </c>
      <c r="P68" s="71">
        <v>5.5248191730356275</v>
      </c>
      <c r="Q68" s="71">
        <v>0.29485489235705198</v>
      </c>
      <c r="R68" s="71">
        <v>0</v>
      </c>
      <c r="S68" s="71">
        <v>0.85158371500225727</v>
      </c>
      <c r="T68" s="72"/>
      <c r="U68" s="71">
        <v>1570004</v>
      </c>
      <c r="V68" s="71">
        <v>222</v>
      </c>
      <c r="W68" s="71">
        <v>188</v>
      </c>
      <c r="X68" s="71">
        <v>950</v>
      </c>
      <c r="Y68" s="71">
        <v>2080</v>
      </c>
      <c r="Z68" s="71">
        <v>3192</v>
      </c>
      <c r="AA68" s="71">
        <v>1189</v>
      </c>
      <c r="AB68" s="71">
        <v>5050</v>
      </c>
      <c r="AC68" s="71">
        <v>0</v>
      </c>
      <c r="AD68" s="71">
        <v>0.85158371500225727</v>
      </c>
      <c r="AE68" s="72"/>
      <c r="AF68" s="71">
        <v>11959934.535081057</v>
      </c>
      <c r="AG68" s="71">
        <v>457455.32944924495</v>
      </c>
      <c r="AH68" s="71">
        <v>1179186.9991074672</v>
      </c>
      <c r="AI68" s="71">
        <v>5789518.5361331841</v>
      </c>
      <c r="AJ68" s="71">
        <v>9840222.3610980883</v>
      </c>
      <c r="AK68" s="71">
        <v>0</v>
      </c>
      <c r="AL68" s="71">
        <v>0</v>
      </c>
      <c r="AM68" s="71">
        <v>662882.63342940481</v>
      </c>
      <c r="AN68" s="71">
        <v>0</v>
      </c>
      <c r="AO68" s="71">
        <v>0</v>
      </c>
      <c r="AP68" s="71">
        <v>29889200.394298445</v>
      </c>
      <c r="AQ68" s="72"/>
      <c r="AR68" s="71">
        <v>95</v>
      </c>
      <c r="AS68" s="71">
        <v>20</v>
      </c>
      <c r="AT68" s="71">
        <v>0</v>
      </c>
      <c r="AU68" s="71">
        <v>0</v>
      </c>
      <c r="AV68" s="71">
        <v>0</v>
      </c>
      <c r="AW68" s="71">
        <v>0</v>
      </c>
      <c r="AX68" s="71"/>
      <c r="AY68" s="72"/>
      <c r="AZ68" s="71">
        <v>456.5</v>
      </c>
      <c r="BA68" s="71">
        <v>2459</v>
      </c>
      <c r="BB68" s="71">
        <v>0</v>
      </c>
      <c r="BC68" s="71">
        <v>0</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1950</v>
      </c>
      <c r="B69" s="70">
        <v>408</v>
      </c>
      <c r="C69" s="70">
        <v>19</v>
      </c>
      <c r="D69" s="70">
        <v>24</v>
      </c>
      <c r="E69" s="70">
        <v>2022</v>
      </c>
      <c r="F69" s="70" t="s">
        <v>161</v>
      </c>
      <c r="G69" s="70" t="s">
        <v>1931</v>
      </c>
      <c r="H69" s="70" t="s">
        <v>1932</v>
      </c>
      <c r="I69" s="148"/>
      <c r="J69" s="71">
        <v>15.277212130308136</v>
      </c>
      <c r="K69" s="71">
        <v>0.66146774413253784</v>
      </c>
      <c r="L69" s="71">
        <v>5.7529892787976289</v>
      </c>
      <c r="M69" s="71">
        <v>3.74987658817256</v>
      </c>
      <c r="N69" s="71">
        <v>8.3921403258779748</v>
      </c>
      <c r="O69" s="71">
        <v>4.4503063615381953</v>
      </c>
      <c r="P69" s="71">
        <v>5.405246440202002</v>
      </c>
      <c r="Q69" s="71">
        <v>0.28881544733975539</v>
      </c>
      <c r="R69" s="71">
        <v>0</v>
      </c>
      <c r="S69" s="71">
        <v>0.85656220147100781</v>
      </c>
      <c r="T69" s="72"/>
      <c r="U69" s="71">
        <v>1690700</v>
      </c>
      <c r="V69" s="71">
        <v>222</v>
      </c>
      <c r="W69" s="71">
        <v>188</v>
      </c>
      <c r="X69" s="71">
        <v>950</v>
      </c>
      <c r="Y69" s="71">
        <v>2073</v>
      </c>
      <c r="Z69" s="71">
        <v>3111</v>
      </c>
      <c r="AA69" s="71">
        <v>1181</v>
      </c>
      <c r="AB69" s="71">
        <v>4906</v>
      </c>
      <c r="AC69" s="71">
        <v>0</v>
      </c>
      <c r="AD69" s="71">
        <v>0.85656220147100781</v>
      </c>
      <c r="AE69" s="72"/>
      <c r="AF69" s="71">
        <v>11761078.417459562</v>
      </c>
      <c r="AG69" s="71">
        <v>462558.54432835995</v>
      </c>
      <c r="AH69" s="71">
        <v>1180025.0761636612</v>
      </c>
      <c r="AI69" s="71">
        <v>5699516.6906795474</v>
      </c>
      <c r="AJ69" s="71">
        <v>10615923.935573082</v>
      </c>
      <c r="AK69" s="71">
        <v>0</v>
      </c>
      <c r="AL69" s="71">
        <v>0</v>
      </c>
      <c r="AM69" s="71">
        <v>633498.50636130886</v>
      </c>
      <c r="AN69" s="71">
        <v>0</v>
      </c>
      <c r="AO69" s="71">
        <v>0</v>
      </c>
      <c r="AP69" s="71">
        <v>30352601.170565523</v>
      </c>
      <c r="AQ69" s="72"/>
      <c r="AR69" s="71">
        <v>106</v>
      </c>
      <c r="AS69" s="71">
        <v>20</v>
      </c>
      <c r="AT69" s="71">
        <v>0</v>
      </c>
      <c r="AU69" s="71">
        <v>0</v>
      </c>
      <c r="AV69" s="71">
        <v>0</v>
      </c>
      <c r="AW69" s="71">
        <v>0</v>
      </c>
      <c r="AX69" s="71"/>
      <c r="AY69" s="72"/>
      <c r="AZ69" s="71">
        <v>514.19999999999982</v>
      </c>
      <c r="BA69" s="71">
        <v>2459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1951</v>
      </c>
      <c r="B70" s="70">
        <v>408</v>
      </c>
      <c r="C70" s="70">
        <v>20</v>
      </c>
      <c r="D70" s="70">
        <v>24</v>
      </c>
      <c r="E70" s="70">
        <v>2023</v>
      </c>
      <c r="F70" s="70" t="s">
        <v>1539</v>
      </c>
      <c r="G70" s="70" t="s">
        <v>1931</v>
      </c>
      <c r="H70" s="70" t="s">
        <v>1932</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108</v>
      </c>
      <c r="AS70" s="71">
        <v>20</v>
      </c>
      <c r="AT70" s="71">
        <v>0</v>
      </c>
      <c r="AU70" s="71">
        <v>0</v>
      </c>
      <c r="AV70" s="71">
        <v>0</v>
      </c>
      <c r="AW70" s="71">
        <v>0</v>
      </c>
      <c r="AX70" s="71"/>
      <c r="AY70" s="72"/>
      <c r="AZ70" s="71">
        <v>523.89999999999986</v>
      </c>
      <c r="BA70" s="71">
        <v>2459</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1952</v>
      </c>
      <c r="B71" s="70">
        <v>408</v>
      </c>
      <c r="C71" s="70">
        <v>21</v>
      </c>
      <c r="D71" s="70">
        <v>24</v>
      </c>
      <c r="E71" s="70">
        <v>2024</v>
      </c>
      <c r="F71" s="70" t="s">
        <v>1554</v>
      </c>
      <c r="G71" s="70" t="s">
        <v>1931</v>
      </c>
      <c r="H71" s="70" t="s">
        <v>1932</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1953</v>
      </c>
      <c r="B72" s="70">
        <v>239</v>
      </c>
      <c r="C72" s="70">
        <v>1</v>
      </c>
      <c r="D72" s="70">
        <v>15</v>
      </c>
      <c r="E72" s="70">
        <v>1990</v>
      </c>
      <c r="F72" s="70" t="s">
        <v>787</v>
      </c>
      <c r="G72" s="70" t="s">
        <v>1954</v>
      </c>
      <c r="H72" s="70" t="s">
        <v>1955</v>
      </c>
      <c r="I72" s="148"/>
      <c r="J72" s="71">
        <v>9.4232445944886507</v>
      </c>
      <c r="K72" s="71">
        <v>0.59854460680950949</v>
      </c>
      <c r="L72" s="71">
        <v>9.1061184941955133</v>
      </c>
      <c r="M72" s="71">
        <v>2.2051363387732961</v>
      </c>
      <c r="N72" s="71">
        <v>4.2369358469798177</v>
      </c>
      <c r="O72" s="71">
        <v>3.8535252561880529</v>
      </c>
      <c r="P72" s="71">
        <v>8.3192245114557455</v>
      </c>
      <c r="Q72" s="71">
        <v>0.36159030217393501</v>
      </c>
      <c r="R72" s="71">
        <v>0</v>
      </c>
      <c r="S72" s="71">
        <v>0.32910442043721178</v>
      </c>
      <c r="T72" s="72"/>
      <c r="U72" s="71">
        <v>325624</v>
      </c>
      <c r="V72" s="71">
        <v>203</v>
      </c>
      <c r="W72" s="71">
        <v>99</v>
      </c>
      <c r="X72" s="71">
        <v>855</v>
      </c>
      <c r="Y72" s="71">
        <v>1828</v>
      </c>
      <c r="Z72" s="71">
        <v>1585</v>
      </c>
      <c r="AA72" s="71">
        <v>2020</v>
      </c>
      <c r="AB72" s="71">
        <v>5871</v>
      </c>
      <c r="AC72" s="71">
        <v>0</v>
      </c>
      <c r="AD72" s="71">
        <v>0.32910442043721178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1956</v>
      </c>
      <c r="B73" s="70">
        <v>240</v>
      </c>
      <c r="C73" s="70">
        <v>2</v>
      </c>
      <c r="D73" s="70">
        <v>15</v>
      </c>
      <c r="E73" s="70">
        <v>2005</v>
      </c>
      <c r="F73" s="70" t="s">
        <v>789</v>
      </c>
      <c r="G73" s="70" t="s">
        <v>1954</v>
      </c>
      <c r="H73" s="70" t="s">
        <v>1955</v>
      </c>
      <c r="I73" s="148"/>
      <c r="J73" s="71">
        <v>58.743496820681891</v>
      </c>
      <c r="K73" s="71">
        <v>0.47783645561463789</v>
      </c>
      <c r="L73" s="71">
        <v>11.459214901626099</v>
      </c>
      <c r="M73" s="71">
        <v>4.0601243790749448</v>
      </c>
      <c r="N73" s="71">
        <v>5.3979809397841709</v>
      </c>
      <c r="O73" s="71">
        <v>6.1937190097068786</v>
      </c>
      <c r="P73" s="71">
        <v>8.9811930253491177</v>
      </c>
      <c r="Q73" s="71">
        <v>0.32667988743494403</v>
      </c>
      <c r="R73" s="71">
        <v>0</v>
      </c>
      <c r="S73" s="71">
        <v>0</v>
      </c>
      <c r="T73" s="72"/>
      <c r="U73" s="71">
        <v>2519378</v>
      </c>
      <c r="V73" s="71">
        <v>206</v>
      </c>
      <c r="W73" s="71">
        <v>112</v>
      </c>
      <c r="X73" s="71">
        <v>840</v>
      </c>
      <c r="Y73" s="71">
        <v>2127</v>
      </c>
      <c r="Z73" s="71">
        <v>2948</v>
      </c>
      <c r="AA73" s="71">
        <v>1786</v>
      </c>
      <c r="AB73" s="71">
        <v>5545</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1957</v>
      </c>
      <c r="B74" s="70">
        <v>241</v>
      </c>
      <c r="C74" s="70">
        <v>3</v>
      </c>
      <c r="D74" s="70">
        <v>15</v>
      </c>
      <c r="E74" s="70">
        <v>2006</v>
      </c>
      <c r="F74" s="70" t="s">
        <v>790</v>
      </c>
      <c r="G74" s="70" t="s">
        <v>1954</v>
      </c>
      <c r="H74" s="70" t="s">
        <v>1955</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1958</v>
      </c>
      <c r="B75" s="70">
        <v>242</v>
      </c>
      <c r="C75" s="70">
        <v>4</v>
      </c>
      <c r="D75" s="70">
        <v>15</v>
      </c>
      <c r="E75" s="70">
        <v>2007</v>
      </c>
      <c r="F75" s="70" t="s">
        <v>791</v>
      </c>
      <c r="G75" s="70" t="s">
        <v>1954</v>
      </c>
      <c r="H75" s="70" t="s">
        <v>1955</v>
      </c>
      <c r="I75" s="148"/>
      <c r="J75" s="71">
        <v>58.626886702460887</v>
      </c>
      <c r="K75" s="71">
        <v>0.49886930374774963</v>
      </c>
      <c r="L75" s="71">
        <v>9.2387021669901372</v>
      </c>
      <c r="M75" s="71">
        <v>3.958846290747283</v>
      </c>
      <c r="N75" s="71">
        <v>5.8549846289950107</v>
      </c>
      <c r="O75" s="71">
        <v>5.921688839077329</v>
      </c>
      <c r="P75" s="71">
        <v>8.8036084315085414</v>
      </c>
      <c r="Q75" s="71">
        <v>0.33857433433983902</v>
      </c>
      <c r="R75" s="71">
        <v>0</v>
      </c>
      <c r="S75" s="71">
        <v>0</v>
      </c>
      <c r="T75" s="72"/>
      <c r="U75" s="71">
        <v>2809096</v>
      </c>
      <c r="V75" s="71">
        <v>224</v>
      </c>
      <c r="W75" s="71">
        <v>103</v>
      </c>
      <c r="X75" s="71">
        <v>1024</v>
      </c>
      <c r="Y75" s="71">
        <v>2120</v>
      </c>
      <c r="Z75" s="71">
        <v>2930</v>
      </c>
      <c r="AA75" s="71">
        <v>1724</v>
      </c>
      <c r="AB75" s="71">
        <v>5443</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1959</v>
      </c>
      <c r="B76" s="70">
        <v>243</v>
      </c>
      <c r="C76" s="70">
        <v>5</v>
      </c>
      <c r="D76" s="70">
        <v>15</v>
      </c>
      <c r="E76" s="70">
        <v>2008</v>
      </c>
      <c r="F76" s="70" t="s">
        <v>792</v>
      </c>
      <c r="G76" s="70" t="s">
        <v>1954</v>
      </c>
      <c r="H76" s="70" t="s">
        <v>1955</v>
      </c>
      <c r="I76" s="148"/>
      <c r="J76" s="71">
        <v>59.987114613322852</v>
      </c>
      <c r="K76" s="71">
        <v>0.36864499468330608</v>
      </c>
      <c r="L76" s="71">
        <v>8.1714422687890842</v>
      </c>
      <c r="M76" s="71">
        <v>4.1526906899888418</v>
      </c>
      <c r="N76" s="71">
        <v>4.9375548420352278</v>
      </c>
      <c r="O76" s="71">
        <v>5.822426685117648</v>
      </c>
      <c r="P76" s="71">
        <v>8.4263263272589555</v>
      </c>
      <c r="Q76" s="71">
        <v>0.329790980226084</v>
      </c>
      <c r="R76" s="71">
        <v>0</v>
      </c>
      <c r="S76" s="71">
        <v>0</v>
      </c>
      <c r="T76" s="72"/>
      <c r="U76" s="71">
        <v>3102444</v>
      </c>
      <c r="V76" s="71">
        <v>224</v>
      </c>
      <c r="W76" s="71">
        <v>103</v>
      </c>
      <c r="X76" s="71">
        <v>1024</v>
      </c>
      <c r="Y76" s="71">
        <v>2115</v>
      </c>
      <c r="Z76" s="71">
        <v>2982</v>
      </c>
      <c r="AA76" s="71">
        <v>1652</v>
      </c>
      <c r="AB76" s="71">
        <v>5389</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1960</v>
      </c>
      <c r="B77" s="70">
        <v>244</v>
      </c>
      <c r="C77" s="70">
        <v>6</v>
      </c>
      <c r="D77" s="70">
        <v>15</v>
      </c>
      <c r="E77" s="70">
        <v>2009</v>
      </c>
      <c r="F77" s="70" t="s">
        <v>176</v>
      </c>
      <c r="G77" s="70" t="s">
        <v>1954</v>
      </c>
      <c r="H77" s="70" t="s">
        <v>1955</v>
      </c>
      <c r="I77" s="148"/>
      <c r="J77" s="71">
        <v>81.026208157110389</v>
      </c>
      <c r="K77" s="71">
        <v>0.23657498285580009</v>
      </c>
      <c r="L77" s="71">
        <v>4.1974348650989608</v>
      </c>
      <c r="M77" s="71">
        <v>4.2218387498152818</v>
      </c>
      <c r="N77" s="71">
        <v>4.7567989742016117</v>
      </c>
      <c r="O77" s="71">
        <v>5.9443220877442444</v>
      </c>
      <c r="P77" s="71">
        <v>8.0886477980009666</v>
      </c>
      <c r="Q77" s="71">
        <v>0.31136619098257101</v>
      </c>
      <c r="R77" s="71">
        <v>0</v>
      </c>
      <c r="S77" s="71">
        <v>0</v>
      </c>
      <c r="T77" s="72"/>
      <c r="U77" s="71">
        <v>3719479</v>
      </c>
      <c r="V77" s="71">
        <v>130</v>
      </c>
      <c r="W77" s="71">
        <v>72</v>
      </c>
      <c r="X77" s="71">
        <v>1087</v>
      </c>
      <c r="Y77" s="71">
        <v>2130</v>
      </c>
      <c r="Z77" s="71">
        <v>3005</v>
      </c>
      <c r="AA77" s="71">
        <v>1628</v>
      </c>
      <c r="AB77" s="71">
        <v>5341</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1961</v>
      </c>
      <c r="B78" s="70">
        <v>245</v>
      </c>
      <c r="C78" s="70">
        <v>7</v>
      </c>
      <c r="D78" s="70">
        <v>15</v>
      </c>
      <c r="E78" s="70">
        <v>2010</v>
      </c>
      <c r="F78" s="70" t="s">
        <v>177</v>
      </c>
      <c r="G78" s="70" t="s">
        <v>1954</v>
      </c>
      <c r="H78" s="70" t="s">
        <v>1955</v>
      </c>
      <c r="I78" s="148"/>
      <c r="J78" s="71">
        <v>82.884907699973922</v>
      </c>
      <c r="K78" s="71">
        <v>0.25860550102729041</v>
      </c>
      <c r="L78" s="71">
        <v>3.8104878026317599</v>
      </c>
      <c r="M78" s="71">
        <v>4.5076995741863826</v>
      </c>
      <c r="N78" s="71">
        <v>5.8747586968658014</v>
      </c>
      <c r="O78" s="71">
        <v>5.8971378325223256</v>
      </c>
      <c r="P78" s="71">
        <v>7.9493164921289514</v>
      </c>
      <c r="Q78" s="71">
        <v>0.328469578519408</v>
      </c>
      <c r="R78" s="71">
        <v>0</v>
      </c>
      <c r="S78" s="71">
        <v>0</v>
      </c>
      <c r="T78" s="72"/>
      <c r="U78" s="71">
        <v>4043117</v>
      </c>
      <c r="V78" s="71">
        <v>130</v>
      </c>
      <c r="W78" s="71">
        <v>72</v>
      </c>
      <c r="X78" s="71">
        <v>1087</v>
      </c>
      <c r="Y78" s="71">
        <v>2176</v>
      </c>
      <c r="Z78" s="71">
        <v>2995</v>
      </c>
      <c r="AA78" s="71">
        <v>1560</v>
      </c>
      <c r="AB78" s="71">
        <v>5399</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1962</v>
      </c>
      <c r="B79" s="70">
        <v>246</v>
      </c>
      <c r="C79" s="70">
        <v>8</v>
      </c>
      <c r="D79" s="70">
        <v>15</v>
      </c>
      <c r="E79" s="70">
        <v>2011</v>
      </c>
      <c r="F79" s="70" t="s">
        <v>178</v>
      </c>
      <c r="G79" s="70" t="s">
        <v>1954</v>
      </c>
      <c r="H79" s="70" t="s">
        <v>1955</v>
      </c>
      <c r="I79" s="148"/>
      <c r="J79" s="71">
        <v>84.885401761029556</v>
      </c>
      <c r="K79" s="71">
        <v>0.31596409091624977</v>
      </c>
      <c r="L79" s="71">
        <v>3.893880950836714</v>
      </c>
      <c r="M79" s="71">
        <v>6.0032164691705052</v>
      </c>
      <c r="N79" s="71">
        <v>7.4817891464306161</v>
      </c>
      <c r="O79" s="71">
        <v>5.8546131249063222</v>
      </c>
      <c r="P79" s="71">
        <v>7.6057795436029307</v>
      </c>
      <c r="Q79" s="71">
        <v>0.37635947519294899</v>
      </c>
      <c r="R79" s="71">
        <v>0</v>
      </c>
      <c r="S79" s="71">
        <v>0</v>
      </c>
      <c r="T79" s="72"/>
      <c r="U79" s="71">
        <v>3769385</v>
      </c>
      <c r="V79" s="71">
        <v>130</v>
      </c>
      <c r="W79" s="71">
        <v>72</v>
      </c>
      <c r="X79" s="71">
        <v>1087</v>
      </c>
      <c r="Y79" s="71">
        <v>2192</v>
      </c>
      <c r="Z79" s="71">
        <v>3038</v>
      </c>
      <c r="AA79" s="71">
        <v>1537</v>
      </c>
      <c r="AB79" s="71">
        <v>5363</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1963</v>
      </c>
      <c r="B80" s="70">
        <v>247</v>
      </c>
      <c r="C80" s="70">
        <v>9</v>
      </c>
      <c r="D80" s="70">
        <v>15</v>
      </c>
      <c r="E80" s="70">
        <v>2012</v>
      </c>
      <c r="F80" s="70" t="s">
        <v>179</v>
      </c>
      <c r="G80" s="70" t="s">
        <v>1954</v>
      </c>
      <c r="H80" s="70" t="s">
        <v>1955</v>
      </c>
      <c r="I80" s="148"/>
      <c r="J80" s="71">
        <v>104.3775847116153</v>
      </c>
      <c r="K80" s="71">
        <v>0.30658228265597348</v>
      </c>
      <c r="L80" s="71">
        <v>3.885309103648972</v>
      </c>
      <c r="M80" s="71">
        <v>6.6750729097263628</v>
      </c>
      <c r="N80" s="71">
        <v>7.7985529105778166</v>
      </c>
      <c r="O80" s="71">
        <v>5.9385557318653941</v>
      </c>
      <c r="P80" s="71">
        <v>7.594309926869764</v>
      </c>
      <c r="Q80" s="71">
        <v>0.40837326456471901</v>
      </c>
      <c r="R80" s="71">
        <v>0</v>
      </c>
      <c r="S80" s="71">
        <v>0</v>
      </c>
      <c r="T80" s="72"/>
      <c r="U80" s="71">
        <v>4868570</v>
      </c>
      <c r="V80" s="71">
        <v>130</v>
      </c>
      <c r="W80" s="71">
        <v>72</v>
      </c>
      <c r="X80" s="71">
        <v>1087</v>
      </c>
      <c r="Y80" s="71">
        <v>2220</v>
      </c>
      <c r="Z80" s="71">
        <v>3106</v>
      </c>
      <c r="AA80" s="71">
        <v>1526</v>
      </c>
      <c r="AB80" s="71">
        <v>5356</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1964</v>
      </c>
      <c r="B81" s="70">
        <v>248</v>
      </c>
      <c r="C81" s="70">
        <v>10</v>
      </c>
      <c r="D81" s="70">
        <v>15</v>
      </c>
      <c r="E81" s="70">
        <v>2013</v>
      </c>
      <c r="F81" s="70" t="s">
        <v>180</v>
      </c>
      <c r="G81" s="70" t="s">
        <v>1954</v>
      </c>
      <c r="H81" s="70" t="s">
        <v>1955</v>
      </c>
      <c r="I81" s="148"/>
      <c r="J81" s="71">
        <v>87.007505620910408</v>
      </c>
      <c r="K81" s="71">
        <v>0.25682483148416851</v>
      </c>
      <c r="L81" s="71">
        <v>3.423664786313843</v>
      </c>
      <c r="M81" s="71">
        <v>5.7576019666309524</v>
      </c>
      <c r="N81" s="71">
        <v>8.3294357527917402</v>
      </c>
      <c r="O81" s="71">
        <v>5.8018781689048247</v>
      </c>
      <c r="P81" s="71">
        <v>7.5180226994304329</v>
      </c>
      <c r="Q81" s="71">
        <v>0.417871136296804</v>
      </c>
      <c r="R81" s="71">
        <v>0</v>
      </c>
      <c r="S81" s="71">
        <v>0</v>
      </c>
      <c r="T81" s="72"/>
      <c r="U81" s="71">
        <v>3692473</v>
      </c>
      <c r="V81" s="71">
        <v>130</v>
      </c>
      <c r="W81" s="71">
        <v>72</v>
      </c>
      <c r="X81" s="71">
        <v>1087</v>
      </c>
      <c r="Y81" s="71">
        <v>2246</v>
      </c>
      <c r="Z81" s="71">
        <v>3170</v>
      </c>
      <c r="AA81" s="71">
        <v>1505</v>
      </c>
      <c r="AB81" s="71">
        <v>5402</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1965</v>
      </c>
      <c r="B82" s="70">
        <v>249</v>
      </c>
      <c r="C82" s="70">
        <v>11</v>
      </c>
      <c r="D82" s="70">
        <v>15</v>
      </c>
      <c r="E82" s="70">
        <v>2014</v>
      </c>
      <c r="F82" s="70" t="s">
        <v>181</v>
      </c>
      <c r="G82" s="70" t="s">
        <v>1954</v>
      </c>
      <c r="H82" s="70" t="s">
        <v>1955</v>
      </c>
      <c r="I82" s="148"/>
      <c r="J82" s="71">
        <v>88.845129379364437</v>
      </c>
      <c r="K82" s="71">
        <v>0.2986197052507733</v>
      </c>
      <c r="L82" s="71">
        <v>1.810644062069535</v>
      </c>
      <c r="M82" s="71">
        <v>5.5560866458422424</v>
      </c>
      <c r="N82" s="71">
        <v>8.0558175378538337</v>
      </c>
      <c r="O82" s="71">
        <v>5.5642998126492547</v>
      </c>
      <c r="P82" s="71">
        <v>7.4616949810880868</v>
      </c>
      <c r="Q82" s="71">
        <v>0.40166463962191001</v>
      </c>
      <c r="R82" s="71">
        <v>0</v>
      </c>
      <c r="S82" s="71">
        <v>0</v>
      </c>
      <c r="T82" s="72"/>
      <c r="U82" s="71">
        <v>3994870</v>
      </c>
      <c r="V82" s="71">
        <v>131</v>
      </c>
      <c r="W82" s="71">
        <v>45</v>
      </c>
      <c r="X82" s="71">
        <v>1084</v>
      </c>
      <c r="Y82" s="71">
        <v>2252</v>
      </c>
      <c r="Z82" s="71">
        <v>3202</v>
      </c>
      <c r="AA82" s="71">
        <v>1486</v>
      </c>
      <c r="AB82" s="71">
        <v>5412</v>
      </c>
      <c r="AC82" s="71">
        <v>0</v>
      </c>
      <c r="AD82" s="71">
        <v>0</v>
      </c>
      <c r="AE82" s="72"/>
      <c r="AF82" s="71"/>
      <c r="AG82" s="71"/>
      <c r="AH82" s="71"/>
      <c r="AI82" s="71"/>
      <c r="AJ82" s="71"/>
      <c r="AK82" s="71"/>
      <c r="AL82" s="71"/>
      <c r="AM82" s="71"/>
      <c r="AN82" s="71"/>
      <c r="AO82" s="71"/>
      <c r="AP82" s="71"/>
      <c r="AQ82" s="72"/>
      <c r="AR82" s="71">
        <v>179</v>
      </c>
      <c r="AS82" s="71">
        <v>56</v>
      </c>
      <c r="AT82" s="71">
        <v>0</v>
      </c>
      <c r="AU82" s="71">
        <v>0</v>
      </c>
      <c r="AV82" s="71">
        <v>0</v>
      </c>
      <c r="AW82" s="71">
        <v>0</v>
      </c>
      <c r="AX82" s="71"/>
      <c r="AY82" s="72"/>
      <c r="AZ82" s="71">
        <v>822.59999999999991</v>
      </c>
      <c r="BA82" s="71">
        <v>2567.8000000000002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1966</v>
      </c>
      <c r="B83" s="70">
        <v>250</v>
      </c>
      <c r="C83" s="70">
        <v>12</v>
      </c>
      <c r="D83" s="70">
        <v>15</v>
      </c>
      <c r="E83" s="70">
        <v>2015</v>
      </c>
      <c r="F83" s="70" t="s">
        <v>182</v>
      </c>
      <c r="G83" s="1064" t="s">
        <v>1954</v>
      </c>
      <c r="H83" s="70" t="s">
        <v>1955</v>
      </c>
      <c r="I83" s="148"/>
      <c r="J83" s="71">
        <v>118.6594022027919</v>
      </c>
      <c r="K83" s="71">
        <v>0.28239732293144781</v>
      </c>
      <c r="L83" s="71">
        <v>2.1241647069145149</v>
      </c>
      <c r="M83" s="71">
        <v>6.4145892262711932</v>
      </c>
      <c r="N83" s="71">
        <v>7.0895354504522059</v>
      </c>
      <c r="O83" s="71">
        <v>5.5233082585864191</v>
      </c>
      <c r="P83" s="71">
        <v>7.3821601207222711</v>
      </c>
      <c r="Q83" s="71">
        <v>0.393785027889127</v>
      </c>
      <c r="R83" s="71">
        <v>0</v>
      </c>
      <c r="S83" s="71">
        <v>0</v>
      </c>
      <c r="T83" s="72"/>
      <c r="U83" s="71">
        <v>6032727</v>
      </c>
      <c r="V83" s="71">
        <v>131</v>
      </c>
      <c r="W83" s="71">
        <v>45</v>
      </c>
      <c r="X83" s="71">
        <v>1084</v>
      </c>
      <c r="Y83" s="71">
        <v>2276</v>
      </c>
      <c r="Z83" s="71">
        <v>3209</v>
      </c>
      <c r="AA83" s="71">
        <v>1469</v>
      </c>
      <c r="AB83" s="71">
        <v>5420</v>
      </c>
      <c r="AC83" s="71">
        <v>0</v>
      </c>
      <c r="AD83" s="71">
        <v>0</v>
      </c>
      <c r="AE83" s="72"/>
      <c r="AF83" s="71">
        <v>101961512.1012411</v>
      </c>
      <c r="AG83" s="71">
        <v>219072.77237371271</v>
      </c>
      <c r="AH83" s="71">
        <v>301887.20693362982</v>
      </c>
      <c r="AI83" s="71">
        <v>6593649.6706231469</v>
      </c>
      <c r="AJ83" s="71">
        <v>11653662.326706471</v>
      </c>
      <c r="AK83" s="71">
        <v>0</v>
      </c>
      <c r="AL83" s="71">
        <v>0</v>
      </c>
      <c r="AM83" s="71">
        <v>742788.26395511907</v>
      </c>
      <c r="AN83" s="71">
        <v>0</v>
      </c>
      <c r="AO83" s="71">
        <v>0</v>
      </c>
      <c r="AP83" s="71">
        <v>121472572.34183317</v>
      </c>
      <c r="AQ83" s="72"/>
      <c r="AR83" s="71">
        <v>202</v>
      </c>
      <c r="AS83" s="71">
        <v>70</v>
      </c>
      <c r="AT83" s="71">
        <v>0</v>
      </c>
      <c r="AU83" s="71">
        <v>0</v>
      </c>
      <c r="AV83" s="71">
        <v>0</v>
      </c>
      <c r="AW83" s="71">
        <v>0</v>
      </c>
      <c r="AX83" s="71"/>
      <c r="AY83" s="72"/>
      <c r="AZ83" s="71">
        <v>948.7</v>
      </c>
      <c r="BA83" s="71">
        <v>2913</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1967</v>
      </c>
      <c r="B84" s="70">
        <v>251</v>
      </c>
      <c r="C84" s="70">
        <v>13</v>
      </c>
      <c r="D84" s="70">
        <v>15</v>
      </c>
      <c r="E84" s="70">
        <v>2016</v>
      </c>
      <c r="F84" s="70" t="s">
        <v>155</v>
      </c>
      <c r="G84" s="1064" t="s">
        <v>1954</v>
      </c>
      <c r="H84" s="70" t="s">
        <v>1955</v>
      </c>
      <c r="I84" s="148"/>
      <c r="J84" s="71">
        <v>100.76009682721535</v>
      </c>
      <c r="K84" s="71">
        <v>0.27271215571258267</v>
      </c>
      <c r="L84" s="71">
        <v>2.2449709328090259</v>
      </c>
      <c r="M84" s="71">
        <v>4.5302116950053675</v>
      </c>
      <c r="N84" s="71">
        <v>6.1138831939592224</v>
      </c>
      <c r="O84" s="71">
        <v>5.4970430697147759</v>
      </c>
      <c r="P84" s="71">
        <v>7.2540718475526536</v>
      </c>
      <c r="Q84" s="71">
        <v>0.3778813490044875</v>
      </c>
      <c r="R84" s="71">
        <v>0</v>
      </c>
      <c r="S84" s="71">
        <v>0</v>
      </c>
      <c r="T84" s="72"/>
      <c r="U84" s="71">
        <v>5959967</v>
      </c>
      <c r="V84" s="71">
        <v>131</v>
      </c>
      <c r="W84" s="71">
        <v>45</v>
      </c>
      <c r="X84" s="71">
        <v>1084</v>
      </c>
      <c r="Y84" s="71">
        <v>2278</v>
      </c>
      <c r="Z84" s="71">
        <v>3233</v>
      </c>
      <c r="AA84" s="71">
        <v>1493</v>
      </c>
      <c r="AB84" s="71">
        <v>5350</v>
      </c>
      <c r="AC84" s="71">
        <v>0</v>
      </c>
      <c r="AD84" s="71">
        <v>0</v>
      </c>
      <c r="AE84" s="72"/>
      <c r="AF84" s="71">
        <v>88426966.077620015</v>
      </c>
      <c r="AG84" s="71">
        <v>207509.33124729921</v>
      </c>
      <c r="AH84" s="71">
        <v>255815.6123552832</v>
      </c>
      <c r="AI84" s="71">
        <v>6726311.5053109154</v>
      </c>
      <c r="AJ84" s="71">
        <v>9882695.3424878195</v>
      </c>
      <c r="AK84" s="71">
        <v>0</v>
      </c>
      <c r="AL84" s="71">
        <v>0</v>
      </c>
      <c r="AM84" s="71">
        <v>733764.67821337143</v>
      </c>
      <c r="AN84" s="71">
        <v>0</v>
      </c>
      <c r="AO84" s="71">
        <v>0</v>
      </c>
      <c r="AP84" s="71">
        <v>106233062.5472347</v>
      </c>
      <c r="AQ84" s="72"/>
      <c r="AR84" s="71">
        <v>210</v>
      </c>
      <c r="AS84" s="71">
        <v>79</v>
      </c>
      <c r="AT84" s="71">
        <v>0</v>
      </c>
      <c r="AU84" s="71">
        <v>0</v>
      </c>
      <c r="AV84" s="71">
        <v>0</v>
      </c>
      <c r="AW84" s="71">
        <v>0</v>
      </c>
      <c r="AX84" s="71"/>
      <c r="AY84" s="72"/>
      <c r="AZ84" s="71">
        <v>1004.8</v>
      </c>
      <c r="BA84" s="71">
        <v>3262.2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1968</v>
      </c>
      <c r="B85" s="70">
        <v>252</v>
      </c>
      <c r="C85" s="70">
        <v>14</v>
      </c>
      <c r="D85" s="70">
        <v>15</v>
      </c>
      <c r="E85" s="70">
        <v>2017</v>
      </c>
      <c r="F85" s="70" t="s">
        <v>156</v>
      </c>
      <c r="G85" s="70" t="s">
        <v>1954</v>
      </c>
      <c r="H85" s="70" t="s">
        <v>1955</v>
      </c>
      <c r="I85" s="148"/>
      <c r="J85" s="71">
        <v>111.12920689954169</v>
      </c>
      <c r="K85" s="71">
        <v>0.27021540797265542</v>
      </c>
      <c r="L85" s="71">
        <v>1.9311450363061315</v>
      </c>
      <c r="M85" s="71">
        <v>3.8429068680723115</v>
      </c>
      <c r="N85" s="71">
        <v>6.3660389566419786</v>
      </c>
      <c r="O85" s="71">
        <v>5.4558482876279939</v>
      </c>
      <c r="P85" s="71">
        <v>7.1550125124123038</v>
      </c>
      <c r="Q85" s="71">
        <v>0.36617100592113</v>
      </c>
      <c r="R85" s="71">
        <v>0</v>
      </c>
      <c r="S85" s="71">
        <v>0</v>
      </c>
      <c r="T85" s="72"/>
      <c r="U85" s="71">
        <v>7059978</v>
      </c>
      <c r="V85" s="71">
        <v>131</v>
      </c>
      <c r="W85" s="71">
        <v>45</v>
      </c>
      <c r="X85" s="71">
        <v>1084</v>
      </c>
      <c r="Y85" s="71">
        <v>2289</v>
      </c>
      <c r="Z85" s="71">
        <v>3262</v>
      </c>
      <c r="AA85" s="71">
        <v>1482</v>
      </c>
      <c r="AB85" s="71">
        <v>5361</v>
      </c>
      <c r="AC85" s="71">
        <v>0</v>
      </c>
      <c r="AD85" s="71">
        <v>0</v>
      </c>
      <c r="AE85" s="72"/>
      <c r="AF85" s="71">
        <v>99376308.115757257</v>
      </c>
      <c r="AG85" s="71">
        <v>210395.6802820038</v>
      </c>
      <c r="AH85" s="71">
        <v>282821.54696063511</v>
      </c>
      <c r="AI85" s="71">
        <v>6177132.6728842808</v>
      </c>
      <c r="AJ85" s="71">
        <v>11309738.531826319</v>
      </c>
      <c r="AK85" s="71">
        <v>0</v>
      </c>
      <c r="AL85" s="71">
        <v>0</v>
      </c>
      <c r="AM85" s="71">
        <v>736423.85534247535</v>
      </c>
      <c r="AN85" s="71">
        <v>0</v>
      </c>
      <c r="AO85" s="71">
        <v>0</v>
      </c>
      <c r="AP85" s="71">
        <v>118092820.40305297</v>
      </c>
      <c r="AQ85" s="72"/>
      <c r="AR85" s="71">
        <v>221</v>
      </c>
      <c r="AS85" s="71">
        <v>97</v>
      </c>
      <c r="AT85" s="71">
        <v>0</v>
      </c>
      <c r="AU85" s="71">
        <v>0</v>
      </c>
      <c r="AV85" s="71">
        <v>0</v>
      </c>
      <c r="AW85" s="71">
        <v>0</v>
      </c>
      <c r="AX85" s="71"/>
      <c r="AY85" s="72"/>
      <c r="AZ85" s="71">
        <v>1091.2</v>
      </c>
      <c r="BA85" s="71">
        <v>4125</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1969</v>
      </c>
      <c r="B86" s="70">
        <v>253</v>
      </c>
      <c r="C86" s="70">
        <v>15</v>
      </c>
      <c r="D86" s="70">
        <v>15</v>
      </c>
      <c r="E86" s="70">
        <v>2018</v>
      </c>
      <c r="F86" s="70" t="s">
        <v>183</v>
      </c>
      <c r="G86" s="70" t="s">
        <v>1954</v>
      </c>
      <c r="H86" s="70" t="s">
        <v>1955</v>
      </c>
      <c r="I86" s="148"/>
      <c r="J86" s="71">
        <v>117.05910916150594</v>
      </c>
      <c r="K86" s="71">
        <v>0.23288804989596903</v>
      </c>
      <c r="L86" s="71">
        <v>1.7184312539688524</v>
      </c>
      <c r="M86" s="71">
        <v>3.7076500160763977</v>
      </c>
      <c r="N86" s="71">
        <v>4.2074944536754249</v>
      </c>
      <c r="O86" s="71">
        <v>5.3976551394566732</v>
      </c>
      <c r="P86" s="71">
        <v>6.9881921162041358</v>
      </c>
      <c r="Q86" s="71">
        <v>0.33306627941294598</v>
      </c>
      <c r="R86" s="71">
        <v>0</v>
      </c>
      <c r="S86" s="71">
        <v>0</v>
      </c>
      <c r="T86" s="72"/>
      <c r="U86" s="71">
        <v>7679392</v>
      </c>
      <c r="V86" s="71">
        <v>131</v>
      </c>
      <c r="W86" s="71">
        <v>45</v>
      </c>
      <c r="X86" s="71">
        <v>1084</v>
      </c>
      <c r="Y86" s="71">
        <v>2261</v>
      </c>
      <c r="Z86" s="71">
        <v>3289</v>
      </c>
      <c r="AA86" s="71">
        <v>1462</v>
      </c>
      <c r="AB86" s="71">
        <v>5255</v>
      </c>
      <c r="AC86" s="71">
        <v>0</v>
      </c>
      <c r="AD86" s="71">
        <v>0</v>
      </c>
      <c r="AE86" s="72"/>
      <c r="AF86" s="71">
        <v>113088421.98401611</v>
      </c>
      <c r="AG86" s="71">
        <v>185376.42378310731</v>
      </c>
      <c r="AH86" s="71">
        <v>262129.12170243679</v>
      </c>
      <c r="AI86" s="71">
        <v>6311334.6181654558</v>
      </c>
      <c r="AJ86" s="71">
        <v>8597394.2276109383</v>
      </c>
      <c r="AK86" s="71">
        <v>0</v>
      </c>
      <c r="AL86" s="71">
        <v>0</v>
      </c>
      <c r="AM86" s="71">
        <v>723356.58678971475</v>
      </c>
      <c r="AN86" s="71">
        <v>0</v>
      </c>
      <c r="AO86" s="71">
        <v>0</v>
      </c>
      <c r="AP86" s="71">
        <v>129168012.96206777</v>
      </c>
      <c r="AQ86" s="72"/>
      <c r="AR86" s="71">
        <v>235</v>
      </c>
      <c r="AS86" s="71">
        <v>105</v>
      </c>
      <c r="AT86" s="71">
        <v>0</v>
      </c>
      <c r="AU86" s="71">
        <v>0</v>
      </c>
      <c r="AV86" s="71">
        <v>0</v>
      </c>
      <c r="AW86" s="71">
        <v>0</v>
      </c>
      <c r="AX86" s="71"/>
      <c r="AY86" s="72"/>
      <c r="AZ86" s="71">
        <v>1181.4700000000003</v>
      </c>
      <c r="BA86" s="71">
        <v>4395</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1970</v>
      </c>
      <c r="B87" s="70">
        <v>254</v>
      </c>
      <c r="C87" s="70">
        <v>16</v>
      </c>
      <c r="D87" s="70">
        <v>15</v>
      </c>
      <c r="E87" s="70">
        <v>2019</v>
      </c>
      <c r="F87" s="70" t="s">
        <v>158</v>
      </c>
      <c r="G87" s="70" t="s">
        <v>1954</v>
      </c>
      <c r="H87" s="70" t="s">
        <v>1955</v>
      </c>
      <c r="I87" s="148"/>
      <c r="J87" s="71">
        <v>4.4522241905893365</v>
      </c>
      <c r="K87" s="71">
        <v>0.21907618849108107</v>
      </c>
      <c r="L87" s="71">
        <v>1.7455526751818076</v>
      </c>
      <c r="M87" s="71">
        <v>4.1521664987224502</v>
      </c>
      <c r="N87" s="71">
        <v>4.3337458011983392</v>
      </c>
      <c r="O87" s="71">
        <v>5.2055130280328612</v>
      </c>
      <c r="P87" s="71">
        <v>6.9253113126875752</v>
      </c>
      <c r="Q87" s="71">
        <v>0.31972064745733098</v>
      </c>
      <c r="R87" s="71">
        <v>0</v>
      </c>
      <c r="S87" s="71">
        <v>0</v>
      </c>
      <c r="T87" s="72"/>
      <c r="U87" s="71">
        <v>289397</v>
      </c>
      <c r="V87" s="71">
        <v>131</v>
      </c>
      <c r="W87" s="71">
        <v>45</v>
      </c>
      <c r="X87" s="71">
        <v>1084</v>
      </c>
      <c r="Y87" s="71">
        <v>2255</v>
      </c>
      <c r="Z87" s="71">
        <v>3259</v>
      </c>
      <c r="AA87" s="71">
        <v>1438</v>
      </c>
      <c r="AB87" s="71">
        <v>5181</v>
      </c>
      <c r="AC87" s="71">
        <v>0</v>
      </c>
      <c r="AD87" s="71">
        <v>0</v>
      </c>
      <c r="AE87" s="72"/>
      <c r="AF87" s="71">
        <v>3841577.9709127769</v>
      </c>
      <c r="AG87" s="71">
        <v>179537.82417719479</v>
      </c>
      <c r="AH87" s="71">
        <v>285374.5531948334</v>
      </c>
      <c r="AI87" s="71">
        <v>6237067.2621658295</v>
      </c>
      <c r="AJ87" s="71">
        <v>9007544.0881547257</v>
      </c>
      <c r="AK87" s="71">
        <v>0</v>
      </c>
      <c r="AL87" s="71">
        <v>0</v>
      </c>
      <c r="AM87" s="71">
        <v>705613.19745288184</v>
      </c>
      <c r="AN87" s="71">
        <v>0</v>
      </c>
      <c r="AO87" s="71">
        <v>0</v>
      </c>
      <c r="AP87" s="71">
        <v>20256714.896058239</v>
      </c>
      <c r="AQ87" s="72"/>
      <c r="AR87" s="71">
        <v>241</v>
      </c>
      <c r="AS87" s="71">
        <v>114</v>
      </c>
      <c r="AT87" s="71">
        <v>0</v>
      </c>
      <c r="AU87" s="71">
        <v>0</v>
      </c>
      <c r="AV87" s="71">
        <v>0</v>
      </c>
      <c r="AW87" s="71">
        <v>0</v>
      </c>
      <c r="AX87" s="71"/>
      <c r="AY87" s="72"/>
      <c r="AZ87" s="71">
        <v>1214.83</v>
      </c>
      <c r="BA87" s="71">
        <v>4763.3999999999996</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1971</v>
      </c>
      <c r="B88" s="70">
        <v>255</v>
      </c>
      <c r="C88" s="70">
        <v>17</v>
      </c>
      <c r="D88" s="70">
        <v>15</v>
      </c>
      <c r="E88" s="70">
        <v>2020</v>
      </c>
      <c r="F88" s="70" t="s">
        <v>159</v>
      </c>
      <c r="G88" s="70" t="s">
        <v>1954</v>
      </c>
      <c r="H88" s="70" t="s">
        <v>1955</v>
      </c>
      <c r="I88" s="148"/>
      <c r="J88" s="71">
        <v>4.2272167106385874</v>
      </c>
      <c r="K88" s="71">
        <v>0.36406346526112393</v>
      </c>
      <c r="L88" s="71">
        <v>3.7221374204462845</v>
      </c>
      <c r="M88" s="71">
        <v>3.8492883318113074</v>
      </c>
      <c r="N88" s="71">
        <v>4.8156109605502948</v>
      </c>
      <c r="O88" s="71">
        <v>4.5985501841950223</v>
      </c>
      <c r="P88" s="71">
        <v>6.5245817670235642</v>
      </c>
      <c r="Q88" s="71">
        <v>0.29957943558991201</v>
      </c>
      <c r="R88" s="71">
        <v>0</v>
      </c>
      <c r="S88" s="71">
        <v>0</v>
      </c>
      <c r="T88" s="72"/>
      <c r="U88" s="71">
        <v>298276</v>
      </c>
      <c r="V88" s="71">
        <v>190</v>
      </c>
      <c r="W88" s="71">
        <v>90</v>
      </c>
      <c r="X88" s="71">
        <v>1055</v>
      </c>
      <c r="Y88" s="71">
        <v>2251</v>
      </c>
      <c r="Z88" s="71">
        <v>3286</v>
      </c>
      <c r="AA88" s="71">
        <v>1440</v>
      </c>
      <c r="AB88" s="71">
        <v>5081</v>
      </c>
      <c r="AC88" s="71">
        <v>0</v>
      </c>
      <c r="AD88" s="71">
        <v>0</v>
      </c>
      <c r="AE88" s="72"/>
      <c r="AF88" s="71">
        <v>3648643.6864708788</v>
      </c>
      <c r="AG88" s="71">
        <v>271473.15694885125</v>
      </c>
      <c r="AH88" s="71">
        <v>624330.97048001399</v>
      </c>
      <c r="AI88" s="71">
        <v>5665491.3857644619</v>
      </c>
      <c r="AJ88" s="71">
        <v>10657893.83374678</v>
      </c>
      <c r="AK88" s="71"/>
      <c r="AL88" s="71"/>
      <c r="AM88" s="71">
        <v>663126.95108740299</v>
      </c>
      <c r="AN88" s="71"/>
      <c r="AO88" s="71"/>
      <c r="AP88" s="71">
        <v>21530959.984498389</v>
      </c>
      <c r="AQ88" s="72"/>
      <c r="AR88" s="71">
        <v>257</v>
      </c>
      <c r="AS88" s="71">
        <v>120</v>
      </c>
      <c r="AT88" s="71">
        <v>0</v>
      </c>
      <c r="AU88" s="71">
        <v>2</v>
      </c>
      <c r="AV88" s="71">
        <v>0</v>
      </c>
      <c r="AW88" s="71">
        <v>0</v>
      </c>
      <c r="AX88" s="71"/>
      <c r="AY88" s="72"/>
      <c r="AZ88" s="71">
        <v>1319.86</v>
      </c>
      <c r="BA88" s="71">
        <v>5060.3999999999987</v>
      </c>
      <c r="BB88" s="71">
        <v>0</v>
      </c>
      <c r="BC88" s="71">
        <v>480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1972</v>
      </c>
      <c r="B89" s="70">
        <v>255</v>
      </c>
      <c r="C89" s="70">
        <v>18</v>
      </c>
      <c r="D89" s="70">
        <v>15</v>
      </c>
      <c r="E89" s="70">
        <v>2021</v>
      </c>
      <c r="F89" s="70" t="s">
        <v>160</v>
      </c>
      <c r="G89" s="70" t="s">
        <v>1954</v>
      </c>
      <c r="H89" s="70" t="s">
        <v>1955</v>
      </c>
      <c r="I89" s="148"/>
      <c r="J89" s="71">
        <v>3.5081729401761108</v>
      </c>
      <c r="K89" s="71">
        <v>0.36543097085963383</v>
      </c>
      <c r="L89" s="71">
        <v>3.4252021875227943</v>
      </c>
      <c r="M89" s="71">
        <v>3.5043770665580274</v>
      </c>
      <c r="N89" s="71">
        <v>4.0063395819719689</v>
      </c>
      <c r="O89" s="71">
        <v>4.4484510389015517</v>
      </c>
      <c r="P89" s="71">
        <v>6.5656597910002885</v>
      </c>
      <c r="Q89" s="71">
        <v>0.29117650459101302</v>
      </c>
      <c r="R89" s="71">
        <v>0</v>
      </c>
      <c r="S89" s="71">
        <v>0</v>
      </c>
      <c r="T89" s="72"/>
      <c r="U89" s="71">
        <v>280788</v>
      </c>
      <c r="V89" s="71">
        <v>190</v>
      </c>
      <c r="W89" s="71">
        <v>90</v>
      </c>
      <c r="X89" s="71">
        <v>1055</v>
      </c>
      <c r="Y89" s="71">
        <v>2239</v>
      </c>
      <c r="Z89" s="71">
        <v>3273</v>
      </c>
      <c r="AA89" s="71">
        <v>1413</v>
      </c>
      <c r="AB89" s="71">
        <v>4987</v>
      </c>
      <c r="AC89" s="71">
        <v>0</v>
      </c>
      <c r="AD89" s="71">
        <v>0</v>
      </c>
      <c r="AE89" s="72"/>
      <c r="AF89" s="71">
        <v>3137139.2820049366</v>
      </c>
      <c r="AG89" s="71">
        <v>289318.42681950529</v>
      </c>
      <c r="AH89" s="71">
        <v>570755.13693645038</v>
      </c>
      <c r="AI89" s="71">
        <v>6256719.6738617932</v>
      </c>
      <c r="AJ89" s="71">
        <v>9780882.4710178636</v>
      </c>
      <c r="AK89" s="71">
        <v>0</v>
      </c>
      <c r="AL89" s="71">
        <v>0</v>
      </c>
      <c r="AM89" s="71">
        <v>654613.00849751313</v>
      </c>
      <c r="AN89" s="71">
        <v>0</v>
      </c>
      <c r="AO89" s="71">
        <v>0</v>
      </c>
      <c r="AP89" s="71">
        <v>20689427.999138065</v>
      </c>
      <c r="AQ89" s="72"/>
      <c r="AR89" s="71">
        <v>270</v>
      </c>
      <c r="AS89" s="71">
        <v>128</v>
      </c>
      <c r="AT89" s="71">
        <v>0</v>
      </c>
      <c r="AU89" s="71">
        <v>2</v>
      </c>
      <c r="AV89" s="71">
        <v>0</v>
      </c>
      <c r="AW89" s="71">
        <v>0</v>
      </c>
      <c r="AX89" s="71"/>
      <c r="AY89" s="72"/>
      <c r="AZ89" s="71">
        <v>1414.75</v>
      </c>
      <c r="BA89" s="71">
        <v>5456.3999999999987</v>
      </c>
      <c r="BB89" s="71">
        <v>0</v>
      </c>
      <c r="BC89" s="71">
        <v>480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1973</v>
      </c>
      <c r="B90" s="70">
        <v>255</v>
      </c>
      <c r="C90" s="70">
        <v>19</v>
      </c>
      <c r="D90" s="70">
        <v>15</v>
      </c>
      <c r="E90" s="70">
        <v>2022</v>
      </c>
      <c r="F90" s="70" t="s">
        <v>161</v>
      </c>
      <c r="G90" s="70" t="s">
        <v>1954</v>
      </c>
      <c r="H90" s="70" t="s">
        <v>1955</v>
      </c>
      <c r="I90" s="148"/>
      <c r="J90" s="71">
        <v>3.2755419614484267</v>
      </c>
      <c r="K90" s="71">
        <v>0.37239709059634662</v>
      </c>
      <c r="L90" s="71">
        <v>2.9757691285945205</v>
      </c>
      <c r="M90" s="71">
        <v>3.6055806243886632</v>
      </c>
      <c r="N90" s="71">
        <v>6.0186318120587243</v>
      </c>
      <c r="O90" s="71">
        <v>4.6305502064606685</v>
      </c>
      <c r="P90" s="71">
        <v>6.4624961672863899</v>
      </c>
      <c r="Q90" s="71">
        <v>0.28893318702476956</v>
      </c>
      <c r="R90" s="71">
        <v>0</v>
      </c>
      <c r="S90" s="71">
        <v>0</v>
      </c>
      <c r="T90" s="72"/>
      <c r="U90" s="71">
        <v>293794</v>
      </c>
      <c r="V90" s="71">
        <v>190</v>
      </c>
      <c r="W90" s="71">
        <v>90</v>
      </c>
      <c r="X90" s="71">
        <v>1055</v>
      </c>
      <c r="Y90" s="71">
        <v>2233</v>
      </c>
      <c r="Z90" s="71">
        <v>3237</v>
      </c>
      <c r="AA90" s="71">
        <v>1412</v>
      </c>
      <c r="AB90" s="71">
        <v>4908</v>
      </c>
      <c r="AC90" s="71">
        <v>0</v>
      </c>
      <c r="AD90" s="71">
        <v>0</v>
      </c>
      <c r="AE90" s="72"/>
      <c r="AF90" s="71">
        <v>3030483.3758013365</v>
      </c>
      <c r="AG90" s="71">
        <v>289921.13599870802</v>
      </c>
      <c r="AH90" s="71">
        <v>585304.90572075651</v>
      </c>
      <c r="AI90" s="71">
        <v>5785549.0887759794</v>
      </c>
      <c r="AJ90" s="71">
        <v>11928076.635994568</v>
      </c>
      <c r="AK90" s="71">
        <v>0</v>
      </c>
      <c r="AL90" s="71">
        <v>0</v>
      </c>
      <c r="AM90" s="71">
        <v>633756.76095012308</v>
      </c>
      <c r="AN90" s="71">
        <v>0</v>
      </c>
      <c r="AO90" s="71">
        <v>0</v>
      </c>
      <c r="AP90" s="71">
        <v>22253091.90324147</v>
      </c>
      <c r="AQ90" s="72"/>
      <c r="AR90" s="71">
        <v>284</v>
      </c>
      <c r="AS90" s="71">
        <v>129</v>
      </c>
      <c r="AT90" s="71">
        <v>0</v>
      </c>
      <c r="AU90" s="71">
        <v>2</v>
      </c>
      <c r="AV90" s="71">
        <v>0</v>
      </c>
      <c r="AW90" s="71">
        <v>0</v>
      </c>
      <c r="AX90" s="71"/>
      <c r="AY90" s="72"/>
      <c r="AZ90" s="71">
        <v>1505.04</v>
      </c>
      <c r="BA90" s="71">
        <v>5505.8999999999987</v>
      </c>
      <c r="BB90" s="71">
        <v>0</v>
      </c>
      <c r="BC90" s="71">
        <v>480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1974</v>
      </c>
      <c r="B91" s="70">
        <v>255</v>
      </c>
      <c r="C91" s="70">
        <v>20</v>
      </c>
      <c r="D91" s="70">
        <v>15</v>
      </c>
      <c r="E91" s="70">
        <v>2023</v>
      </c>
      <c r="F91" s="70" t="s">
        <v>1539</v>
      </c>
      <c r="G91" s="70" t="s">
        <v>1954</v>
      </c>
      <c r="H91" s="70" t="s">
        <v>1955</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295</v>
      </c>
      <c r="AS91" s="71">
        <v>129</v>
      </c>
      <c r="AT91" s="71">
        <v>0</v>
      </c>
      <c r="AU91" s="71">
        <v>2</v>
      </c>
      <c r="AV91" s="71">
        <v>0</v>
      </c>
      <c r="AW91" s="71">
        <v>0</v>
      </c>
      <c r="AX91" s="71"/>
      <c r="AY91" s="72"/>
      <c r="AZ91" s="71">
        <v>1572.8000000000002</v>
      </c>
      <c r="BA91" s="71">
        <v>5505.8999999999987</v>
      </c>
      <c r="BB91" s="71">
        <v>0</v>
      </c>
      <c r="BC91" s="71">
        <v>480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1975</v>
      </c>
      <c r="B92" s="70">
        <v>255</v>
      </c>
      <c r="C92" s="70">
        <v>21</v>
      </c>
      <c r="D92" s="70">
        <v>15</v>
      </c>
      <c r="E92" s="70">
        <v>2024</v>
      </c>
      <c r="F92" s="70" t="s">
        <v>1554</v>
      </c>
      <c r="G92" s="70" t="s">
        <v>1954</v>
      </c>
      <c r="H92" s="70" t="s">
        <v>1955</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1976</v>
      </c>
      <c r="B93" s="70">
        <v>375</v>
      </c>
      <c r="C93" s="70">
        <v>1</v>
      </c>
      <c r="D93" s="70">
        <v>23</v>
      </c>
      <c r="E93" s="70">
        <v>1990</v>
      </c>
      <c r="F93" s="70" t="s">
        <v>787</v>
      </c>
      <c r="G93" s="70" t="s">
        <v>1977</v>
      </c>
      <c r="H93" s="70" t="s">
        <v>1978</v>
      </c>
      <c r="I93" s="148"/>
      <c r="J93" s="71">
        <v>34.958331778604908</v>
      </c>
      <c r="K93" s="71">
        <v>1.604894733272564</v>
      </c>
      <c r="L93" s="71">
        <v>1.0516429772728531</v>
      </c>
      <c r="M93" s="71">
        <v>2.439452148930902</v>
      </c>
      <c r="N93" s="71">
        <v>4.33212205412286</v>
      </c>
      <c r="O93" s="71">
        <v>4.9937797326247697</v>
      </c>
      <c r="P93" s="71">
        <v>8.3027507995518715</v>
      </c>
      <c r="Q93" s="71">
        <v>0.38326970710754499</v>
      </c>
      <c r="R93" s="71">
        <v>0</v>
      </c>
      <c r="S93" s="71">
        <v>0.39130964755391889</v>
      </c>
      <c r="T93" s="72"/>
      <c r="U93" s="71">
        <v>514400</v>
      </c>
      <c r="V93" s="71">
        <v>420</v>
      </c>
      <c r="W93" s="71">
        <v>14</v>
      </c>
      <c r="X93" s="71">
        <v>981</v>
      </c>
      <c r="Y93" s="71">
        <v>1927</v>
      </c>
      <c r="Z93" s="71">
        <v>2054</v>
      </c>
      <c r="AA93" s="71">
        <v>2016</v>
      </c>
      <c r="AB93" s="71">
        <v>6223</v>
      </c>
      <c r="AC93" s="71">
        <v>0</v>
      </c>
      <c r="AD93" s="71">
        <v>0.39130964755391889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1979</v>
      </c>
      <c r="B94" s="70">
        <v>376</v>
      </c>
      <c r="C94" s="70">
        <v>2</v>
      </c>
      <c r="D94" s="70">
        <v>23</v>
      </c>
      <c r="E94" s="70">
        <v>2005</v>
      </c>
      <c r="F94" s="70" t="s">
        <v>789</v>
      </c>
      <c r="G94" s="70" t="s">
        <v>1977</v>
      </c>
      <c r="H94" s="70" t="s">
        <v>1978</v>
      </c>
      <c r="I94" s="148"/>
      <c r="J94" s="71">
        <v>31.682161227895161</v>
      </c>
      <c r="K94" s="71">
        <v>0.91711915025023072</v>
      </c>
      <c r="L94" s="71">
        <v>1.7183203495652219</v>
      </c>
      <c r="M94" s="71">
        <v>3.5908844624274652</v>
      </c>
      <c r="N94" s="71">
        <v>6.0819895572975744</v>
      </c>
      <c r="O94" s="71">
        <v>7.2463150829304697</v>
      </c>
      <c r="P94" s="71">
        <v>8.840390447124161</v>
      </c>
      <c r="Q94" s="71">
        <v>0.36338350688886101</v>
      </c>
      <c r="R94" s="71">
        <v>0</v>
      </c>
      <c r="S94" s="71">
        <v>0.69373924137405218</v>
      </c>
      <c r="T94" s="72"/>
      <c r="U94" s="71">
        <v>693995</v>
      </c>
      <c r="V94" s="71">
        <v>289</v>
      </c>
      <c r="W94" s="71">
        <v>15</v>
      </c>
      <c r="X94" s="71">
        <v>768</v>
      </c>
      <c r="Y94" s="71">
        <v>2446</v>
      </c>
      <c r="Z94" s="71">
        <v>3449</v>
      </c>
      <c r="AA94" s="71">
        <v>1758</v>
      </c>
      <c r="AB94" s="71">
        <v>6168</v>
      </c>
      <c r="AC94" s="71">
        <v>0</v>
      </c>
      <c r="AD94" s="71">
        <v>0.69373924137405218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1980</v>
      </c>
      <c r="B95" s="70">
        <v>377</v>
      </c>
      <c r="C95" s="70">
        <v>3</v>
      </c>
      <c r="D95" s="70">
        <v>23</v>
      </c>
      <c r="E95" s="70">
        <v>2006</v>
      </c>
      <c r="F95" s="70" t="s">
        <v>790</v>
      </c>
      <c r="G95" s="70" t="s">
        <v>1977</v>
      </c>
      <c r="H95" s="70" t="s">
        <v>1978</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1981</v>
      </c>
      <c r="B96" s="70">
        <v>378</v>
      </c>
      <c r="C96" s="70">
        <v>4</v>
      </c>
      <c r="D96" s="70">
        <v>23</v>
      </c>
      <c r="E96" s="70">
        <v>2007</v>
      </c>
      <c r="F96" s="70" t="s">
        <v>791</v>
      </c>
      <c r="G96" s="70" t="s">
        <v>1977</v>
      </c>
      <c r="H96" s="70" t="s">
        <v>1978</v>
      </c>
      <c r="I96" s="148"/>
      <c r="J96" s="71">
        <v>36.641906890225407</v>
      </c>
      <c r="K96" s="71">
        <v>0.70848970775995646</v>
      </c>
      <c r="L96" s="71">
        <v>0.658676685621158</v>
      </c>
      <c r="M96" s="71">
        <v>4.4254598732642396</v>
      </c>
      <c r="N96" s="71">
        <v>7.0703803909180074</v>
      </c>
      <c r="O96" s="71">
        <v>6.8736053725945379</v>
      </c>
      <c r="P96" s="71">
        <v>8.4665793384229477</v>
      </c>
      <c r="Q96" s="71">
        <v>0.37191547768104</v>
      </c>
      <c r="R96" s="71">
        <v>0</v>
      </c>
      <c r="S96" s="71">
        <v>0.56004266089860844</v>
      </c>
      <c r="T96" s="72"/>
      <c r="U96" s="71">
        <v>912519</v>
      </c>
      <c r="V96" s="71">
        <v>227</v>
      </c>
      <c r="W96" s="71">
        <v>6</v>
      </c>
      <c r="X96" s="71">
        <v>1123</v>
      </c>
      <c r="Y96" s="71">
        <v>2469</v>
      </c>
      <c r="Z96" s="71">
        <v>3401</v>
      </c>
      <c r="AA96" s="71">
        <v>1658</v>
      </c>
      <c r="AB96" s="71">
        <v>5979</v>
      </c>
      <c r="AC96" s="71">
        <v>0</v>
      </c>
      <c r="AD96" s="71">
        <v>0.56004266089860844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1982</v>
      </c>
      <c r="B97" s="70">
        <v>379</v>
      </c>
      <c r="C97" s="70">
        <v>5</v>
      </c>
      <c r="D97" s="70">
        <v>23</v>
      </c>
      <c r="E97" s="70">
        <v>2008</v>
      </c>
      <c r="F97" s="70" t="s">
        <v>792</v>
      </c>
      <c r="G97" s="70" t="s">
        <v>1977</v>
      </c>
      <c r="H97" s="70" t="s">
        <v>1978</v>
      </c>
      <c r="I97" s="148"/>
      <c r="J97" s="71">
        <v>38.12705376687704</v>
      </c>
      <c r="K97" s="71">
        <v>0.50452380956613496</v>
      </c>
      <c r="L97" s="71">
        <v>0.52590335903323171</v>
      </c>
      <c r="M97" s="71">
        <v>4.6754606846505</v>
      </c>
      <c r="N97" s="71">
        <v>6.2844426611030366</v>
      </c>
      <c r="O97" s="71">
        <v>6.6307716373774426</v>
      </c>
      <c r="P97" s="71">
        <v>8.2580038279856218</v>
      </c>
      <c r="Q97" s="71">
        <v>0.35922676821805699</v>
      </c>
      <c r="R97" s="71">
        <v>0</v>
      </c>
      <c r="S97" s="71">
        <v>0.77306887346911413</v>
      </c>
      <c r="T97" s="72"/>
      <c r="U97" s="71">
        <v>1015822</v>
      </c>
      <c r="V97" s="71">
        <v>227</v>
      </c>
      <c r="W97" s="71">
        <v>6</v>
      </c>
      <c r="X97" s="71">
        <v>1123</v>
      </c>
      <c r="Y97" s="71">
        <v>2466</v>
      </c>
      <c r="Z97" s="71">
        <v>3396</v>
      </c>
      <c r="AA97" s="71">
        <v>1619</v>
      </c>
      <c r="AB97" s="71">
        <v>5870</v>
      </c>
      <c r="AC97" s="71">
        <v>0</v>
      </c>
      <c r="AD97" s="71">
        <v>0.77306887346911413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1983</v>
      </c>
      <c r="B98" s="70">
        <v>380</v>
      </c>
      <c r="C98" s="70">
        <v>6</v>
      </c>
      <c r="D98" s="70">
        <v>23</v>
      </c>
      <c r="E98" s="70">
        <v>2009</v>
      </c>
      <c r="F98" s="70" t="s">
        <v>176</v>
      </c>
      <c r="G98" s="70" t="s">
        <v>1977</v>
      </c>
      <c r="H98" s="70" t="s">
        <v>1978</v>
      </c>
      <c r="I98" s="148"/>
      <c r="J98" s="71">
        <v>40.910699905332848</v>
      </c>
      <c r="K98" s="71">
        <v>0.62133324898825826</v>
      </c>
      <c r="L98" s="71">
        <v>0.96799889605588807</v>
      </c>
      <c r="M98" s="71">
        <v>5.7911405012046853</v>
      </c>
      <c r="N98" s="71">
        <v>6.1819107886112246</v>
      </c>
      <c r="O98" s="71">
        <v>6.684147865054177</v>
      </c>
      <c r="P98" s="71">
        <v>7.8650672384739142</v>
      </c>
      <c r="Q98" s="71">
        <v>0.33684213658440298</v>
      </c>
      <c r="R98" s="71">
        <v>0</v>
      </c>
      <c r="S98" s="71">
        <v>0.81552384447755843</v>
      </c>
      <c r="T98" s="72"/>
      <c r="U98" s="71">
        <v>1006428</v>
      </c>
      <c r="V98" s="71">
        <v>200</v>
      </c>
      <c r="W98" s="71">
        <v>17</v>
      </c>
      <c r="X98" s="71">
        <v>1338</v>
      </c>
      <c r="Y98" s="71">
        <v>2486</v>
      </c>
      <c r="Z98" s="71">
        <v>3379</v>
      </c>
      <c r="AA98" s="71">
        <v>1583</v>
      </c>
      <c r="AB98" s="71">
        <v>5778</v>
      </c>
      <c r="AC98" s="71">
        <v>0</v>
      </c>
      <c r="AD98" s="71">
        <v>0.81552384447755843</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2.9369999999999998</v>
      </c>
      <c r="BK98" s="71">
        <v>0</v>
      </c>
      <c r="BL98" s="71">
        <v>0</v>
      </c>
      <c r="BM98" s="71">
        <v>0</v>
      </c>
      <c r="BN98" s="72"/>
      <c r="BO98" s="71">
        <v>0</v>
      </c>
      <c r="BP98" s="71">
        <v>0</v>
      </c>
      <c r="BQ98" s="71">
        <v>1</v>
      </c>
      <c r="BR98" s="71">
        <v>0</v>
      </c>
      <c r="BS98" s="71">
        <v>0</v>
      </c>
      <c r="BT98" s="71">
        <v>0</v>
      </c>
      <c r="BU98"/>
      <c r="BV98" s="70">
        <v>2.9369999999999998</v>
      </c>
      <c r="BW98" s="70">
        <v>0</v>
      </c>
      <c r="BX98" s="70">
        <v>0</v>
      </c>
      <c r="BY98" s="70">
        <v>0</v>
      </c>
      <c r="BZ98" s="70">
        <v>0</v>
      </c>
      <c r="CA98" s="70">
        <v>0</v>
      </c>
      <c r="CB98" s="70">
        <v>0</v>
      </c>
      <c r="CC98" s="70">
        <v>0</v>
      </c>
      <c r="CD98" s="70">
        <v>0</v>
      </c>
    </row>
    <row r="99" spans="1:82">
      <c r="A99" s="70" t="s">
        <v>1984</v>
      </c>
      <c r="B99" s="70">
        <v>381</v>
      </c>
      <c r="C99" s="70">
        <v>7</v>
      </c>
      <c r="D99" s="70">
        <v>23</v>
      </c>
      <c r="E99" s="70">
        <v>2010</v>
      </c>
      <c r="F99" s="70" t="s">
        <v>177</v>
      </c>
      <c r="G99" s="70" t="s">
        <v>1977</v>
      </c>
      <c r="H99" s="70" t="s">
        <v>1978</v>
      </c>
      <c r="I99" s="148"/>
      <c r="J99" s="71">
        <v>39.023124436873061</v>
      </c>
      <c r="K99" s="71">
        <v>0.50900718813309054</v>
      </c>
      <c r="L99" s="71">
        <v>0.86091283785970463</v>
      </c>
      <c r="M99" s="71">
        <v>5.389087460172223</v>
      </c>
      <c r="N99" s="71">
        <v>5.9488126959353984</v>
      </c>
      <c r="O99" s="71">
        <v>6.6374796772730429</v>
      </c>
      <c r="P99" s="71">
        <v>7.9340293450287023</v>
      </c>
      <c r="Q99" s="71">
        <v>0.34629539561631301</v>
      </c>
      <c r="R99" s="71">
        <v>0</v>
      </c>
      <c r="S99" s="71">
        <v>0.61911469976421407</v>
      </c>
      <c r="T99" s="72"/>
      <c r="U99" s="71">
        <v>1043613</v>
      </c>
      <c r="V99" s="71">
        <v>200</v>
      </c>
      <c r="W99" s="71">
        <v>17</v>
      </c>
      <c r="X99" s="71">
        <v>1338</v>
      </c>
      <c r="Y99" s="71">
        <v>2483</v>
      </c>
      <c r="Z99" s="71">
        <v>3371</v>
      </c>
      <c r="AA99" s="71">
        <v>1557</v>
      </c>
      <c r="AB99" s="71">
        <v>5692</v>
      </c>
      <c r="AC99" s="71">
        <v>0</v>
      </c>
      <c r="AD99" s="71">
        <v>0.61911469976421407</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3.0640000000000001</v>
      </c>
      <c r="BK99" s="71">
        <v>0</v>
      </c>
      <c r="BL99" s="71">
        <v>0</v>
      </c>
      <c r="BM99" s="71">
        <v>0</v>
      </c>
      <c r="BN99" s="72"/>
      <c r="BO99" s="71">
        <v>0</v>
      </c>
      <c r="BP99" s="71">
        <v>0</v>
      </c>
      <c r="BQ99" s="71">
        <v>1</v>
      </c>
      <c r="BR99" s="71">
        <v>0</v>
      </c>
      <c r="BS99" s="71">
        <v>0</v>
      </c>
      <c r="BT99" s="71">
        <v>0</v>
      </c>
      <c r="BU99"/>
      <c r="BV99" s="70">
        <v>3.0640000000000001</v>
      </c>
      <c r="BW99" s="70">
        <v>0</v>
      </c>
      <c r="BX99" s="70">
        <v>0</v>
      </c>
      <c r="BY99" s="70">
        <v>0</v>
      </c>
      <c r="BZ99" s="70">
        <v>0</v>
      </c>
      <c r="CA99" s="70">
        <v>0</v>
      </c>
      <c r="CB99" s="70">
        <v>0</v>
      </c>
      <c r="CC99" s="70">
        <v>0</v>
      </c>
      <c r="CD99" s="70">
        <v>0</v>
      </c>
    </row>
    <row r="100" spans="1:82">
      <c r="A100" s="70" t="s">
        <v>1985</v>
      </c>
      <c r="B100" s="70">
        <v>382</v>
      </c>
      <c r="C100" s="70">
        <v>8</v>
      </c>
      <c r="D100" s="70">
        <v>23</v>
      </c>
      <c r="E100" s="70">
        <v>2011</v>
      </c>
      <c r="F100" s="70" t="s">
        <v>178</v>
      </c>
      <c r="G100" s="70" t="s">
        <v>1977</v>
      </c>
      <c r="H100" s="70" t="s">
        <v>1978</v>
      </c>
      <c r="I100" s="148"/>
      <c r="J100" s="71">
        <v>42.971366089682803</v>
      </c>
      <c r="K100" s="71">
        <v>0.74126416117317029</v>
      </c>
      <c r="L100" s="71">
        <v>0.82894728306395049</v>
      </c>
      <c r="M100" s="71">
        <v>7.5572274625338087</v>
      </c>
      <c r="N100" s="71">
        <v>7.9976173075957799</v>
      </c>
      <c r="O100" s="71">
        <v>6.5021279405641641</v>
      </c>
      <c r="P100" s="71">
        <v>7.546398050744612</v>
      </c>
      <c r="Q100" s="71">
        <v>0.39165807030614402</v>
      </c>
      <c r="R100" s="71">
        <v>0</v>
      </c>
      <c r="S100" s="71">
        <v>0.78205175247208847</v>
      </c>
      <c r="T100" s="72"/>
      <c r="U100" s="71">
        <v>1084265</v>
      </c>
      <c r="V100" s="71">
        <v>200</v>
      </c>
      <c r="W100" s="71">
        <v>17</v>
      </c>
      <c r="X100" s="71">
        <v>1338</v>
      </c>
      <c r="Y100" s="71">
        <v>2457</v>
      </c>
      <c r="Z100" s="71">
        <v>3374</v>
      </c>
      <c r="AA100" s="71">
        <v>1525</v>
      </c>
      <c r="AB100" s="71">
        <v>5581</v>
      </c>
      <c r="AC100" s="71">
        <v>0</v>
      </c>
      <c r="AD100" s="71">
        <v>0.78205175247208847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2.5019999999999998</v>
      </c>
      <c r="BK100" s="71">
        <v>0</v>
      </c>
      <c r="BL100" s="71">
        <v>0</v>
      </c>
      <c r="BM100" s="71">
        <v>0</v>
      </c>
      <c r="BN100" s="72"/>
      <c r="BO100" s="71">
        <v>0</v>
      </c>
      <c r="BP100" s="71">
        <v>0</v>
      </c>
      <c r="BQ100" s="71">
        <v>1</v>
      </c>
      <c r="BR100" s="71">
        <v>0</v>
      </c>
      <c r="BS100" s="71">
        <v>0</v>
      </c>
      <c r="BT100" s="71">
        <v>0</v>
      </c>
      <c r="BU100"/>
      <c r="BV100" s="70">
        <v>2.5019999999999998</v>
      </c>
      <c r="BW100" s="70">
        <v>0</v>
      </c>
      <c r="BX100" s="70">
        <v>0</v>
      </c>
      <c r="BY100" s="70">
        <v>0</v>
      </c>
      <c r="BZ100" s="70">
        <v>0</v>
      </c>
      <c r="CA100" s="70">
        <v>0</v>
      </c>
      <c r="CB100" s="70">
        <v>0</v>
      </c>
      <c r="CC100" s="70">
        <v>0</v>
      </c>
      <c r="CD100" s="70">
        <v>0</v>
      </c>
    </row>
    <row r="101" spans="1:82">
      <c r="A101" s="70" t="s">
        <v>1986</v>
      </c>
      <c r="B101" s="70">
        <v>383</v>
      </c>
      <c r="C101" s="70">
        <v>9</v>
      </c>
      <c r="D101" s="70">
        <v>23</v>
      </c>
      <c r="E101" s="70">
        <v>2012</v>
      </c>
      <c r="F101" s="70" t="s">
        <v>179</v>
      </c>
      <c r="G101" s="70" t="s">
        <v>1977</v>
      </c>
      <c r="H101" s="70" t="s">
        <v>1978</v>
      </c>
      <c r="I101" s="148"/>
      <c r="J101" s="71">
        <v>46.38519862653051</v>
      </c>
      <c r="K101" s="71">
        <v>0.89509865522366594</v>
      </c>
      <c r="L101" s="71">
        <v>0.81048102645529452</v>
      </c>
      <c r="M101" s="71">
        <v>7.7172910875492642</v>
      </c>
      <c r="N101" s="71">
        <v>9.8618465201216647</v>
      </c>
      <c r="O101" s="71">
        <v>6.4739052505139165</v>
      </c>
      <c r="P101" s="71">
        <v>7.514684134713856</v>
      </c>
      <c r="Q101" s="71">
        <v>0.41988640178452302</v>
      </c>
      <c r="R101" s="71">
        <v>0</v>
      </c>
      <c r="S101" s="71">
        <v>0.76715679662973679</v>
      </c>
      <c r="T101" s="72"/>
      <c r="U101" s="71">
        <v>1134499</v>
      </c>
      <c r="V101" s="71">
        <v>200</v>
      </c>
      <c r="W101" s="71">
        <v>17</v>
      </c>
      <c r="X101" s="71">
        <v>1338</v>
      </c>
      <c r="Y101" s="71">
        <v>2452</v>
      </c>
      <c r="Z101" s="71">
        <v>3386</v>
      </c>
      <c r="AA101" s="71">
        <v>1510</v>
      </c>
      <c r="AB101" s="71">
        <v>5507</v>
      </c>
      <c r="AC101" s="71">
        <v>0</v>
      </c>
      <c r="AD101" s="71">
        <v>0.76715679662973679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3.9550000000000001</v>
      </c>
      <c r="BK101" s="71">
        <v>0</v>
      </c>
      <c r="BL101" s="71">
        <v>0</v>
      </c>
      <c r="BM101" s="71">
        <v>0</v>
      </c>
      <c r="BN101" s="72"/>
      <c r="BO101" s="71">
        <v>0</v>
      </c>
      <c r="BP101" s="71">
        <v>0</v>
      </c>
      <c r="BQ101" s="71">
        <v>1</v>
      </c>
      <c r="BR101" s="71">
        <v>0</v>
      </c>
      <c r="BS101" s="71">
        <v>0</v>
      </c>
      <c r="BT101" s="71">
        <v>0</v>
      </c>
      <c r="BU101"/>
      <c r="BV101" s="70">
        <v>3.9550000000000001</v>
      </c>
      <c r="BW101" s="70">
        <v>0</v>
      </c>
      <c r="BX101" s="70">
        <v>0</v>
      </c>
      <c r="BY101" s="70">
        <v>0</v>
      </c>
      <c r="BZ101" s="70">
        <v>0</v>
      </c>
      <c r="CA101" s="70">
        <v>0</v>
      </c>
      <c r="CB101" s="70">
        <v>0</v>
      </c>
      <c r="CC101" s="70">
        <v>0</v>
      </c>
      <c r="CD101" s="70">
        <v>0</v>
      </c>
    </row>
    <row r="102" spans="1:82">
      <c r="A102" s="70" t="s">
        <v>1987</v>
      </c>
      <c r="B102" s="70">
        <v>384</v>
      </c>
      <c r="C102" s="70">
        <v>10</v>
      </c>
      <c r="D102" s="70">
        <v>23</v>
      </c>
      <c r="E102" s="70">
        <v>2013</v>
      </c>
      <c r="F102" s="70" t="s">
        <v>180</v>
      </c>
      <c r="G102" s="1064" t="s">
        <v>1977</v>
      </c>
      <c r="H102" s="70" t="s">
        <v>1978</v>
      </c>
      <c r="I102" s="148"/>
      <c r="J102" s="71">
        <v>46.734812803080537</v>
      </c>
      <c r="K102" s="71">
        <v>0.90163373282241444</v>
      </c>
      <c r="L102" s="71">
        <v>0.83487165853442902</v>
      </c>
      <c r="M102" s="71">
        <v>7.9987798718358816</v>
      </c>
      <c r="N102" s="71">
        <v>10.018830692285039</v>
      </c>
      <c r="O102" s="71">
        <v>6.2081926652760764</v>
      </c>
      <c r="P102" s="71">
        <v>7.4430922406321223</v>
      </c>
      <c r="Q102" s="71">
        <v>0.42026913800454202</v>
      </c>
      <c r="R102" s="71">
        <v>0</v>
      </c>
      <c r="S102" s="71">
        <v>1.1662570297042261</v>
      </c>
      <c r="T102" s="72"/>
      <c r="U102" s="71">
        <v>1212559</v>
      </c>
      <c r="V102" s="71">
        <v>200</v>
      </c>
      <c r="W102" s="71">
        <v>17</v>
      </c>
      <c r="X102" s="71">
        <v>1338</v>
      </c>
      <c r="Y102" s="71">
        <v>2437</v>
      </c>
      <c r="Z102" s="71">
        <v>3392</v>
      </c>
      <c r="AA102" s="71">
        <v>1490</v>
      </c>
      <c r="AB102" s="71">
        <v>5433</v>
      </c>
      <c r="AC102" s="71">
        <v>0</v>
      </c>
      <c r="AD102" s="71">
        <v>1.1662570297042261</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5.798</v>
      </c>
      <c r="BK102" s="71">
        <v>0</v>
      </c>
      <c r="BL102" s="71">
        <v>0</v>
      </c>
      <c r="BM102" s="71">
        <v>0</v>
      </c>
      <c r="BN102" s="72"/>
      <c r="BO102" s="71">
        <v>0</v>
      </c>
      <c r="BP102" s="71">
        <v>0</v>
      </c>
      <c r="BQ102" s="71">
        <v>1</v>
      </c>
      <c r="BR102" s="71">
        <v>0</v>
      </c>
      <c r="BS102" s="71">
        <v>0</v>
      </c>
      <c r="BT102" s="71">
        <v>0</v>
      </c>
      <c r="BU102"/>
      <c r="BV102" s="70">
        <v>5.798</v>
      </c>
      <c r="BW102" s="70">
        <v>0</v>
      </c>
      <c r="BX102" s="70">
        <v>0</v>
      </c>
      <c r="BY102" s="70">
        <v>0</v>
      </c>
      <c r="BZ102" s="70">
        <v>0</v>
      </c>
      <c r="CA102" s="70">
        <v>0</v>
      </c>
      <c r="CB102" s="70">
        <v>0</v>
      </c>
      <c r="CC102" s="70">
        <v>0</v>
      </c>
      <c r="CD102" s="70">
        <v>0</v>
      </c>
    </row>
    <row r="103" spans="1:82">
      <c r="A103" s="70" t="s">
        <v>1988</v>
      </c>
      <c r="B103" s="70">
        <v>385</v>
      </c>
      <c r="C103" s="70">
        <v>11</v>
      </c>
      <c r="D103" s="70">
        <v>23</v>
      </c>
      <c r="E103" s="70">
        <v>2014</v>
      </c>
      <c r="F103" s="70" t="s">
        <v>181</v>
      </c>
      <c r="G103" s="1064" t="s">
        <v>1977</v>
      </c>
      <c r="H103" s="70" t="s">
        <v>1978</v>
      </c>
      <c r="I103" s="148"/>
      <c r="J103" s="71">
        <v>45.607715415268032</v>
      </c>
      <c r="K103" s="71">
        <v>0.62280834943620345</v>
      </c>
      <c r="L103" s="71">
        <v>2.2524349023997892</v>
      </c>
      <c r="M103" s="71">
        <v>7.6231642813667237</v>
      </c>
      <c r="N103" s="71">
        <v>9.8697006068474593</v>
      </c>
      <c r="O103" s="71">
        <v>5.9570330286576025</v>
      </c>
      <c r="P103" s="71">
        <v>7.2759058059196757</v>
      </c>
      <c r="Q103" s="71">
        <v>0.39505928985724897</v>
      </c>
      <c r="R103" s="71">
        <v>0</v>
      </c>
      <c r="S103" s="71">
        <v>0.91254046891816798</v>
      </c>
      <c r="T103" s="72"/>
      <c r="U103" s="71">
        <v>1275818</v>
      </c>
      <c r="V103" s="71">
        <v>157</v>
      </c>
      <c r="W103" s="71">
        <v>42</v>
      </c>
      <c r="X103" s="71">
        <v>1302</v>
      </c>
      <c r="Y103" s="71">
        <v>2407</v>
      </c>
      <c r="Z103" s="71">
        <v>3428</v>
      </c>
      <c r="AA103" s="71">
        <v>1449</v>
      </c>
      <c r="AB103" s="71">
        <v>5323</v>
      </c>
      <c r="AC103" s="71">
        <v>0</v>
      </c>
      <c r="AD103" s="71">
        <v>0.91254046891816798</v>
      </c>
      <c r="AE103" s="72"/>
      <c r="AF103" s="71"/>
      <c r="AG103" s="71"/>
      <c r="AH103" s="71"/>
      <c r="AI103" s="71"/>
      <c r="AJ103" s="71"/>
      <c r="AK103" s="71"/>
      <c r="AL103" s="71"/>
      <c r="AM103" s="71"/>
      <c r="AN103" s="71"/>
      <c r="AO103" s="71"/>
      <c r="AP103" s="71"/>
      <c r="AQ103" s="72"/>
      <c r="AR103" s="71">
        <v>105</v>
      </c>
      <c r="AS103" s="71">
        <v>46</v>
      </c>
      <c r="AT103" s="71">
        <v>0</v>
      </c>
      <c r="AU103" s="71">
        <v>0</v>
      </c>
      <c r="AV103" s="71">
        <v>0</v>
      </c>
      <c r="AW103" s="71">
        <v>0</v>
      </c>
      <c r="AX103" s="71"/>
      <c r="AY103" s="72"/>
      <c r="AZ103" s="71">
        <v>487.12799999999999</v>
      </c>
      <c r="BA103" s="71">
        <v>6945.06</v>
      </c>
      <c r="BB103" s="71">
        <v>0</v>
      </c>
      <c r="BC103" s="71">
        <v>0</v>
      </c>
      <c r="BD103" s="71">
        <v>0</v>
      </c>
      <c r="BE103" s="71">
        <v>0</v>
      </c>
      <c r="BF103" s="71"/>
      <c r="BG103" s="72"/>
      <c r="BH103" s="71">
        <v>0</v>
      </c>
      <c r="BI103" s="71">
        <v>0</v>
      </c>
      <c r="BJ103" s="71">
        <v>6.1459999999999999</v>
      </c>
      <c r="BK103" s="71">
        <v>0</v>
      </c>
      <c r="BL103" s="71">
        <v>0</v>
      </c>
      <c r="BM103" s="71">
        <v>0</v>
      </c>
      <c r="BN103" s="72"/>
      <c r="BO103" s="71">
        <v>0</v>
      </c>
      <c r="BP103" s="71">
        <v>0</v>
      </c>
      <c r="BQ103" s="71">
        <v>1</v>
      </c>
      <c r="BR103" s="71">
        <v>0</v>
      </c>
      <c r="BS103" s="71">
        <v>0</v>
      </c>
      <c r="BT103" s="71">
        <v>0</v>
      </c>
      <c r="BU103"/>
      <c r="BV103" s="70">
        <v>6.1459999999999999</v>
      </c>
      <c r="BW103" s="70">
        <v>0</v>
      </c>
      <c r="BX103" s="70">
        <v>0</v>
      </c>
      <c r="BY103" s="70">
        <v>0</v>
      </c>
      <c r="BZ103" s="70">
        <v>0</v>
      </c>
      <c r="CA103" s="70">
        <v>0</v>
      </c>
      <c r="CB103" s="70">
        <v>0</v>
      </c>
      <c r="CC103" s="70">
        <v>0</v>
      </c>
      <c r="CD103" s="70">
        <v>0</v>
      </c>
    </row>
    <row r="104" spans="1:82">
      <c r="A104" s="70" t="s">
        <v>1989</v>
      </c>
      <c r="B104" s="70">
        <v>386</v>
      </c>
      <c r="C104" s="70">
        <v>12</v>
      </c>
      <c r="D104" s="70">
        <v>23</v>
      </c>
      <c r="E104" s="70">
        <v>2015</v>
      </c>
      <c r="F104" s="70" t="s">
        <v>182</v>
      </c>
      <c r="G104" s="70" t="s">
        <v>1977</v>
      </c>
      <c r="H104" s="70" t="s">
        <v>1978</v>
      </c>
      <c r="I104" s="148"/>
      <c r="J104" s="71">
        <v>42.695361640561877</v>
      </c>
      <c r="K104" s="71">
        <v>0.69140148208224117</v>
      </c>
      <c r="L104" s="71">
        <v>2.684086602112425</v>
      </c>
      <c r="M104" s="71">
        <v>7.2892230856355908</v>
      </c>
      <c r="N104" s="71">
        <v>8.3741039216716047</v>
      </c>
      <c r="O104" s="71">
        <v>5.8709892396504442</v>
      </c>
      <c r="P104" s="71">
        <v>7.2163253460566246</v>
      </c>
      <c r="Q104" s="71">
        <v>0.381651799170034</v>
      </c>
      <c r="R104" s="71">
        <v>0</v>
      </c>
      <c r="S104" s="71">
        <v>1.1436968716424381</v>
      </c>
      <c r="T104" s="72"/>
      <c r="U104" s="71">
        <v>1233033</v>
      </c>
      <c r="V104" s="71">
        <v>157</v>
      </c>
      <c r="W104" s="71">
        <v>42</v>
      </c>
      <c r="X104" s="71">
        <v>1302</v>
      </c>
      <c r="Y104" s="71">
        <v>2416</v>
      </c>
      <c r="Z104" s="71">
        <v>3411</v>
      </c>
      <c r="AA104" s="71">
        <v>1436</v>
      </c>
      <c r="AB104" s="71">
        <v>5253</v>
      </c>
      <c r="AC104" s="71">
        <v>0</v>
      </c>
      <c r="AD104" s="71">
        <v>1.1436968716424381</v>
      </c>
      <c r="AE104" s="72"/>
      <c r="AF104" s="71">
        <v>14001583.19582619</v>
      </c>
      <c r="AG104" s="71">
        <v>548907.89409275027</v>
      </c>
      <c r="AH104" s="71">
        <v>328988.28606474982</v>
      </c>
      <c r="AI104" s="71">
        <v>8086291.3237544755</v>
      </c>
      <c r="AJ104" s="71">
        <v>11893625.765250551</v>
      </c>
      <c r="AK104" s="71">
        <v>0</v>
      </c>
      <c r="AL104" s="71">
        <v>0</v>
      </c>
      <c r="AM104" s="71">
        <v>719901.61449377134</v>
      </c>
      <c r="AN104" s="71">
        <v>0</v>
      </c>
      <c r="AO104" s="71">
        <v>0</v>
      </c>
      <c r="AP104" s="71">
        <v>35579298.079482488</v>
      </c>
      <c r="AQ104" s="72"/>
      <c r="AR104" s="71">
        <v>111</v>
      </c>
      <c r="AS104" s="71">
        <v>51</v>
      </c>
      <c r="AT104" s="71">
        <v>0</v>
      </c>
      <c r="AU104" s="71">
        <v>0</v>
      </c>
      <c r="AV104" s="71">
        <v>0</v>
      </c>
      <c r="AW104" s="71">
        <v>0</v>
      </c>
      <c r="AX104" s="71"/>
      <c r="AY104" s="72"/>
      <c r="AZ104" s="71">
        <v>522.70800000000008</v>
      </c>
      <c r="BA104" s="71">
        <v>7269.06</v>
      </c>
      <c r="BB104" s="71">
        <v>0</v>
      </c>
      <c r="BC104" s="71">
        <v>0</v>
      </c>
      <c r="BD104" s="71">
        <v>0</v>
      </c>
      <c r="BE104" s="71">
        <v>0</v>
      </c>
      <c r="BF104" s="71"/>
      <c r="BG104" s="72"/>
      <c r="BH104" s="71">
        <v>0</v>
      </c>
      <c r="BI104" s="71">
        <v>0</v>
      </c>
      <c r="BJ104" s="71">
        <v>5.1479999999999997</v>
      </c>
      <c r="BK104" s="71">
        <v>0</v>
      </c>
      <c r="BL104" s="71">
        <v>0</v>
      </c>
      <c r="BM104" s="71">
        <v>0</v>
      </c>
      <c r="BN104" s="72"/>
      <c r="BO104" s="71">
        <v>0</v>
      </c>
      <c r="BP104" s="71">
        <v>0</v>
      </c>
      <c r="BQ104" s="71">
        <v>1</v>
      </c>
      <c r="BR104" s="71">
        <v>0</v>
      </c>
      <c r="BS104" s="71">
        <v>0</v>
      </c>
      <c r="BT104" s="71">
        <v>0</v>
      </c>
      <c r="BU104"/>
      <c r="BV104" s="70">
        <v>5.1479999999999997</v>
      </c>
      <c r="BW104" s="70">
        <v>0</v>
      </c>
      <c r="BX104" s="70">
        <v>0</v>
      </c>
      <c r="BY104" s="70">
        <v>0</v>
      </c>
      <c r="BZ104" s="70">
        <v>0</v>
      </c>
      <c r="CA104" s="70">
        <v>0</v>
      </c>
      <c r="CB104" s="70">
        <v>0</v>
      </c>
      <c r="CC104" s="70">
        <v>0</v>
      </c>
      <c r="CD104" s="70">
        <v>0</v>
      </c>
    </row>
    <row r="105" spans="1:82">
      <c r="A105" s="70" t="s">
        <v>1990</v>
      </c>
      <c r="B105" s="70">
        <v>387</v>
      </c>
      <c r="C105" s="70">
        <v>13</v>
      </c>
      <c r="D105" s="70">
        <v>23</v>
      </c>
      <c r="E105" s="70">
        <v>2016</v>
      </c>
      <c r="F105" s="70" t="s">
        <v>155</v>
      </c>
      <c r="G105" s="70" t="s">
        <v>1977</v>
      </c>
      <c r="H105" s="70" t="s">
        <v>1978</v>
      </c>
      <c r="I105" s="148"/>
      <c r="J105" s="71">
        <v>41.312571264747689</v>
      </c>
      <c r="K105" s="71">
        <v>0.59450249928709631</v>
      </c>
      <c r="L105" s="71">
        <v>2.5758440319077747</v>
      </c>
      <c r="M105" s="71">
        <v>5.3047169601051847</v>
      </c>
      <c r="N105" s="71">
        <v>6.2466769332955661</v>
      </c>
      <c r="O105" s="71">
        <v>5.8013952842149124</v>
      </c>
      <c r="P105" s="71">
        <v>7.0985927456627094</v>
      </c>
      <c r="Q105" s="71">
        <v>0.3660151683254681</v>
      </c>
      <c r="R105" s="71">
        <v>0</v>
      </c>
      <c r="S105" s="71">
        <v>1.0156929885915071</v>
      </c>
      <c r="T105" s="72"/>
      <c r="U105" s="71">
        <v>1262128</v>
      </c>
      <c r="V105" s="71">
        <v>157</v>
      </c>
      <c r="W105" s="71">
        <v>42</v>
      </c>
      <c r="X105" s="71">
        <v>1302</v>
      </c>
      <c r="Y105" s="71">
        <v>2439</v>
      </c>
      <c r="Z105" s="71">
        <v>3412</v>
      </c>
      <c r="AA105" s="71">
        <v>1461</v>
      </c>
      <c r="AB105" s="71">
        <v>5182</v>
      </c>
      <c r="AC105" s="71">
        <v>0</v>
      </c>
      <c r="AD105" s="71">
        <v>1.0156929885915069</v>
      </c>
      <c r="AE105" s="72"/>
      <c r="AF105" s="71">
        <v>15043125.304445149</v>
      </c>
      <c r="AG105" s="71">
        <v>539968.89030416566</v>
      </c>
      <c r="AH105" s="71">
        <v>283716.07355088613</v>
      </c>
      <c r="AI105" s="71">
        <v>7630315.4323208332</v>
      </c>
      <c r="AJ105" s="71">
        <v>11118181.663217779</v>
      </c>
      <c r="AK105" s="71">
        <v>0</v>
      </c>
      <c r="AL105" s="71">
        <v>0</v>
      </c>
      <c r="AM105" s="71">
        <v>710723.09579470858</v>
      </c>
      <c r="AN105" s="71">
        <v>0</v>
      </c>
      <c r="AO105" s="71">
        <v>0</v>
      </c>
      <c r="AP105" s="71">
        <v>35326030.459633522</v>
      </c>
      <c r="AQ105" s="72"/>
      <c r="AR105" s="71">
        <v>116</v>
      </c>
      <c r="AS105" s="71">
        <v>58</v>
      </c>
      <c r="AT105" s="71">
        <v>0</v>
      </c>
      <c r="AU105" s="71">
        <v>0</v>
      </c>
      <c r="AV105" s="71">
        <v>0</v>
      </c>
      <c r="AW105" s="71">
        <v>0</v>
      </c>
      <c r="AX105" s="71"/>
      <c r="AY105" s="72"/>
      <c r="AZ105" s="71">
        <v>544.00800000000004</v>
      </c>
      <c r="BA105" s="71">
        <v>7725.26</v>
      </c>
      <c r="BB105" s="71">
        <v>0</v>
      </c>
      <c r="BC105" s="71">
        <v>0</v>
      </c>
      <c r="BD105" s="71">
        <v>0</v>
      </c>
      <c r="BE105" s="71">
        <v>0</v>
      </c>
      <c r="BF105" s="71"/>
      <c r="BG105" s="72"/>
      <c r="BH105" s="71">
        <v>0</v>
      </c>
      <c r="BI105" s="71">
        <v>0</v>
      </c>
      <c r="BJ105" s="71">
        <v>5.2610000000000001</v>
      </c>
      <c r="BK105" s="71">
        <v>0</v>
      </c>
      <c r="BL105" s="71">
        <v>0</v>
      </c>
      <c r="BM105" s="71">
        <v>0</v>
      </c>
      <c r="BN105" s="72"/>
      <c r="BO105" s="71">
        <v>0</v>
      </c>
      <c r="BP105" s="71">
        <v>0</v>
      </c>
      <c r="BQ105" s="71">
        <v>1</v>
      </c>
      <c r="BR105" s="71">
        <v>0</v>
      </c>
      <c r="BS105" s="71">
        <v>0</v>
      </c>
      <c r="BT105" s="71">
        <v>0</v>
      </c>
      <c r="BU105"/>
      <c r="BV105" s="70">
        <v>5.2610000000000001</v>
      </c>
      <c r="BW105" s="70">
        <v>0</v>
      </c>
      <c r="BX105" s="70">
        <v>0</v>
      </c>
      <c r="BY105" s="70">
        <v>0</v>
      </c>
      <c r="BZ105" s="70">
        <v>0</v>
      </c>
      <c r="CA105" s="70">
        <v>0</v>
      </c>
      <c r="CB105" s="70">
        <v>0</v>
      </c>
      <c r="CC105" s="70">
        <v>0</v>
      </c>
      <c r="CD105" s="70">
        <v>0</v>
      </c>
    </row>
    <row r="106" spans="1:82">
      <c r="A106" s="70" t="s">
        <v>1991</v>
      </c>
      <c r="B106" s="70">
        <v>388</v>
      </c>
      <c r="C106" s="70">
        <v>14</v>
      </c>
      <c r="D106" s="70">
        <v>23</v>
      </c>
      <c r="E106" s="70">
        <v>2017</v>
      </c>
      <c r="F106" s="70" t="s">
        <v>156</v>
      </c>
      <c r="G106" s="70" t="s">
        <v>1977</v>
      </c>
      <c r="H106" s="70" t="s">
        <v>1978</v>
      </c>
      <c r="I106" s="148"/>
      <c r="J106" s="71">
        <v>35.11919973177956</v>
      </c>
      <c r="K106" s="71">
        <v>0.6206200285832707</v>
      </c>
      <c r="L106" s="71">
        <v>2.4450994183451864</v>
      </c>
      <c r="M106" s="71">
        <v>5.0546415950646137</v>
      </c>
      <c r="N106" s="71">
        <v>7.5740301978089901</v>
      </c>
      <c r="O106" s="71">
        <v>5.623102986819533</v>
      </c>
      <c r="P106" s="71">
        <v>6.9956903714476564</v>
      </c>
      <c r="Q106" s="71">
        <v>0.34793417350535999</v>
      </c>
      <c r="R106" s="71">
        <v>0</v>
      </c>
      <c r="S106" s="71">
        <v>0.97386799219437437</v>
      </c>
      <c r="T106" s="72"/>
      <c r="U106" s="71">
        <v>1105267</v>
      </c>
      <c r="V106" s="71">
        <v>157</v>
      </c>
      <c r="W106" s="71">
        <v>42</v>
      </c>
      <c r="X106" s="71">
        <v>1302</v>
      </c>
      <c r="Y106" s="71">
        <v>2421</v>
      </c>
      <c r="Z106" s="71">
        <v>3362</v>
      </c>
      <c r="AA106" s="71">
        <v>1449</v>
      </c>
      <c r="AB106" s="71">
        <v>5094</v>
      </c>
      <c r="AC106" s="71">
        <v>0</v>
      </c>
      <c r="AD106" s="71">
        <v>0.97386799219437437</v>
      </c>
      <c r="AE106" s="72"/>
      <c r="AF106" s="71">
        <v>13145010.25148466</v>
      </c>
      <c r="AG106" s="71">
        <v>551119.64201901469</v>
      </c>
      <c r="AH106" s="71">
        <v>349331.80116336641</v>
      </c>
      <c r="AI106" s="71">
        <v>7462798.7290464696</v>
      </c>
      <c r="AJ106" s="71">
        <v>11869728.859799439</v>
      </c>
      <c r="AK106" s="71">
        <v>0</v>
      </c>
      <c r="AL106" s="71">
        <v>0</v>
      </c>
      <c r="AM106" s="71">
        <v>699746.89780163579</v>
      </c>
      <c r="AN106" s="71">
        <v>0</v>
      </c>
      <c r="AO106" s="71">
        <v>0</v>
      </c>
      <c r="AP106" s="71">
        <v>34077736.181314588</v>
      </c>
      <c r="AQ106" s="72"/>
      <c r="AR106" s="71">
        <v>121</v>
      </c>
      <c r="AS106" s="71">
        <v>59</v>
      </c>
      <c r="AT106" s="71">
        <v>0</v>
      </c>
      <c r="AU106" s="71">
        <v>0</v>
      </c>
      <c r="AV106" s="71">
        <v>0</v>
      </c>
      <c r="AW106" s="71">
        <v>0</v>
      </c>
      <c r="AX106" s="71"/>
      <c r="AY106" s="72"/>
      <c r="AZ106" s="71">
        <v>571.40800000000002</v>
      </c>
      <c r="BA106" s="71">
        <v>7753.06</v>
      </c>
      <c r="BB106" s="71">
        <v>0</v>
      </c>
      <c r="BC106" s="71">
        <v>0</v>
      </c>
      <c r="BD106" s="71">
        <v>0</v>
      </c>
      <c r="BE106" s="71">
        <v>0</v>
      </c>
      <c r="BF106" s="71"/>
      <c r="BG106" s="72"/>
      <c r="BH106" s="71">
        <v>0</v>
      </c>
      <c r="BI106" s="71">
        <v>0</v>
      </c>
      <c r="BJ106" s="71">
        <v>3.76</v>
      </c>
      <c r="BK106" s="71">
        <v>0</v>
      </c>
      <c r="BL106" s="71">
        <v>0</v>
      </c>
      <c r="BM106" s="71">
        <v>0</v>
      </c>
      <c r="BN106" s="72"/>
      <c r="BO106" s="71">
        <v>0</v>
      </c>
      <c r="BP106" s="71">
        <v>0</v>
      </c>
      <c r="BQ106" s="71">
        <v>1</v>
      </c>
      <c r="BR106" s="71">
        <v>0</v>
      </c>
      <c r="BS106" s="71">
        <v>0</v>
      </c>
      <c r="BT106" s="71">
        <v>0</v>
      </c>
      <c r="BU106"/>
      <c r="BV106" s="70">
        <v>3.76</v>
      </c>
      <c r="BW106" s="70">
        <v>0</v>
      </c>
      <c r="BX106" s="70">
        <v>0</v>
      </c>
      <c r="BY106" s="70">
        <v>0</v>
      </c>
      <c r="BZ106" s="70">
        <v>0</v>
      </c>
      <c r="CA106" s="70">
        <v>0</v>
      </c>
      <c r="CB106" s="70">
        <v>0</v>
      </c>
      <c r="CC106" s="70">
        <v>0</v>
      </c>
      <c r="CD106" s="70">
        <v>0</v>
      </c>
    </row>
    <row r="107" spans="1:82">
      <c r="A107" s="70" t="s">
        <v>1992</v>
      </c>
      <c r="B107" s="70">
        <v>389</v>
      </c>
      <c r="C107" s="70">
        <v>15</v>
      </c>
      <c r="D107" s="70">
        <v>23</v>
      </c>
      <c r="E107" s="70">
        <v>2018</v>
      </c>
      <c r="F107" s="70" t="s">
        <v>183</v>
      </c>
      <c r="G107" s="70" t="s">
        <v>1977</v>
      </c>
      <c r="H107" s="70" t="s">
        <v>1978</v>
      </c>
      <c r="I107" s="148"/>
      <c r="J107" s="71">
        <v>35.415379908050319</v>
      </c>
      <c r="K107" s="71">
        <v>0.62287392958954124</v>
      </c>
      <c r="L107" s="71">
        <v>2.1814875898558252</v>
      </c>
      <c r="M107" s="71">
        <v>4.8660702442699915</v>
      </c>
      <c r="N107" s="71">
        <v>5.8249681548106276</v>
      </c>
      <c r="O107" s="71">
        <v>5.5108926598648562</v>
      </c>
      <c r="P107" s="71">
        <v>6.8639151018256763</v>
      </c>
      <c r="Q107" s="71">
        <v>0.32007320857000598</v>
      </c>
      <c r="R107" s="71">
        <v>0</v>
      </c>
      <c r="S107" s="71">
        <v>1.3262544485518644</v>
      </c>
      <c r="T107" s="72"/>
      <c r="U107" s="71">
        <v>1130190</v>
      </c>
      <c r="V107" s="71">
        <v>157</v>
      </c>
      <c r="W107" s="71">
        <v>42</v>
      </c>
      <c r="X107" s="71">
        <v>1302</v>
      </c>
      <c r="Y107" s="71">
        <v>2437</v>
      </c>
      <c r="Z107" s="71">
        <v>3358</v>
      </c>
      <c r="AA107" s="71">
        <v>1436</v>
      </c>
      <c r="AB107" s="71">
        <v>5050</v>
      </c>
      <c r="AC107" s="71">
        <v>0</v>
      </c>
      <c r="AD107" s="71">
        <v>1.3262544485518639</v>
      </c>
      <c r="AE107" s="72"/>
      <c r="AF107" s="71">
        <v>13332865.954839</v>
      </c>
      <c r="AG107" s="71">
        <v>558174.73374740104</v>
      </c>
      <c r="AH107" s="71">
        <v>316123.94550962863</v>
      </c>
      <c r="AI107" s="71">
        <v>7041880.8683092995</v>
      </c>
      <c r="AJ107" s="71">
        <v>9790593.5130684599</v>
      </c>
      <c r="AK107" s="71">
        <v>0</v>
      </c>
      <c r="AL107" s="71">
        <v>0</v>
      </c>
      <c r="AM107" s="71">
        <v>695138.10909382673</v>
      </c>
      <c r="AN107" s="71">
        <v>0</v>
      </c>
      <c r="AO107" s="71">
        <v>0</v>
      </c>
      <c r="AP107" s="71">
        <v>31734777.124567617</v>
      </c>
      <c r="AQ107" s="72"/>
      <c r="AR107" s="71">
        <v>128</v>
      </c>
      <c r="AS107" s="71">
        <v>61</v>
      </c>
      <c r="AT107" s="71">
        <v>0</v>
      </c>
      <c r="AU107" s="71">
        <v>0</v>
      </c>
      <c r="AV107" s="71">
        <v>0</v>
      </c>
      <c r="AW107" s="71">
        <v>0</v>
      </c>
      <c r="AX107" s="71"/>
      <c r="AY107" s="72"/>
      <c r="AZ107" s="71">
        <v>607.048</v>
      </c>
      <c r="BA107" s="71">
        <v>7814.56</v>
      </c>
      <c r="BB107" s="71">
        <v>0</v>
      </c>
      <c r="BC107" s="71">
        <v>0</v>
      </c>
      <c r="BD107" s="71">
        <v>0</v>
      </c>
      <c r="BE107" s="71">
        <v>0</v>
      </c>
      <c r="BF107" s="71"/>
      <c r="BG107" s="72"/>
      <c r="BH107" s="71">
        <v>0</v>
      </c>
      <c r="BI107" s="71">
        <v>0</v>
      </c>
      <c r="BJ107" s="71">
        <v>3.8969999999999998</v>
      </c>
      <c r="BK107" s="71">
        <v>0</v>
      </c>
      <c r="BL107" s="71">
        <v>0</v>
      </c>
      <c r="BM107" s="71">
        <v>0</v>
      </c>
      <c r="BN107" s="72"/>
      <c r="BO107" s="71">
        <v>0</v>
      </c>
      <c r="BP107" s="71">
        <v>0</v>
      </c>
      <c r="BQ107" s="71">
        <v>1</v>
      </c>
      <c r="BR107" s="71">
        <v>0</v>
      </c>
      <c r="BS107" s="71">
        <v>0</v>
      </c>
      <c r="BT107" s="71">
        <v>0</v>
      </c>
      <c r="BU107"/>
      <c r="BV107" s="70">
        <v>3.8969999999999998</v>
      </c>
      <c r="BW107" s="70">
        <v>0</v>
      </c>
      <c r="BX107" s="70">
        <v>0</v>
      </c>
      <c r="BY107" s="70">
        <v>0</v>
      </c>
      <c r="BZ107" s="70">
        <v>0</v>
      </c>
      <c r="CA107" s="70">
        <v>0</v>
      </c>
      <c r="CB107" s="70">
        <v>0</v>
      </c>
      <c r="CC107" s="70">
        <v>0</v>
      </c>
      <c r="CD107" s="70">
        <v>0</v>
      </c>
    </row>
    <row r="108" spans="1:82">
      <c r="A108" s="70" t="s">
        <v>1993</v>
      </c>
      <c r="B108" s="70">
        <v>390</v>
      </c>
      <c r="C108" s="70">
        <v>16</v>
      </c>
      <c r="D108" s="70">
        <v>23</v>
      </c>
      <c r="E108" s="70">
        <v>2019</v>
      </c>
      <c r="F108" s="70" t="s">
        <v>158</v>
      </c>
      <c r="G108" s="70" t="s">
        <v>1977</v>
      </c>
      <c r="H108" s="70" t="s">
        <v>1978</v>
      </c>
      <c r="I108" s="148"/>
      <c r="J108" s="71">
        <v>33.772020436581251</v>
      </c>
      <c r="K108" s="71">
        <v>0.47321501015986162</v>
      </c>
      <c r="L108" s="71">
        <v>2.1656555837429403</v>
      </c>
      <c r="M108" s="71">
        <v>4.0535262102136036</v>
      </c>
      <c r="N108" s="71">
        <v>4.1931010934174822</v>
      </c>
      <c r="O108" s="71">
        <v>5.3348921490118917</v>
      </c>
      <c r="P108" s="71">
        <v>6.7085943383684237</v>
      </c>
      <c r="Q108" s="71">
        <v>0.309044779476223</v>
      </c>
      <c r="R108" s="71">
        <v>0</v>
      </c>
      <c r="S108" s="71">
        <v>1.2506040288526525</v>
      </c>
      <c r="T108" s="72"/>
      <c r="U108" s="71">
        <v>1152672</v>
      </c>
      <c r="V108" s="71">
        <v>157</v>
      </c>
      <c r="W108" s="71">
        <v>42</v>
      </c>
      <c r="X108" s="71">
        <v>1302</v>
      </c>
      <c r="Y108" s="71">
        <v>2448</v>
      </c>
      <c r="Z108" s="71">
        <v>3340</v>
      </c>
      <c r="AA108" s="71">
        <v>1393</v>
      </c>
      <c r="AB108" s="71">
        <v>5008</v>
      </c>
      <c r="AC108" s="71">
        <v>0</v>
      </c>
      <c r="AD108" s="71">
        <v>1.250604028852653</v>
      </c>
      <c r="AE108" s="72"/>
      <c r="AF108" s="71">
        <v>12579782.67118028</v>
      </c>
      <c r="AG108" s="71">
        <v>384404.02016328572</v>
      </c>
      <c r="AH108" s="71">
        <v>350561.56310540141</v>
      </c>
      <c r="AI108" s="71">
        <v>7323411.4307070691</v>
      </c>
      <c r="AJ108" s="71">
        <v>8403128.5434447192</v>
      </c>
      <c r="AK108" s="71">
        <v>0</v>
      </c>
      <c r="AL108" s="71">
        <v>0</v>
      </c>
      <c r="AM108" s="71">
        <v>682051.8997961845</v>
      </c>
      <c r="AN108" s="71">
        <v>0</v>
      </c>
      <c r="AO108" s="71">
        <v>0</v>
      </c>
      <c r="AP108" s="71">
        <v>29723340.128396939</v>
      </c>
      <c r="AQ108" s="72"/>
      <c r="AR108" s="71">
        <v>136</v>
      </c>
      <c r="AS108" s="71">
        <v>61</v>
      </c>
      <c r="AT108" s="71">
        <v>0</v>
      </c>
      <c r="AU108" s="71">
        <v>0</v>
      </c>
      <c r="AV108" s="71">
        <v>0</v>
      </c>
      <c r="AW108" s="71">
        <v>0</v>
      </c>
      <c r="AX108" s="71"/>
      <c r="AY108" s="72"/>
      <c r="AZ108" s="71">
        <v>645.73800000000006</v>
      </c>
      <c r="BA108" s="71">
        <v>7814.3600000000006</v>
      </c>
      <c r="BB108" s="71">
        <v>0</v>
      </c>
      <c r="BC108" s="71">
        <v>0</v>
      </c>
      <c r="BD108" s="71">
        <v>0</v>
      </c>
      <c r="BE108" s="71">
        <v>0</v>
      </c>
      <c r="BF108" s="71"/>
      <c r="BG108" s="72"/>
      <c r="BH108" s="71">
        <v>0</v>
      </c>
      <c r="BI108" s="71">
        <v>0</v>
      </c>
      <c r="BJ108" s="71">
        <v>3.7669999999999999</v>
      </c>
      <c r="BK108" s="71">
        <v>0</v>
      </c>
      <c r="BL108" s="71">
        <v>0</v>
      </c>
      <c r="BM108" s="71">
        <v>0</v>
      </c>
      <c r="BN108" s="72"/>
      <c r="BO108" s="71">
        <v>0</v>
      </c>
      <c r="BP108" s="71">
        <v>0</v>
      </c>
      <c r="BQ108" s="71">
        <v>1</v>
      </c>
      <c r="BR108" s="71">
        <v>0</v>
      </c>
      <c r="BS108" s="71">
        <v>0</v>
      </c>
      <c r="BT108" s="71">
        <v>0</v>
      </c>
      <c r="BU108"/>
      <c r="BV108" s="70">
        <v>3.7669999999999999</v>
      </c>
      <c r="BW108" s="70">
        <v>0</v>
      </c>
      <c r="BX108" s="70">
        <v>0</v>
      </c>
      <c r="BY108" s="70">
        <v>0</v>
      </c>
      <c r="BZ108" s="70">
        <v>0</v>
      </c>
      <c r="CA108" s="70">
        <v>0</v>
      </c>
      <c r="CB108" s="70">
        <v>0</v>
      </c>
      <c r="CC108" s="70">
        <v>0</v>
      </c>
      <c r="CD108" s="70">
        <v>0</v>
      </c>
    </row>
    <row r="109" spans="1:82">
      <c r="A109" s="70" t="s">
        <v>1994</v>
      </c>
      <c r="B109" s="70">
        <v>391</v>
      </c>
      <c r="C109" s="70">
        <v>17</v>
      </c>
      <c r="D109" s="70">
        <v>23</v>
      </c>
      <c r="E109" s="70">
        <v>2020</v>
      </c>
      <c r="F109" s="70" t="s">
        <v>159</v>
      </c>
      <c r="G109" s="70" t="s">
        <v>1977</v>
      </c>
      <c r="H109" s="70" t="s">
        <v>1978</v>
      </c>
      <c r="I109" s="148"/>
      <c r="J109" s="71">
        <v>36.548913342423518</v>
      </c>
      <c r="K109" s="71">
        <v>0.80056093624804692</v>
      </c>
      <c r="L109" s="71">
        <v>0.76742470730888479</v>
      </c>
      <c r="M109" s="71">
        <v>5.9990890652148074</v>
      </c>
      <c r="N109" s="71">
        <v>7.5105411507817426</v>
      </c>
      <c r="O109" s="71">
        <v>4.6531282295947802</v>
      </c>
      <c r="P109" s="71">
        <v>6.316157627243645</v>
      </c>
      <c r="Q109" s="71">
        <v>0.29362440252662098</v>
      </c>
      <c r="R109" s="71">
        <v>0</v>
      </c>
      <c r="S109" s="71">
        <v>1.2498420124281979</v>
      </c>
      <c r="T109" s="72"/>
      <c r="U109" s="71">
        <v>1171997</v>
      </c>
      <c r="V109" s="71">
        <v>196</v>
      </c>
      <c r="W109" s="71">
        <v>13</v>
      </c>
      <c r="X109" s="71">
        <v>1411</v>
      </c>
      <c r="Y109" s="71">
        <v>2453</v>
      </c>
      <c r="Z109" s="71">
        <v>3325</v>
      </c>
      <c r="AA109" s="71">
        <v>1394</v>
      </c>
      <c r="AB109" s="71">
        <v>4980</v>
      </c>
      <c r="AC109" s="71">
        <v>0</v>
      </c>
      <c r="AD109" s="71">
        <v>1.2498420124281979</v>
      </c>
      <c r="AE109" s="72"/>
      <c r="AF109" s="71">
        <v>12249787.47816347</v>
      </c>
      <c r="AG109" s="71">
        <v>672905.14186956501</v>
      </c>
      <c r="AH109" s="71">
        <v>131878.49821894825</v>
      </c>
      <c r="AI109" s="71">
        <v>8407666.7023728453</v>
      </c>
      <c r="AJ109" s="71">
        <v>11646293.91679943</v>
      </c>
      <c r="AK109" s="71"/>
      <c r="AL109" s="71"/>
      <c r="AM109" s="71">
        <v>649945.32895399863</v>
      </c>
      <c r="AN109" s="71"/>
      <c r="AO109" s="71"/>
      <c r="AP109" s="71">
        <v>33758477.066378258</v>
      </c>
      <c r="AQ109" s="72"/>
      <c r="AR109" s="71">
        <v>139</v>
      </c>
      <c r="AS109" s="71">
        <v>61</v>
      </c>
      <c r="AT109" s="71">
        <v>0</v>
      </c>
      <c r="AU109" s="71">
        <v>0</v>
      </c>
      <c r="AV109" s="71">
        <v>0</v>
      </c>
      <c r="AW109" s="71">
        <v>0</v>
      </c>
      <c r="AX109" s="71"/>
      <c r="AY109" s="72"/>
      <c r="AZ109" s="71">
        <v>660.17799999999988</v>
      </c>
      <c r="BA109" s="71">
        <v>7814.3600000000033</v>
      </c>
      <c r="BB109" s="71">
        <v>0</v>
      </c>
      <c r="BC109" s="71">
        <v>0</v>
      </c>
      <c r="BD109" s="71">
        <v>0</v>
      </c>
      <c r="BE109" s="71">
        <v>0</v>
      </c>
      <c r="BF109" s="71"/>
      <c r="BG109" s="72"/>
      <c r="BH109" s="71">
        <v>0</v>
      </c>
      <c r="BI109" s="71">
        <v>0</v>
      </c>
      <c r="BJ109" s="71">
        <v>3.359</v>
      </c>
      <c r="BK109" s="71">
        <v>0</v>
      </c>
      <c r="BL109" s="71">
        <v>0</v>
      </c>
      <c r="BM109" s="71">
        <v>0</v>
      </c>
      <c r="BN109" s="72"/>
      <c r="BO109" s="71">
        <v>0</v>
      </c>
      <c r="BP109" s="71">
        <v>0</v>
      </c>
      <c r="BQ109" s="71">
        <v>1</v>
      </c>
      <c r="BR109" s="71">
        <v>0</v>
      </c>
      <c r="BS109" s="71">
        <v>0</v>
      </c>
      <c r="BT109" s="71">
        <v>0</v>
      </c>
      <c r="BU109"/>
      <c r="BV109" s="70">
        <v>3.359</v>
      </c>
      <c r="BW109" s="70">
        <v>0</v>
      </c>
      <c r="BX109" s="70">
        <v>0</v>
      </c>
      <c r="BY109" s="70">
        <v>0</v>
      </c>
      <c r="BZ109" s="70">
        <v>0</v>
      </c>
      <c r="CA109" s="70">
        <v>0</v>
      </c>
      <c r="CB109" s="70">
        <v>0</v>
      </c>
      <c r="CC109" s="70">
        <v>0</v>
      </c>
      <c r="CD109" s="70">
        <v>0</v>
      </c>
    </row>
    <row r="110" spans="1:82">
      <c r="A110" s="70" t="s">
        <v>1995</v>
      </c>
      <c r="B110" s="70">
        <v>391</v>
      </c>
      <c r="C110" s="70">
        <v>18</v>
      </c>
      <c r="D110" s="70">
        <v>23</v>
      </c>
      <c r="E110" s="70">
        <v>2021</v>
      </c>
      <c r="F110" s="70" t="s">
        <v>160</v>
      </c>
      <c r="G110" s="70" t="s">
        <v>1977</v>
      </c>
      <c r="H110" s="70" t="s">
        <v>1978</v>
      </c>
      <c r="I110" s="148"/>
      <c r="J110" s="71">
        <v>33.351980914727442</v>
      </c>
      <c r="K110" s="71">
        <v>0.81764923135243506</v>
      </c>
      <c r="L110" s="71">
        <v>0.74669171053728034</v>
      </c>
      <c r="M110" s="71">
        <v>5.8029278863236335</v>
      </c>
      <c r="N110" s="71">
        <v>5.9587399044957667</v>
      </c>
      <c r="O110" s="71">
        <v>4.4933025159207238</v>
      </c>
      <c r="P110" s="71">
        <v>6.4076750543449386</v>
      </c>
      <c r="Q110" s="71">
        <v>0.28557134228085901</v>
      </c>
      <c r="R110" s="71">
        <v>0</v>
      </c>
      <c r="S110" s="71">
        <v>0.88038070467459262</v>
      </c>
      <c r="T110" s="72"/>
      <c r="U110" s="71">
        <v>1184816</v>
      </c>
      <c r="V110" s="71">
        <v>196</v>
      </c>
      <c r="W110" s="71">
        <v>13</v>
      </c>
      <c r="X110" s="71">
        <v>1411</v>
      </c>
      <c r="Y110" s="71">
        <v>2437</v>
      </c>
      <c r="Z110" s="71">
        <v>3306</v>
      </c>
      <c r="AA110" s="71">
        <v>1379</v>
      </c>
      <c r="AB110" s="71">
        <v>4891</v>
      </c>
      <c r="AC110" s="71">
        <v>0</v>
      </c>
      <c r="AD110" s="71">
        <v>0.88038070467459262</v>
      </c>
      <c r="AE110" s="72"/>
      <c r="AF110" s="71">
        <v>10953188.255256413</v>
      </c>
      <c r="AG110" s="71">
        <v>719151.75386585633</v>
      </c>
      <c r="AH110" s="71">
        <v>126952.22687020569</v>
      </c>
      <c r="AI110" s="71">
        <v>8981506.5983601157</v>
      </c>
      <c r="AJ110" s="71">
        <v>9462950.2323681694</v>
      </c>
      <c r="AK110" s="71">
        <v>0</v>
      </c>
      <c r="AL110" s="71">
        <v>0</v>
      </c>
      <c r="AM110" s="71">
        <v>642011.67526796414</v>
      </c>
      <c r="AN110" s="71">
        <v>0</v>
      </c>
      <c r="AO110" s="71">
        <v>0</v>
      </c>
      <c r="AP110" s="71">
        <v>30885760.741988726</v>
      </c>
      <c r="AQ110" s="72"/>
      <c r="AR110" s="71">
        <v>145</v>
      </c>
      <c r="AS110" s="71">
        <v>61</v>
      </c>
      <c r="AT110" s="71">
        <v>0</v>
      </c>
      <c r="AU110" s="71">
        <v>0</v>
      </c>
      <c r="AV110" s="71">
        <v>0</v>
      </c>
      <c r="AW110" s="71">
        <v>0</v>
      </c>
      <c r="AX110" s="71"/>
      <c r="AY110" s="72"/>
      <c r="AZ110" s="71">
        <v>694.41799999999989</v>
      </c>
      <c r="BA110" s="71">
        <v>7814.3600000000033</v>
      </c>
      <c r="BB110" s="71">
        <v>0</v>
      </c>
      <c r="BC110" s="71">
        <v>0</v>
      </c>
      <c r="BD110" s="71">
        <v>0</v>
      </c>
      <c r="BE110" s="71">
        <v>0</v>
      </c>
      <c r="BF110" s="71"/>
      <c r="BG110" s="72"/>
      <c r="BH110" s="71">
        <v>0</v>
      </c>
      <c r="BI110" s="71">
        <v>0</v>
      </c>
      <c r="BJ110" s="71">
        <v>4.3</v>
      </c>
      <c r="BK110" s="71">
        <v>0</v>
      </c>
      <c r="BL110" s="71">
        <v>0</v>
      </c>
      <c r="BM110" s="71">
        <v>0</v>
      </c>
      <c r="BN110" s="72"/>
      <c r="BO110" s="71">
        <v>0</v>
      </c>
      <c r="BP110" s="71">
        <v>0</v>
      </c>
      <c r="BQ110" s="71">
        <v>1</v>
      </c>
      <c r="BR110" s="71">
        <v>0</v>
      </c>
      <c r="BS110" s="71">
        <v>0</v>
      </c>
      <c r="BT110" s="71">
        <v>0</v>
      </c>
      <c r="BU110"/>
      <c r="BV110" s="70">
        <v>4.3</v>
      </c>
      <c r="BW110" s="70">
        <v>0</v>
      </c>
      <c r="BX110" s="70">
        <v>0</v>
      </c>
      <c r="BY110" s="70">
        <v>0</v>
      </c>
      <c r="BZ110" s="70">
        <v>0</v>
      </c>
      <c r="CA110" s="70">
        <v>0</v>
      </c>
      <c r="CB110" s="70">
        <v>0</v>
      </c>
      <c r="CC110" s="70">
        <v>0</v>
      </c>
      <c r="CD110" s="70">
        <v>0</v>
      </c>
    </row>
    <row r="111" spans="1:82">
      <c r="A111" s="70" t="s">
        <v>1996</v>
      </c>
      <c r="B111" s="70">
        <v>391</v>
      </c>
      <c r="C111" s="70">
        <v>19</v>
      </c>
      <c r="D111" s="70">
        <v>23</v>
      </c>
      <c r="E111" s="70">
        <v>2022</v>
      </c>
      <c r="F111" s="70" t="s">
        <v>161</v>
      </c>
      <c r="G111" s="70" t="s">
        <v>1977</v>
      </c>
      <c r="H111" s="70" t="s">
        <v>1978</v>
      </c>
      <c r="I111" s="148"/>
      <c r="J111" s="71">
        <v>29.138531574504235</v>
      </c>
      <c r="K111" s="71">
        <v>0.5973264973107304</v>
      </c>
      <c r="L111" s="71">
        <v>0.58859840942428066</v>
      </c>
      <c r="M111" s="71">
        <v>4.4299003583694114</v>
      </c>
      <c r="N111" s="71">
        <v>5.524625219011118</v>
      </c>
      <c r="O111" s="71">
        <v>4.713519595393235</v>
      </c>
      <c r="P111" s="71">
        <v>6.2794226214709106</v>
      </c>
      <c r="Q111" s="71">
        <v>0.28598969489941534</v>
      </c>
      <c r="R111" s="71">
        <v>0</v>
      </c>
      <c r="S111" s="71">
        <v>0.82079614403039158</v>
      </c>
      <c r="T111" s="72"/>
      <c r="U111" s="71">
        <v>1203100</v>
      </c>
      <c r="V111" s="71">
        <v>196</v>
      </c>
      <c r="W111" s="71">
        <v>13</v>
      </c>
      <c r="X111" s="71">
        <v>1411</v>
      </c>
      <c r="Y111" s="71">
        <v>2458</v>
      </c>
      <c r="Z111" s="71">
        <v>3295</v>
      </c>
      <c r="AA111" s="71">
        <v>1372</v>
      </c>
      <c r="AB111" s="71">
        <v>4858</v>
      </c>
      <c r="AC111" s="71">
        <v>0</v>
      </c>
      <c r="AD111" s="71">
        <v>0.82079614403039158</v>
      </c>
      <c r="AE111" s="72"/>
      <c r="AF111" s="71">
        <v>11188204.176118584</v>
      </c>
      <c r="AG111" s="71">
        <v>417700.5547210708</v>
      </c>
      <c r="AH111" s="71">
        <v>112671.29777784062</v>
      </c>
      <c r="AI111" s="71">
        <v>7846116.5671144938</v>
      </c>
      <c r="AJ111" s="71">
        <v>11588298.202859068</v>
      </c>
      <c r="AK111" s="71">
        <v>0</v>
      </c>
      <c r="AL111" s="71">
        <v>0</v>
      </c>
      <c r="AM111" s="71">
        <v>627300.39622976736</v>
      </c>
      <c r="AN111" s="71">
        <v>0</v>
      </c>
      <c r="AO111" s="71">
        <v>0</v>
      </c>
      <c r="AP111" s="71">
        <v>31780291.194820821</v>
      </c>
      <c r="AQ111" s="72"/>
      <c r="AR111" s="71">
        <v>149</v>
      </c>
      <c r="AS111" s="71">
        <v>61</v>
      </c>
      <c r="AT111" s="71">
        <v>0</v>
      </c>
      <c r="AU111" s="71">
        <v>0</v>
      </c>
      <c r="AV111" s="71">
        <v>0</v>
      </c>
      <c r="AW111" s="71">
        <v>0</v>
      </c>
      <c r="AX111" s="71"/>
      <c r="AY111" s="72"/>
      <c r="AZ111" s="71">
        <v>715.05799999999988</v>
      </c>
      <c r="BA111" s="71">
        <v>7814.3600000000033</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1997</v>
      </c>
      <c r="B112" s="70">
        <v>391</v>
      </c>
      <c r="C112" s="70">
        <v>20</v>
      </c>
      <c r="D112" s="70">
        <v>23</v>
      </c>
      <c r="E112" s="70">
        <v>2023</v>
      </c>
      <c r="F112" s="70" t="s">
        <v>1539</v>
      </c>
      <c r="G112" s="70" t="s">
        <v>1977</v>
      </c>
      <c r="H112" s="70" t="s">
        <v>1978</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156</v>
      </c>
      <c r="AS112" s="71">
        <v>61</v>
      </c>
      <c r="AT112" s="71">
        <v>0</v>
      </c>
      <c r="AU112" s="71">
        <v>0</v>
      </c>
      <c r="AV112" s="71">
        <v>0</v>
      </c>
      <c r="AW112" s="71">
        <v>0</v>
      </c>
      <c r="AX112" s="71"/>
      <c r="AY112" s="72"/>
      <c r="AZ112" s="71">
        <v>756.2679999999998</v>
      </c>
      <c r="BA112" s="71">
        <v>7814.3600000000033</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1998</v>
      </c>
      <c r="B113" s="70">
        <v>391</v>
      </c>
      <c r="C113" s="70">
        <v>21</v>
      </c>
      <c r="D113" s="70">
        <v>23</v>
      </c>
      <c r="E113" s="70">
        <v>2024</v>
      </c>
      <c r="F113" s="70" t="s">
        <v>1554</v>
      </c>
      <c r="G113" s="70" t="s">
        <v>1977</v>
      </c>
      <c r="H113" s="70" t="s">
        <v>1978</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1999</v>
      </c>
      <c r="B114" s="70">
        <v>443</v>
      </c>
      <c r="C114" s="70">
        <v>1</v>
      </c>
      <c r="D114" s="70">
        <v>27</v>
      </c>
      <c r="E114" s="70">
        <v>1990</v>
      </c>
      <c r="F114" s="70" t="s">
        <v>787</v>
      </c>
      <c r="G114" s="70" t="s">
        <v>1876</v>
      </c>
      <c r="H114" s="70" t="s">
        <v>1877</v>
      </c>
      <c r="I114" s="148"/>
      <c r="J114" s="71">
        <v>8.4824108806564187</v>
      </c>
      <c r="K114" s="71">
        <v>2.2790608926376619</v>
      </c>
      <c r="L114" s="71">
        <v>27.529563792873379</v>
      </c>
      <c r="M114" s="71">
        <v>5.1919658770148347</v>
      </c>
      <c r="N114" s="71">
        <v>10.344686760390079</v>
      </c>
      <c r="O114" s="71">
        <v>6.0100406519223144</v>
      </c>
      <c r="P114" s="71">
        <v>10.74086016132504</v>
      </c>
      <c r="Q114" s="71">
        <v>0.392939214421684</v>
      </c>
      <c r="R114" s="71">
        <v>0</v>
      </c>
      <c r="S114" s="71">
        <v>0.31997529441511841</v>
      </c>
      <c r="T114" s="72"/>
      <c r="U114" s="71">
        <v>238156</v>
      </c>
      <c r="V114" s="71">
        <v>417</v>
      </c>
      <c r="W114" s="71">
        <v>322</v>
      </c>
      <c r="X114" s="71">
        <v>1741</v>
      </c>
      <c r="Y114" s="71">
        <v>2213</v>
      </c>
      <c r="Z114" s="71">
        <v>2472</v>
      </c>
      <c r="AA114" s="71">
        <v>2608</v>
      </c>
      <c r="AB114" s="71">
        <v>6380</v>
      </c>
      <c r="AC114" s="71">
        <v>0</v>
      </c>
      <c r="AD114" s="71">
        <v>0.31997529441511841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2000</v>
      </c>
      <c r="B115" s="70">
        <v>444</v>
      </c>
      <c r="C115" s="70">
        <v>2</v>
      </c>
      <c r="D115" s="70">
        <v>27</v>
      </c>
      <c r="E115" s="70">
        <v>2005</v>
      </c>
      <c r="F115" s="70" t="s">
        <v>789</v>
      </c>
      <c r="G115" s="70" t="s">
        <v>1876</v>
      </c>
      <c r="H115" s="70" t="s">
        <v>1877</v>
      </c>
      <c r="I115" s="148"/>
      <c r="J115" s="71">
        <v>2.9207350404731982</v>
      </c>
      <c r="K115" s="71">
        <v>1.3932743812857089</v>
      </c>
      <c r="L115" s="71">
        <v>21.62190037292196</v>
      </c>
      <c r="M115" s="71">
        <v>6.6380488726300166</v>
      </c>
      <c r="N115" s="71">
        <v>11.2714266647596</v>
      </c>
      <c r="O115" s="71">
        <v>7.0698319089768136</v>
      </c>
      <c r="P115" s="71">
        <v>9.1672535751463844</v>
      </c>
      <c r="Q115" s="71">
        <v>0.32143651322724198</v>
      </c>
      <c r="R115" s="71">
        <v>0</v>
      </c>
      <c r="S115" s="71">
        <v>0.72972103048095538</v>
      </c>
      <c r="T115" s="72"/>
      <c r="U115" s="71">
        <v>90208</v>
      </c>
      <c r="V115" s="71">
        <v>425</v>
      </c>
      <c r="W115" s="71">
        <v>192</v>
      </c>
      <c r="X115" s="71">
        <v>1078</v>
      </c>
      <c r="Y115" s="71">
        <v>2298</v>
      </c>
      <c r="Z115" s="71">
        <v>3365</v>
      </c>
      <c r="AA115" s="71">
        <v>1823</v>
      </c>
      <c r="AB115" s="71">
        <v>5456</v>
      </c>
      <c r="AC115" s="71">
        <v>0</v>
      </c>
      <c r="AD115" s="71">
        <v>0.72972103048095538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2001</v>
      </c>
      <c r="B116" s="70">
        <v>445</v>
      </c>
      <c r="C116" s="70">
        <v>3</v>
      </c>
      <c r="D116" s="70">
        <v>27</v>
      </c>
      <c r="E116" s="70">
        <v>2006</v>
      </c>
      <c r="F116" s="70" t="s">
        <v>790</v>
      </c>
      <c r="G116" s="70" t="s">
        <v>1876</v>
      </c>
      <c r="H116" s="70" t="s">
        <v>1877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2002</v>
      </c>
      <c r="B117" s="70">
        <v>446</v>
      </c>
      <c r="C117" s="70">
        <v>4</v>
      </c>
      <c r="D117" s="70">
        <v>27</v>
      </c>
      <c r="E117" s="70">
        <v>2007</v>
      </c>
      <c r="F117" s="70" t="s">
        <v>791</v>
      </c>
      <c r="G117" s="70" t="s">
        <v>1876</v>
      </c>
      <c r="H117" s="70" t="s">
        <v>1877</v>
      </c>
      <c r="I117" s="148"/>
      <c r="J117" s="71">
        <v>3.2612454614786941</v>
      </c>
      <c r="K117" s="71">
        <v>1.2172546376147679</v>
      </c>
      <c r="L117" s="71">
        <v>26.754434203476698</v>
      </c>
      <c r="M117" s="71">
        <v>7.1087760689147084</v>
      </c>
      <c r="N117" s="71">
        <v>11.30054756777967</v>
      </c>
      <c r="O117" s="71">
        <v>6.6492683551414382</v>
      </c>
      <c r="P117" s="71">
        <v>9.1355310231837468</v>
      </c>
      <c r="Q117" s="71">
        <v>0.33055006663272202</v>
      </c>
      <c r="R117" s="71">
        <v>0</v>
      </c>
      <c r="S117" s="71">
        <v>8.8726042966317573E-2</v>
      </c>
      <c r="T117" s="72"/>
      <c r="U117" s="71">
        <v>107100</v>
      </c>
      <c r="V117" s="71">
        <v>405</v>
      </c>
      <c r="W117" s="71">
        <v>326</v>
      </c>
      <c r="X117" s="71">
        <v>1446</v>
      </c>
      <c r="Y117" s="71">
        <v>2310</v>
      </c>
      <c r="Z117" s="71">
        <v>3290</v>
      </c>
      <c r="AA117" s="71">
        <v>1789</v>
      </c>
      <c r="AB117" s="71">
        <v>5314</v>
      </c>
      <c r="AC117" s="71">
        <v>0</v>
      </c>
      <c r="AD117" s="71">
        <v>8.8726042966317573E-2</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2003</v>
      </c>
      <c r="B118" s="70">
        <v>447</v>
      </c>
      <c r="C118" s="70">
        <v>5</v>
      </c>
      <c r="D118" s="70">
        <v>27</v>
      </c>
      <c r="E118" s="70">
        <v>2008</v>
      </c>
      <c r="F118" s="70" t="s">
        <v>792</v>
      </c>
      <c r="G118" s="70" t="s">
        <v>1876</v>
      </c>
      <c r="H118" s="70" t="s">
        <v>1877</v>
      </c>
      <c r="I118" s="148"/>
      <c r="J118" s="71">
        <v>2.925441574479454</v>
      </c>
      <c r="K118" s="71">
        <v>1.068332630986951</v>
      </c>
      <c r="L118" s="71">
        <v>23.101444170730961</v>
      </c>
      <c r="M118" s="71">
        <v>8.3179563823387195</v>
      </c>
      <c r="N118" s="71">
        <v>11.45265240673727</v>
      </c>
      <c r="O118" s="71">
        <v>6.4609020459605304</v>
      </c>
      <c r="P118" s="71">
        <v>8.6813604170670349</v>
      </c>
      <c r="Q118" s="71">
        <v>0.32024423817463299</v>
      </c>
      <c r="R118" s="71">
        <v>0</v>
      </c>
      <c r="S118" s="71">
        <v>9.3238060419638141E-2</v>
      </c>
      <c r="T118" s="72"/>
      <c r="U118" s="71">
        <v>100942</v>
      </c>
      <c r="V118" s="71">
        <v>405</v>
      </c>
      <c r="W118" s="71">
        <v>326</v>
      </c>
      <c r="X118" s="71">
        <v>1446</v>
      </c>
      <c r="Y118" s="71">
        <v>2310</v>
      </c>
      <c r="Z118" s="71">
        <v>3309</v>
      </c>
      <c r="AA118" s="71">
        <v>1702</v>
      </c>
      <c r="AB118" s="71">
        <v>5233</v>
      </c>
      <c r="AC118" s="71">
        <v>0</v>
      </c>
      <c r="AD118" s="71">
        <v>9.3238060419638141E-2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2004</v>
      </c>
      <c r="B119" s="70">
        <v>448</v>
      </c>
      <c r="C119" s="70">
        <v>6</v>
      </c>
      <c r="D119" s="70">
        <v>27</v>
      </c>
      <c r="E119" s="70">
        <v>2009</v>
      </c>
      <c r="F119" s="70" t="s">
        <v>176</v>
      </c>
      <c r="G119" s="70" t="s">
        <v>1876</v>
      </c>
      <c r="H119" s="70" t="s">
        <v>1877</v>
      </c>
      <c r="I119" s="148"/>
      <c r="J119" s="71">
        <v>2.6007974172531969</v>
      </c>
      <c r="K119" s="71">
        <v>0.76889701725299942</v>
      </c>
      <c r="L119" s="71">
        <v>18.861046268046529</v>
      </c>
      <c r="M119" s="71">
        <v>6.7731142684710566</v>
      </c>
      <c r="N119" s="71">
        <v>9.9264451976197616</v>
      </c>
      <c r="O119" s="71">
        <v>6.5753499566262459</v>
      </c>
      <c r="P119" s="71">
        <v>8.6053673133523798</v>
      </c>
      <c r="Q119" s="71">
        <v>0.30460369741320598</v>
      </c>
      <c r="R119" s="71">
        <v>0</v>
      </c>
      <c r="S119" s="71">
        <v>0.1560917217318171</v>
      </c>
      <c r="T119" s="72"/>
      <c r="U119" s="71">
        <v>90625</v>
      </c>
      <c r="V119" s="71">
        <v>357</v>
      </c>
      <c r="W119" s="71">
        <v>305</v>
      </c>
      <c r="X119" s="71">
        <v>1487</v>
      </c>
      <c r="Y119" s="71">
        <v>2331</v>
      </c>
      <c r="Z119" s="71">
        <v>3324</v>
      </c>
      <c r="AA119" s="71">
        <v>1732</v>
      </c>
      <c r="AB119" s="71">
        <v>5225</v>
      </c>
      <c r="AC119" s="71">
        <v>0</v>
      </c>
      <c r="AD119" s="71">
        <v>0.1560917217318171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3.585</v>
      </c>
      <c r="BI119" s="71">
        <v>0</v>
      </c>
      <c r="BJ119" s="71">
        <v>0</v>
      </c>
      <c r="BK119" s="71">
        <v>0</v>
      </c>
      <c r="BL119" s="71">
        <v>0</v>
      </c>
      <c r="BM119" s="71">
        <v>0</v>
      </c>
      <c r="BN119" s="72"/>
      <c r="BO119" s="71">
        <v>1</v>
      </c>
      <c r="BP119" s="71">
        <v>0</v>
      </c>
      <c r="BQ119" s="71">
        <v>0</v>
      </c>
      <c r="BR119" s="71">
        <v>0</v>
      </c>
      <c r="BS119" s="71">
        <v>0</v>
      </c>
      <c r="BT119" s="71">
        <v>0</v>
      </c>
      <c r="BU119"/>
      <c r="BV119" s="70">
        <v>0</v>
      </c>
      <c r="BW119" s="70">
        <v>0</v>
      </c>
      <c r="BX119" s="70">
        <v>0</v>
      </c>
      <c r="BY119" s="70">
        <v>3.585</v>
      </c>
      <c r="BZ119" s="70">
        <v>0</v>
      </c>
      <c r="CA119" s="70">
        <v>0</v>
      </c>
      <c r="CB119" s="70">
        <v>0</v>
      </c>
      <c r="CC119" s="70">
        <v>0</v>
      </c>
      <c r="CD119" s="70">
        <v>0</v>
      </c>
    </row>
    <row r="120" spans="1:82">
      <c r="A120" s="70" t="s">
        <v>2005</v>
      </c>
      <c r="B120" s="70">
        <v>449</v>
      </c>
      <c r="C120" s="70">
        <v>7</v>
      </c>
      <c r="D120" s="70">
        <v>27</v>
      </c>
      <c r="E120" s="70">
        <v>2010</v>
      </c>
      <c r="F120" s="70" t="s">
        <v>177</v>
      </c>
      <c r="G120" s="70" t="s">
        <v>1876</v>
      </c>
      <c r="H120" s="70" t="s">
        <v>1877</v>
      </c>
      <c r="I120" s="148"/>
      <c r="J120" s="71">
        <v>2.7011366272309019</v>
      </c>
      <c r="K120" s="71">
        <v>0.80188748538050802</v>
      </c>
      <c r="L120" s="71">
        <v>17.171139018519611</v>
      </c>
      <c r="M120" s="71">
        <v>6.0628819019083506</v>
      </c>
      <c r="N120" s="71">
        <v>9.7978966578324354</v>
      </c>
      <c r="O120" s="71">
        <v>6.5646268893587436</v>
      </c>
      <c r="P120" s="71">
        <v>8.7442481413418456</v>
      </c>
      <c r="Q120" s="71">
        <v>0.31459829422557101</v>
      </c>
      <c r="R120" s="71">
        <v>0</v>
      </c>
      <c r="S120" s="71">
        <v>0.13884234930467559</v>
      </c>
      <c r="T120" s="72"/>
      <c r="U120" s="71">
        <v>105361</v>
      </c>
      <c r="V120" s="71">
        <v>357</v>
      </c>
      <c r="W120" s="71">
        <v>305</v>
      </c>
      <c r="X120" s="71">
        <v>1487</v>
      </c>
      <c r="Y120" s="71">
        <v>2340</v>
      </c>
      <c r="Z120" s="71">
        <v>3334</v>
      </c>
      <c r="AA120" s="71">
        <v>1716</v>
      </c>
      <c r="AB120" s="71">
        <v>5171</v>
      </c>
      <c r="AC120" s="71">
        <v>0</v>
      </c>
      <c r="AD120" s="71">
        <v>0.13884234930467559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2006</v>
      </c>
      <c r="B121" s="70">
        <v>450</v>
      </c>
      <c r="C121" s="70">
        <v>8</v>
      </c>
      <c r="D121" s="70">
        <v>27</v>
      </c>
      <c r="E121" s="70">
        <v>2011</v>
      </c>
      <c r="F121" s="70" t="s">
        <v>178</v>
      </c>
      <c r="G121" s="1064" t="s">
        <v>1876</v>
      </c>
      <c r="H121" s="70" t="s">
        <v>1877</v>
      </c>
      <c r="I121" s="148"/>
      <c r="J121" s="71">
        <v>1.8872017997634469</v>
      </c>
      <c r="K121" s="71">
        <v>1.1235935233602741</v>
      </c>
      <c r="L121" s="71">
        <v>16.021923876595029</v>
      </c>
      <c r="M121" s="71">
        <v>7.659124387798097</v>
      </c>
      <c r="N121" s="71">
        <v>11.753200489471331</v>
      </c>
      <c r="O121" s="71">
        <v>6.4790024114335267</v>
      </c>
      <c r="P121" s="71">
        <v>8.4668111900485457</v>
      </c>
      <c r="Q121" s="71">
        <v>0.35965733924368198</v>
      </c>
      <c r="R121" s="71">
        <v>0</v>
      </c>
      <c r="S121" s="71">
        <v>0.2607535420061135</v>
      </c>
      <c r="T121" s="72"/>
      <c r="U121" s="71">
        <v>69328</v>
      </c>
      <c r="V121" s="71">
        <v>357</v>
      </c>
      <c r="W121" s="71">
        <v>305</v>
      </c>
      <c r="X121" s="71">
        <v>1487</v>
      </c>
      <c r="Y121" s="71">
        <v>2332</v>
      </c>
      <c r="Z121" s="71">
        <v>3362</v>
      </c>
      <c r="AA121" s="71">
        <v>1711</v>
      </c>
      <c r="AB121" s="71">
        <v>5125</v>
      </c>
      <c r="AC121" s="71">
        <v>0</v>
      </c>
      <c r="AD121" s="71">
        <v>0.2607535420061135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2007</v>
      </c>
      <c r="B122" s="70">
        <v>451</v>
      </c>
      <c r="C122" s="70">
        <v>9</v>
      </c>
      <c r="D122" s="70">
        <v>27</v>
      </c>
      <c r="E122" s="70">
        <v>2012</v>
      </c>
      <c r="F122" s="70" t="s">
        <v>179</v>
      </c>
      <c r="G122" s="1064" t="s">
        <v>1876</v>
      </c>
      <c r="H122" s="70" t="s">
        <v>1877</v>
      </c>
      <c r="I122" s="148"/>
      <c r="J122" s="71">
        <v>2.840305065074352</v>
      </c>
      <c r="K122" s="71">
        <v>1.2657715601966251</v>
      </c>
      <c r="L122" s="71">
        <v>16.165644766859039</v>
      </c>
      <c r="M122" s="71">
        <v>9.5126081540264913</v>
      </c>
      <c r="N122" s="71">
        <v>13.082635131307351</v>
      </c>
      <c r="O122" s="71">
        <v>6.4892009510467314</v>
      </c>
      <c r="P122" s="71">
        <v>8.5050299246529661</v>
      </c>
      <c r="Q122" s="71">
        <v>0.38610944954364002</v>
      </c>
      <c r="R122" s="71">
        <v>0</v>
      </c>
      <c r="S122" s="71">
        <v>0.12911596947343901</v>
      </c>
      <c r="T122" s="72"/>
      <c r="U122" s="71">
        <v>99973</v>
      </c>
      <c r="V122" s="71">
        <v>357</v>
      </c>
      <c r="W122" s="71">
        <v>305</v>
      </c>
      <c r="X122" s="71">
        <v>1487</v>
      </c>
      <c r="Y122" s="71">
        <v>2363</v>
      </c>
      <c r="Z122" s="71">
        <v>3394</v>
      </c>
      <c r="AA122" s="71">
        <v>1709</v>
      </c>
      <c r="AB122" s="71">
        <v>5064</v>
      </c>
      <c r="AC122" s="71">
        <v>0</v>
      </c>
      <c r="AD122" s="71">
        <v>0.12911596947343901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4.5410000000000004</v>
      </c>
      <c r="BI122" s="71">
        <v>0</v>
      </c>
      <c r="BJ122" s="71">
        <v>0</v>
      </c>
      <c r="BK122" s="71">
        <v>0</v>
      </c>
      <c r="BL122" s="71">
        <v>0</v>
      </c>
      <c r="BM122" s="71">
        <v>0</v>
      </c>
      <c r="BN122" s="72"/>
      <c r="BO122" s="71">
        <v>1</v>
      </c>
      <c r="BP122" s="71">
        <v>0</v>
      </c>
      <c r="BQ122" s="71">
        <v>0</v>
      </c>
      <c r="BR122" s="71">
        <v>0</v>
      </c>
      <c r="BS122" s="71">
        <v>0</v>
      </c>
      <c r="BT122" s="71">
        <v>0</v>
      </c>
      <c r="BU122"/>
      <c r="BV122" s="70">
        <v>0</v>
      </c>
      <c r="BW122" s="70">
        <v>0</v>
      </c>
      <c r="BX122" s="70">
        <v>0</v>
      </c>
      <c r="BY122" s="70">
        <v>4.5410000000000004</v>
      </c>
      <c r="BZ122" s="70">
        <v>0</v>
      </c>
      <c r="CA122" s="70">
        <v>0</v>
      </c>
      <c r="CB122" s="70">
        <v>0</v>
      </c>
      <c r="CC122" s="70">
        <v>0</v>
      </c>
      <c r="CD122" s="70">
        <v>0</v>
      </c>
    </row>
    <row r="123" spans="1:82">
      <c r="A123" s="70" t="s">
        <v>2008</v>
      </c>
      <c r="B123" s="70">
        <v>452</v>
      </c>
      <c r="C123" s="70">
        <v>10</v>
      </c>
      <c r="D123" s="70">
        <v>27</v>
      </c>
      <c r="E123" s="70">
        <v>2013</v>
      </c>
      <c r="F123" s="70" t="s">
        <v>180</v>
      </c>
      <c r="G123" s="70" t="s">
        <v>1876</v>
      </c>
      <c r="H123" s="70" t="s">
        <v>1877</v>
      </c>
      <c r="I123" s="148"/>
      <c r="J123" s="71">
        <v>3.132724302498632</v>
      </c>
      <c r="K123" s="71">
        <v>1.0461645120070171</v>
      </c>
      <c r="L123" s="71">
        <v>14.27553901644402</v>
      </c>
      <c r="M123" s="71">
        <v>8.846953012593854</v>
      </c>
      <c r="N123" s="71">
        <v>12.727103581988009</v>
      </c>
      <c r="O123" s="71">
        <v>6.2777419934837688</v>
      </c>
      <c r="P123" s="71">
        <v>8.5970213061260949</v>
      </c>
      <c r="Q123" s="71">
        <v>0.390332794104715</v>
      </c>
      <c r="R123" s="71">
        <v>0</v>
      </c>
      <c r="S123" s="71">
        <v>0.25988972428767398</v>
      </c>
      <c r="T123" s="72"/>
      <c r="U123" s="71">
        <v>112273</v>
      </c>
      <c r="V123" s="71">
        <v>357</v>
      </c>
      <c r="W123" s="71">
        <v>305</v>
      </c>
      <c r="X123" s="71">
        <v>1487</v>
      </c>
      <c r="Y123" s="71">
        <v>2372</v>
      </c>
      <c r="Z123" s="71">
        <v>3430</v>
      </c>
      <c r="AA123" s="71">
        <v>1721</v>
      </c>
      <c r="AB123" s="71">
        <v>5046</v>
      </c>
      <c r="AC123" s="71">
        <v>0</v>
      </c>
      <c r="AD123" s="71">
        <v>0.25988972428767398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4.6920000000000002</v>
      </c>
      <c r="BI123" s="71">
        <v>0</v>
      </c>
      <c r="BJ123" s="71">
        <v>0</v>
      </c>
      <c r="BK123" s="71">
        <v>0</v>
      </c>
      <c r="BL123" s="71">
        <v>0</v>
      </c>
      <c r="BM123" s="71">
        <v>0</v>
      </c>
      <c r="BN123" s="72"/>
      <c r="BO123" s="71">
        <v>1</v>
      </c>
      <c r="BP123" s="71">
        <v>0</v>
      </c>
      <c r="BQ123" s="71">
        <v>0</v>
      </c>
      <c r="BR123" s="71">
        <v>0</v>
      </c>
      <c r="BS123" s="71">
        <v>0</v>
      </c>
      <c r="BT123" s="71">
        <v>0</v>
      </c>
      <c r="BU123"/>
      <c r="BV123" s="70">
        <v>0</v>
      </c>
      <c r="BW123" s="70">
        <v>0</v>
      </c>
      <c r="BX123" s="70">
        <v>0</v>
      </c>
      <c r="BY123" s="70">
        <v>4.6920000000000002</v>
      </c>
      <c r="BZ123" s="70">
        <v>0</v>
      </c>
      <c r="CA123" s="70">
        <v>0</v>
      </c>
      <c r="CB123" s="70">
        <v>0</v>
      </c>
      <c r="CC123" s="70">
        <v>0</v>
      </c>
      <c r="CD123" s="70">
        <v>0</v>
      </c>
    </row>
    <row r="124" spans="1:82">
      <c r="A124" s="70" t="s">
        <v>2009</v>
      </c>
      <c r="B124" s="70">
        <v>453</v>
      </c>
      <c r="C124" s="70">
        <v>11</v>
      </c>
      <c r="D124" s="70">
        <v>27</v>
      </c>
      <c r="E124" s="70">
        <v>2014</v>
      </c>
      <c r="F124" s="70" t="s">
        <v>181</v>
      </c>
      <c r="G124" s="70" t="s">
        <v>1876</v>
      </c>
      <c r="H124" s="70" t="s">
        <v>1877</v>
      </c>
      <c r="I124" s="148"/>
      <c r="J124" s="71">
        <v>3.3624497067217098</v>
      </c>
      <c r="K124" s="71">
        <v>0.92073938143060274</v>
      </c>
      <c r="L124" s="71">
        <v>16.91977985313067</v>
      </c>
      <c r="M124" s="71">
        <v>8.9865519423492124</v>
      </c>
      <c r="N124" s="71">
        <v>13.40250117091918</v>
      </c>
      <c r="O124" s="71">
        <v>6.0508719386772967</v>
      </c>
      <c r="P124" s="71">
        <v>8.6065580064501876</v>
      </c>
      <c r="Q124" s="71">
        <v>0.36544654203589899</v>
      </c>
      <c r="R124" s="71">
        <v>0</v>
      </c>
      <c r="S124" s="71">
        <v>0.21441572327766961</v>
      </c>
      <c r="T124" s="72"/>
      <c r="U124" s="71">
        <v>133836</v>
      </c>
      <c r="V124" s="71">
        <v>273</v>
      </c>
      <c r="W124" s="71">
        <v>369</v>
      </c>
      <c r="X124" s="71">
        <v>1436</v>
      </c>
      <c r="Y124" s="71">
        <v>2359</v>
      </c>
      <c r="Z124" s="71">
        <v>3482</v>
      </c>
      <c r="AA124" s="71">
        <v>1714</v>
      </c>
      <c r="AB124" s="71">
        <v>4924</v>
      </c>
      <c r="AC124" s="71">
        <v>0</v>
      </c>
      <c r="AD124" s="71">
        <v>0.21441572327766961</v>
      </c>
      <c r="AE124" s="72"/>
      <c r="AF124" s="71"/>
      <c r="AG124" s="71"/>
      <c r="AH124" s="71"/>
      <c r="AI124" s="71"/>
      <c r="AJ124" s="71"/>
      <c r="AK124" s="71"/>
      <c r="AL124" s="71"/>
      <c r="AM124" s="71"/>
      <c r="AN124" s="71"/>
      <c r="AO124" s="71"/>
      <c r="AP124" s="71"/>
      <c r="AQ124" s="72"/>
      <c r="AR124" s="71">
        <v>73</v>
      </c>
      <c r="AS124" s="71">
        <v>14</v>
      </c>
      <c r="AT124" s="71">
        <v>0</v>
      </c>
      <c r="AU124" s="71">
        <v>0</v>
      </c>
      <c r="AV124" s="71">
        <v>0</v>
      </c>
      <c r="AW124" s="71">
        <v>0</v>
      </c>
      <c r="AX124" s="71"/>
      <c r="AY124" s="72"/>
      <c r="AZ124" s="71">
        <v>421.06799999999998</v>
      </c>
      <c r="BA124" s="71">
        <v>1108.0999999999999</v>
      </c>
      <c r="BB124" s="71">
        <v>0</v>
      </c>
      <c r="BC124" s="71">
        <v>0</v>
      </c>
      <c r="BD124" s="71">
        <v>0</v>
      </c>
      <c r="BE124" s="71">
        <v>0</v>
      </c>
      <c r="BF124" s="71"/>
      <c r="BG124" s="72"/>
      <c r="BH124" s="71">
        <v>4.694</v>
      </c>
      <c r="BI124" s="71">
        <v>0</v>
      </c>
      <c r="BJ124" s="71">
        <v>0</v>
      </c>
      <c r="BK124" s="71">
        <v>0</v>
      </c>
      <c r="BL124" s="71">
        <v>0</v>
      </c>
      <c r="BM124" s="71">
        <v>0</v>
      </c>
      <c r="BN124" s="72"/>
      <c r="BO124" s="71">
        <v>1</v>
      </c>
      <c r="BP124" s="71">
        <v>0</v>
      </c>
      <c r="BQ124" s="71">
        <v>0</v>
      </c>
      <c r="BR124" s="71">
        <v>0</v>
      </c>
      <c r="BS124" s="71">
        <v>0</v>
      </c>
      <c r="BT124" s="71">
        <v>0</v>
      </c>
      <c r="BU124"/>
      <c r="BV124" s="70">
        <v>0</v>
      </c>
      <c r="BW124" s="70">
        <v>0</v>
      </c>
      <c r="BX124" s="70">
        <v>0</v>
      </c>
      <c r="BY124" s="70">
        <v>4.694</v>
      </c>
      <c r="BZ124" s="70">
        <v>0</v>
      </c>
      <c r="CA124" s="70">
        <v>0</v>
      </c>
      <c r="CB124" s="70">
        <v>0</v>
      </c>
      <c r="CC124" s="70">
        <v>0</v>
      </c>
      <c r="CD124" s="70">
        <v>0</v>
      </c>
    </row>
    <row r="125" spans="1:82">
      <c r="A125" s="70" t="s">
        <v>2010</v>
      </c>
      <c r="B125" s="70">
        <v>454</v>
      </c>
      <c r="C125" s="70">
        <v>12</v>
      </c>
      <c r="D125" s="70">
        <v>27</v>
      </c>
      <c r="E125" s="70">
        <v>2015</v>
      </c>
      <c r="F125" s="70" t="s">
        <v>182</v>
      </c>
      <c r="G125" s="70" t="s">
        <v>1876</v>
      </c>
      <c r="H125" s="70" t="s">
        <v>1877</v>
      </c>
      <c r="I125" s="148"/>
      <c r="J125" s="71">
        <v>5.7363825274068816</v>
      </c>
      <c r="K125" s="71">
        <v>0.88289335336623864</v>
      </c>
      <c r="L125" s="71">
        <v>17.809833430017171</v>
      </c>
      <c r="M125" s="71">
        <v>8.6951435989496577</v>
      </c>
      <c r="N125" s="71">
        <v>12.53436138789959</v>
      </c>
      <c r="O125" s="71">
        <v>5.9966363268666507</v>
      </c>
      <c r="P125" s="71">
        <v>8.6234082826136262</v>
      </c>
      <c r="Q125" s="71">
        <v>0.35498775761370399</v>
      </c>
      <c r="R125" s="71">
        <v>0</v>
      </c>
      <c r="S125" s="71">
        <v>0.2564396950425375</v>
      </c>
      <c r="T125" s="72"/>
      <c r="U125" s="71">
        <v>228922</v>
      </c>
      <c r="V125" s="71">
        <v>273</v>
      </c>
      <c r="W125" s="71">
        <v>369</v>
      </c>
      <c r="X125" s="71">
        <v>1436</v>
      </c>
      <c r="Y125" s="71">
        <v>2397</v>
      </c>
      <c r="Z125" s="71">
        <v>3484</v>
      </c>
      <c r="AA125" s="71">
        <v>1716</v>
      </c>
      <c r="AB125" s="71">
        <v>4886</v>
      </c>
      <c r="AC125" s="71">
        <v>0</v>
      </c>
      <c r="AD125" s="71">
        <v>0.2564396950425375</v>
      </c>
      <c r="AE125" s="72"/>
      <c r="AF125" s="71">
        <v>1766659.880672541</v>
      </c>
      <c r="AG125" s="71">
        <v>588201.09315647988</v>
      </c>
      <c r="AH125" s="71">
        <v>2302844.6668951348</v>
      </c>
      <c r="AI125" s="71">
        <v>9133076.5518219154</v>
      </c>
      <c r="AJ125" s="71">
        <v>10616427.150176371</v>
      </c>
      <c r="AK125" s="71">
        <v>0</v>
      </c>
      <c r="AL125" s="71">
        <v>0</v>
      </c>
      <c r="AM125" s="71">
        <v>669605.80400086916</v>
      </c>
      <c r="AN125" s="71">
        <v>0</v>
      </c>
      <c r="AO125" s="71">
        <v>0</v>
      </c>
      <c r="AP125" s="71">
        <v>25076815.146723311</v>
      </c>
      <c r="AQ125" s="72"/>
      <c r="AR125" s="71">
        <v>79</v>
      </c>
      <c r="AS125" s="71">
        <v>16</v>
      </c>
      <c r="AT125" s="71">
        <v>0</v>
      </c>
      <c r="AU125" s="71">
        <v>0</v>
      </c>
      <c r="AV125" s="71">
        <v>0</v>
      </c>
      <c r="AW125" s="71">
        <v>0</v>
      </c>
      <c r="AX125" s="71"/>
      <c r="AY125" s="72"/>
      <c r="AZ125" s="71">
        <v>451.27800000000002</v>
      </c>
      <c r="BA125" s="71">
        <v>2357.1</v>
      </c>
      <c r="BB125" s="71">
        <v>0</v>
      </c>
      <c r="BC125" s="71">
        <v>0</v>
      </c>
      <c r="BD125" s="71">
        <v>0</v>
      </c>
      <c r="BE125" s="71">
        <v>0</v>
      </c>
      <c r="BF125" s="71"/>
      <c r="BG125" s="72"/>
      <c r="BH125" s="71">
        <v>4.1369999999999996</v>
      </c>
      <c r="BI125" s="71">
        <v>0</v>
      </c>
      <c r="BJ125" s="71">
        <v>0</v>
      </c>
      <c r="BK125" s="71">
        <v>0</v>
      </c>
      <c r="BL125" s="71">
        <v>0</v>
      </c>
      <c r="BM125" s="71">
        <v>0</v>
      </c>
      <c r="BN125" s="72"/>
      <c r="BO125" s="71">
        <v>1</v>
      </c>
      <c r="BP125" s="71">
        <v>0</v>
      </c>
      <c r="BQ125" s="71">
        <v>0</v>
      </c>
      <c r="BR125" s="71">
        <v>0</v>
      </c>
      <c r="BS125" s="71">
        <v>0</v>
      </c>
      <c r="BT125" s="71">
        <v>0</v>
      </c>
      <c r="BU125"/>
      <c r="BV125" s="70">
        <v>0</v>
      </c>
      <c r="BW125" s="70">
        <v>0</v>
      </c>
      <c r="BX125" s="70">
        <v>0</v>
      </c>
      <c r="BY125" s="70">
        <v>4.1369999999999996</v>
      </c>
      <c r="BZ125" s="70">
        <v>0</v>
      </c>
      <c r="CA125" s="70">
        <v>0</v>
      </c>
      <c r="CB125" s="70">
        <v>0</v>
      </c>
      <c r="CC125" s="70">
        <v>0</v>
      </c>
      <c r="CD125" s="70">
        <v>0</v>
      </c>
    </row>
    <row r="126" spans="1:82">
      <c r="A126" s="70" t="s">
        <v>2011</v>
      </c>
      <c r="B126" s="70">
        <v>455</v>
      </c>
      <c r="C126" s="70">
        <v>13</v>
      </c>
      <c r="D126" s="70">
        <v>27</v>
      </c>
      <c r="E126" s="70">
        <v>2016</v>
      </c>
      <c r="F126" s="70" t="s">
        <v>155</v>
      </c>
      <c r="G126" s="70" t="s">
        <v>1876</v>
      </c>
      <c r="H126" s="70" t="s">
        <v>1877</v>
      </c>
      <c r="I126" s="148"/>
      <c r="J126" s="71">
        <v>4.2342062362435895</v>
      </c>
      <c r="K126" s="71">
        <v>0.83281392785744424</v>
      </c>
      <c r="L126" s="71">
        <v>19.151771857108276</v>
      </c>
      <c r="M126" s="71">
        <v>7.4550772280785029</v>
      </c>
      <c r="N126" s="71">
        <v>12.96996239455299</v>
      </c>
      <c r="O126" s="71">
        <v>5.9816262045334305</v>
      </c>
      <c r="P126" s="71">
        <v>10.111000344780356</v>
      </c>
      <c r="Q126" s="71">
        <v>0.34729768094487196</v>
      </c>
      <c r="R126" s="71">
        <v>0</v>
      </c>
      <c r="S126" s="71">
        <v>0.20839047283151502</v>
      </c>
      <c r="T126" s="72"/>
      <c r="U126" s="71">
        <v>160841</v>
      </c>
      <c r="V126" s="71">
        <v>273</v>
      </c>
      <c r="W126" s="71">
        <v>369</v>
      </c>
      <c r="X126" s="71">
        <v>1436</v>
      </c>
      <c r="Y126" s="71">
        <v>2439</v>
      </c>
      <c r="Z126" s="71">
        <v>3518</v>
      </c>
      <c r="AA126" s="71">
        <v>2081</v>
      </c>
      <c r="AB126" s="71">
        <v>4917</v>
      </c>
      <c r="AC126" s="71">
        <v>0</v>
      </c>
      <c r="AD126" s="71">
        <v>0.20839047283151499</v>
      </c>
      <c r="AE126" s="72"/>
      <c r="AF126" s="71">
        <v>1326857.1692166971</v>
      </c>
      <c r="AG126" s="71">
        <v>560675.93522155669</v>
      </c>
      <c r="AH126" s="71">
        <v>1951774.3292530179</v>
      </c>
      <c r="AI126" s="71">
        <v>9116631.3290428799</v>
      </c>
      <c r="AJ126" s="71">
        <v>10729966.586257121</v>
      </c>
      <c r="AK126" s="71">
        <v>0</v>
      </c>
      <c r="AL126" s="71">
        <v>0</v>
      </c>
      <c r="AM126" s="71">
        <v>674377.74257479399</v>
      </c>
      <c r="AN126" s="71">
        <v>0</v>
      </c>
      <c r="AO126" s="71">
        <v>0</v>
      </c>
      <c r="AP126" s="71">
        <v>24360283.091566067</v>
      </c>
      <c r="AQ126" s="72"/>
      <c r="AR126" s="71">
        <v>94</v>
      </c>
      <c r="AS126" s="71">
        <v>24</v>
      </c>
      <c r="AT126" s="71">
        <v>0</v>
      </c>
      <c r="AU126" s="71">
        <v>0</v>
      </c>
      <c r="AV126" s="71">
        <v>0</v>
      </c>
      <c r="AW126" s="71">
        <v>0</v>
      </c>
      <c r="AX126" s="71"/>
      <c r="AY126" s="72"/>
      <c r="AZ126" s="71">
        <v>589.678</v>
      </c>
      <c r="BA126" s="71">
        <v>4587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2012</v>
      </c>
      <c r="B127" s="70">
        <v>456</v>
      </c>
      <c r="C127" s="70">
        <v>14</v>
      </c>
      <c r="D127" s="70">
        <v>27</v>
      </c>
      <c r="E127" s="70">
        <v>2017</v>
      </c>
      <c r="F127" s="70" t="s">
        <v>156</v>
      </c>
      <c r="G127" s="70" t="s">
        <v>1876</v>
      </c>
      <c r="H127" s="70" t="s">
        <v>1877</v>
      </c>
      <c r="I127" s="148"/>
      <c r="J127" s="71">
        <v>5.6161687404706528</v>
      </c>
      <c r="K127" s="71">
        <v>0.85101113869321188</v>
      </c>
      <c r="L127" s="71">
        <v>17.288497027525345</v>
      </c>
      <c r="M127" s="71">
        <v>7.4751311657940214</v>
      </c>
      <c r="N127" s="71">
        <v>13.024894579270713</v>
      </c>
      <c r="O127" s="71">
        <v>5.9877182310570864</v>
      </c>
      <c r="P127" s="71">
        <v>10.162821416078206</v>
      </c>
      <c r="Q127" s="71">
        <v>0.340694082733556</v>
      </c>
      <c r="R127" s="71">
        <v>0</v>
      </c>
      <c r="S127" s="71">
        <v>0.2470201411359286</v>
      </c>
      <c r="T127" s="72"/>
      <c r="U127" s="71">
        <v>209919</v>
      </c>
      <c r="V127" s="71">
        <v>273</v>
      </c>
      <c r="W127" s="71">
        <v>369</v>
      </c>
      <c r="X127" s="71">
        <v>1436</v>
      </c>
      <c r="Y127" s="71">
        <v>2503</v>
      </c>
      <c r="Z127" s="71">
        <v>3580</v>
      </c>
      <c r="AA127" s="71">
        <v>2105</v>
      </c>
      <c r="AB127" s="71">
        <v>4988</v>
      </c>
      <c r="AC127" s="71">
        <v>0</v>
      </c>
      <c r="AD127" s="71">
        <v>0.2470201411359286</v>
      </c>
      <c r="AE127" s="72"/>
      <c r="AF127" s="71">
        <v>1701660.8032333939</v>
      </c>
      <c r="AG127" s="71">
        <v>562305.00615713955</v>
      </c>
      <c r="AH127" s="71">
        <v>2384298.8471018481</v>
      </c>
      <c r="AI127" s="71">
        <v>8891080.1313731652</v>
      </c>
      <c r="AJ127" s="71">
        <v>9985251.841199439</v>
      </c>
      <c r="AK127" s="71">
        <v>0</v>
      </c>
      <c r="AL127" s="71">
        <v>0</v>
      </c>
      <c r="AM127" s="71">
        <v>685186.00829104031</v>
      </c>
      <c r="AN127" s="71">
        <v>0</v>
      </c>
      <c r="AO127" s="71">
        <v>0</v>
      </c>
      <c r="AP127" s="71">
        <v>24209782.637356024</v>
      </c>
      <c r="AQ127" s="72"/>
      <c r="AR127" s="71">
        <v>106</v>
      </c>
      <c r="AS127" s="71">
        <v>27</v>
      </c>
      <c r="AT127" s="71">
        <v>0</v>
      </c>
      <c r="AU127" s="71">
        <v>0</v>
      </c>
      <c r="AV127" s="71">
        <v>0</v>
      </c>
      <c r="AW127" s="71">
        <v>3</v>
      </c>
      <c r="AX127" s="71"/>
      <c r="AY127" s="72"/>
      <c r="AZ127" s="71">
        <v>674.77800000000002</v>
      </c>
      <c r="BA127" s="71">
        <v>6662.1</v>
      </c>
      <c r="BB127" s="71">
        <v>0</v>
      </c>
      <c r="BC127" s="71">
        <v>0</v>
      </c>
      <c r="BD127" s="71">
        <v>0</v>
      </c>
      <c r="BE127" s="71">
        <v>900</v>
      </c>
      <c r="BF127" s="71"/>
      <c r="BG127" s="72"/>
      <c r="BH127" s="71">
        <v>4.08</v>
      </c>
      <c r="BI127" s="71">
        <v>0</v>
      </c>
      <c r="BJ127" s="71">
        <v>0</v>
      </c>
      <c r="BK127" s="71">
        <v>0</v>
      </c>
      <c r="BL127" s="71">
        <v>0</v>
      </c>
      <c r="BM127" s="71">
        <v>0</v>
      </c>
      <c r="BN127" s="72"/>
      <c r="BO127" s="71">
        <v>1</v>
      </c>
      <c r="BP127" s="71">
        <v>0</v>
      </c>
      <c r="BQ127" s="71">
        <v>0</v>
      </c>
      <c r="BR127" s="71">
        <v>0</v>
      </c>
      <c r="BS127" s="71">
        <v>0</v>
      </c>
      <c r="BT127" s="71">
        <v>0</v>
      </c>
      <c r="BU127"/>
      <c r="BV127" s="70">
        <v>0</v>
      </c>
      <c r="BW127" s="70">
        <v>0</v>
      </c>
      <c r="BX127" s="70">
        <v>0</v>
      </c>
      <c r="BY127" s="70">
        <v>4.08</v>
      </c>
      <c r="BZ127" s="70">
        <v>0</v>
      </c>
      <c r="CA127" s="70">
        <v>0</v>
      </c>
      <c r="CB127" s="70">
        <v>0</v>
      </c>
      <c r="CC127" s="70">
        <v>0</v>
      </c>
      <c r="CD127" s="70">
        <v>0</v>
      </c>
    </row>
    <row r="128" spans="1:82">
      <c r="A128" s="70" t="s">
        <v>2013</v>
      </c>
      <c r="B128" s="70">
        <v>457</v>
      </c>
      <c r="C128" s="70">
        <v>15</v>
      </c>
      <c r="D128" s="70">
        <v>27</v>
      </c>
      <c r="E128" s="70">
        <v>2018</v>
      </c>
      <c r="F128" s="70" t="s">
        <v>183</v>
      </c>
      <c r="G128" s="70" t="s">
        <v>1876</v>
      </c>
      <c r="H128" s="70" t="s">
        <v>1877</v>
      </c>
      <c r="I128" s="148"/>
      <c r="J128" s="71">
        <v>4.6399979332231265</v>
      </c>
      <c r="K128" s="71">
        <v>0.79206087025471283</v>
      </c>
      <c r="L128" s="71">
        <v>15.859969203422818</v>
      </c>
      <c r="M128" s="71">
        <v>7.511999083655005</v>
      </c>
      <c r="N128" s="71">
        <v>12.149902472114684</v>
      </c>
      <c r="O128" s="71">
        <v>5.9211735309089928</v>
      </c>
      <c r="P128" s="71">
        <v>10.195495064202065</v>
      </c>
      <c r="Q128" s="71">
        <v>0.31690416690099599</v>
      </c>
      <c r="R128" s="71">
        <v>0</v>
      </c>
      <c r="S128" s="71">
        <v>0.25699632003082473</v>
      </c>
      <c r="T128" s="72"/>
      <c r="U128" s="71">
        <v>181216</v>
      </c>
      <c r="V128" s="71">
        <v>273</v>
      </c>
      <c r="W128" s="71">
        <v>369</v>
      </c>
      <c r="X128" s="71">
        <v>1436</v>
      </c>
      <c r="Y128" s="71">
        <v>2536</v>
      </c>
      <c r="Z128" s="71">
        <v>3608</v>
      </c>
      <c r="AA128" s="71">
        <v>2133</v>
      </c>
      <c r="AB128" s="71">
        <v>5000</v>
      </c>
      <c r="AC128" s="71">
        <v>0</v>
      </c>
      <c r="AD128" s="71">
        <v>0.25699632003082468</v>
      </c>
      <c r="AE128" s="72"/>
      <c r="AF128" s="71">
        <v>1474604.1830576181</v>
      </c>
      <c r="AG128" s="71">
        <v>508751.5149177346</v>
      </c>
      <c r="AH128" s="71">
        <v>2247201.9567684252</v>
      </c>
      <c r="AI128" s="71">
        <v>9088500.026485892</v>
      </c>
      <c r="AJ128" s="71">
        <v>9397974.8204638194</v>
      </c>
      <c r="AK128" s="71">
        <v>0</v>
      </c>
      <c r="AL128" s="71">
        <v>0</v>
      </c>
      <c r="AM128" s="71">
        <v>688255.55355824425</v>
      </c>
      <c r="AN128" s="71">
        <v>0</v>
      </c>
      <c r="AO128" s="71">
        <v>0</v>
      </c>
      <c r="AP128" s="71">
        <v>23405288.055251732</v>
      </c>
      <c r="AQ128" s="72"/>
      <c r="AR128" s="71">
        <v>112</v>
      </c>
      <c r="AS128" s="71">
        <v>32</v>
      </c>
      <c r="AT128" s="71">
        <v>0</v>
      </c>
      <c r="AU128" s="71">
        <v>0</v>
      </c>
      <c r="AV128" s="71">
        <v>0</v>
      </c>
      <c r="AW128" s="71">
        <v>4</v>
      </c>
      <c r="AX128" s="71"/>
      <c r="AY128" s="72"/>
      <c r="AZ128" s="71">
        <v>712.87800000000004</v>
      </c>
      <c r="BA128" s="71">
        <v>6858</v>
      </c>
      <c r="BB128" s="71">
        <v>0</v>
      </c>
      <c r="BC128" s="71">
        <v>0</v>
      </c>
      <c r="BD128" s="71">
        <v>0</v>
      </c>
      <c r="BE128" s="71">
        <v>1200</v>
      </c>
      <c r="BF128" s="71"/>
      <c r="BG128" s="72"/>
      <c r="BH128" s="71">
        <v>3.4630000000000001</v>
      </c>
      <c r="BI128" s="71">
        <v>0</v>
      </c>
      <c r="BJ128" s="71">
        <v>0</v>
      </c>
      <c r="BK128" s="71">
        <v>0</v>
      </c>
      <c r="BL128" s="71">
        <v>0</v>
      </c>
      <c r="BM128" s="71">
        <v>0</v>
      </c>
      <c r="BN128" s="72"/>
      <c r="BO128" s="71">
        <v>1</v>
      </c>
      <c r="BP128" s="71">
        <v>0</v>
      </c>
      <c r="BQ128" s="71">
        <v>0</v>
      </c>
      <c r="BR128" s="71">
        <v>0</v>
      </c>
      <c r="BS128" s="71">
        <v>0</v>
      </c>
      <c r="BT128" s="71">
        <v>0</v>
      </c>
      <c r="BU128"/>
      <c r="BV128" s="70">
        <v>0</v>
      </c>
      <c r="BW128" s="70">
        <v>0</v>
      </c>
      <c r="BX128" s="70">
        <v>0</v>
      </c>
      <c r="BY128" s="70">
        <v>3.4630000000000001</v>
      </c>
      <c r="BZ128" s="70">
        <v>0</v>
      </c>
      <c r="CA128" s="70">
        <v>0</v>
      </c>
      <c r="CB128" s="70">
        <v>0</v>
      </c>
      <c r="CC128" s="70">
        <v>0</v>
      </c>
      <c r="CD128" s="70">
        <v>0</v>
      </c>
    </row>
    <row r="129" spans="1:82">
      <c r="A129" s="70" t="s">
        <v>2014</v>
      </c>
      <c r="B129" s="70">
        <v>458</v>
      </c>
      <c r="C129" s="70">
        <v>16</v>
      </c>
      <c r="D129" s="70">
        <v>27</v>
      </c>
      <c r="E129" s="70">
        <v>2019</v>
      </c>
      <c r="F129" s="70" t="s">
        <v>158</v>
      </c>
      <c r="G129" s="70" t="s">
        <v>1876</v>
      </c>
      <c r="H129" s="70" t="s">
        <v>1877</v>
      </c>
      <c r="I129" s="148"/>
      <c r="J129" s="71">
        <v>4.9286222158039168</v>
      </c>
      <c r="K129" s="71">
        <v>0.73497416402327698</v>
      </c>
      <c r="L129" s="71">
        <v>15.931027277050966</v>
      </c>
      <c r="M129" s="71">
        <v>6.7389452897104629</v>
      </c>
      <c r="N129" s="71">
        <v>12.39695784852749</v>
      </c>
      <c r="O129" s="71">
        <v>5.8316440826474301</v>
      </c>
      <c r="P129" s="71">
        <v>8.5001213260734154</v>
      </c>
      <c r="Q129" s="71">
        <v>0.30589755827948101</v>
      </c>
      <c r="R129" s="71">
        <v>0</v>
      </c>
      <c r="S129" s="71">
        <v>0.17577307834226399</v>
      </c>
      <c r="T129" s="72"/>
      <c r="U129" s="71">
        <v>202488</v>
      </c>
      <c r="V129" s="71">
        <v>273</v>
      </c>
      <c r="W129" s="71">
        <v>369</v>
      </c>
      <c r="X129" s="71">
        <v>1436</v>
      </c>
      <c r="Y129" s="71">
        <v>2556</v>
      </c>
      <c r="Z129" s="71">
        <v>3651</v>
      </c>
      <c r="AA129" s="71">
        <v>1765</v>
      </c>
      <c r="AB129" s="71">
        <v>4957</v>
      </c>
      <c r="AC129" s="71">
        <v>0</v>
      </c>
      <c r="AD129" s="71">
        <v>0.17577307834226399</v>
      </c>
      <c r="AE129" s="72"/>
      <c r="AF129" s="71">
        <v>1616832.278576968</v>
      </c>
      <c r="AG129" s="71">
        <v>508600.85931617091</v>
      </c>
      <c r="AH129" s="71">
        <v>2426306.869251478</v>
      </c>
      <c r="AI129" s="71">
        <v>8905975.5420321506</v>
      </c>
      <c r="AJ129" s="71">
        <v>9991589.5437525064</v>
      </c>
      <c r="AK129" s="71">
        <v>0</v>
      </c>
      <c r="AL129" s="71">
        <v>0</v>
      </c>
      <c r="AM129" s="71">
        <v>675106.08372397907</v>
      </c>
      <c r="AN129" s="71">
        <v>0</v>
      </c>
      <c r="AO129" s="71">
        <v>0</v>
      </c>
      <c r="AP129" s="71">
        <v>24124411.176653251</v>
      </c>
      <c r="AQ129" s="72"/>
      <c r="AR129" s="71">
        <v>118</v>
      </c>
      <c r="AS129" s="71">
        <v>37</v>
      </c>
      <c r="AT129" s="71">
        <v>0</v>
      </c>
      <c r="AU129" s="71">
        <v>0</v>
      </c>
      <c r="AV129" s="71">
        <v>0</v>
      </c>
      <c r="AW129" s="71">
        <v>5</v>
      </c>
      <c r="AX129" s="71"/>
      <c r="AY129" s="72"/>
      <c r="AZ129" s="71">
        <v>752.59799999999996</v>
      </c>
      <c r="BA129" s="71">
        <v>7078.6</v>
      </c>
      <c r="BB129" s="71">
        <v>0</v>
      </c>
      <c r="BC129" s="71">
        <v>0</v>
      </c>
      <c r="BD129" s="71">
        <v>0</v>
      </c>
      <c r="BE129" s="71">
        <v>1650</v>
      </c>
      <c r="BF129" s="71"/>
      <c r="BG129" s="72"/>
      <c r="BH129" s="71">
        <v>0</v>
      </c>
      <c r="BI129" s="71">
        <v>0</v>
      </c>
      <c r="BJ129" s="71">
        <v>0</v>
      </c>
      <c r="BK129" s="71">
        <v>0</v>
      </c>
      <c r="BL129" s="71">
        <v>10.555999999999999</v>
      </c>
      <c r="BM129" s="71">
        <v>0</v>
      </c>
      <c r="BN129" s="72"/>
      <c r="BO129" s="71">
        <v>0</v>
      </c>
      <c r="BP129" s="71">
        <v>0</v>
      </c>
      <c r="BQ129" s="71">
        <v>0</v>
      </c>
      <c r="BR129" s="71">
        <v>0</v>
      </c>
      <c r="BS129" s="71">
        <v>1</v>
      </c>
      <c r="BT129" s="71">
        <v>0</v>
      </c>
      <c r="BU129"/>
      <c r="BV129" s="70">
        <v>0</v>
      </c>
      <c r="BW129" s="70">
        <v>0</v>
      </c>
      <c r="BX129" s="70">
        <v>0</v>
      </c>
      <c r="BY129" s="70">
        <v>10.555999999999999</v>
      </c>
      <c r="BZ129" s="70">
        <v>0</v>
      </c>
      <c r="CA129" s="70">
        <v>0</v>
      </c>
      <c r="CB129" s="70">
        <v>0</v>
      </c>
      <c r="CC129" s="70">
        <v>0</v>
      </c>
      <c r="CD129" s="70">
        <v>0</v>
      </c>
    </row>
    <row r="130" spans="1:82">
      <c r="A130" s="70" t="s">
        <v>2015</v>
      </c>
      <c r="B130" s="70">
        <v>459</v>
      </c>
      <c r="C130" s="70">
        <v>17</v>
      </c>
      <c r="D130" s="70">
        <v>27</v>
      </c>
      <c r="E130" s="70">
        <v>2020</v>
      </c>
      <c r="F130" s="70" t="s">
        <v>159</v>
      </c>
      <c r="G130" s="70" t="s">
        <v>1876</v>
      </c>
      <c r="H130" s="70" t="s">
        <v>1877</v>
      </c>
      <c r="I130" s="148"/>
      <c r="J130" s="71">
        <v>16.319563605158571</v>
      </c>
      <c r="K130" s="71">
        <v>0.76239598727766134</v>
      </c>
      <c r="L130" s="71">
        <v>22.398981021843877</v>
      </c>
      <c r="M130" s="71">
        <v>6.73869867302587</v>
      </c>
      <c r="N130" s="71">
        <v>11.544774278695749</v>
      </c>
      <c r="O130" s="71">
        <v>5.1849143129770408</v>
      </c>
      <c r="P130" s="71">
        <v>8.0741699366916606</v>
      </c>
      <c r="Q130" s="71">
        <v>0.29268103095223802</v>
      </c>
      <c r="R130" s="71">
        <v>0</v>
      </c>
      <c r="S130" s="71">
        <v>0.18565784031278029</v>
      </c>
      <c r="T130" s="72"/>
      <c r="U130" s="71">
        <v>760042</v>
      </c>
      <c r="V130" s="71">
        <v>262</v>
      </c>
      <c r="W130" s="71">
        <v>461</v>
      </c>
      <c r="X130" s="71">
        <v>1510</v>
      </c>
      <c r="Y130" s="71">
        <v>2597</v>
      </c>
      <c r="Z130" s="71">
        <v>3705</v>
      </c>
      <c r="AA130" s="71">
        <v>1782</v>
      </c>
      <c r="AB130" s="71">
        <v>4964</v>
      </c>
      <c r="AC130" s="71">
        <v>0</v>
      </c>
      <c r="AD130" s="71">
        <v>0.18565784031278029</v>
      </c>
      <c r="AE130" s="72"/>
      <c r="AF130" s="71">
        <v>5934337.5821023192</v>
      </c>
      <c r="AG130" s="71">
        <v>488467.5633900275</v>
      </c>
      <c r="AH130" s="71">
        <v>3284772.2215958307</v>
      </c>
      <c r="AI130" s="71">
        <v>8669939.3036771379</v>
      </c>
      <c r="AJ130" s="71">
        <v>10664548.869983001</v>
      </c>
      <c r="AK130" s="71"/>
      <c r="AL130" s="71"/>
      <c r="AM130" s="71">
        <v>647857.15119029093</v>
      </c>
      <c r="AN130" s="71"/>
      <c r="AO130" s="71"/>
      <c r="AP130" s="71">
        <v>29689922.691938605</v>
      </c>
      <c r="AQ130" s="72"/>
      <c r="AR130" s="71">
        <v>122</v>
      </c>
      <c r="AS130" s="71">
        <v>41</v>
      </c>
      <c r="AT130" s="71">
        <v>0</v>
      </c>
      <c r="AU130" s="71">
        <v>0</v>
      </c>
      <c r="AV130" s="71">
        <v>0</v>
      </c>
      <c r="AW130" s="71">
        <v>5</v>
      </c>
      <c r="AX130" s="71"/>
      <c r="AY130" s="72"/>
      <c r="AZ130" s="71">
        <v>772.06999999999994</v>
      </c>
      <c r="BA130" s="71">
        <v>7259</v>
      </c>
      <c r="BB130" s="71">
        <v>0</v>
      </c>
      <c r="BC130" s="71">
        <v>0</v>
      </c>
      <c r="BD130" s="71">
        <v>0</v>
      </c>
      <c r="BE130" s="71">
        <v>1650</v>
      </c>
      <c r="BF130" s="71"/>
      <c r="BG130" s="72"/>
      <c r="BH130" s="71">
        <v>11.27</v>
      </c>
      <c r="BI130" s="71">
        <v>0</v>
      </c>
      <c r="BJ130" s="71">
        <v>0</v>
      </c>
      <c r="BK130" s="71">
        <v>0</v>
      </c>
      <c r="BL130" s="71">
        <v>0</v>
      </c>
      <c r="BM130" s="71">
        <v>0</v>
      </c>
      <c r="BN130" s="72"/>
      <c r="BO130" s="71">
        <v>1</v>
      </c>
      <c r="BP130" s="71">
        <v>0</v>
      </c>
      <c r="BQ130" s="71">
        <v>0</v>
      </c>
      <c r="BR130" s="71">
        <v>0</v>
      </c>
      <c r="BS130" s="71">
        <v>0</v>
      </c>
      <c r="BT130" s="71">
        <v>0</v>
      </c>
      <c r="BU130"/>
      <c r="BV130" s="70">
        <v>0</v>
      </c>
      <c r="BW130" s="70">
        <v>0</v>
      </c>
      <c r="BX130" s="70">
        <v>0</v>
      </c>
      <c r="BY130" s="70">
        <v>11.27</v>
      </c>
      <c r="BZ130" s="70">
        <v>0</v>
      </c>
      <c r="CA130" s="70">
        <v>0</v>
      </c>
      <c r="CB130" s="70">
        <v>0</v>
      </c>
      <c r="CC130" s="70">
        <v>0</v>
      </c>
      <c r="CD130" s="70">
        <v>0</v>
      </c>
    </row>
    <row r="131" spans="1:82">
      <c r="A131" s="70" t="s">
        <v>2016</v>
      </c>
      <c r="B131" s="70">
        <v>459</v>
      </c>
      <c r="C131" s="70">
        <v>18</v>
      </c>
      <c r="D131" s="70">
        <v>27</v>
      </c>
      <c r="E131" s="70">
        <v>2021</v>
      </c>
      <c r="F131" s="70" t="s">
        <v>160</v>
      </c>
      <c r="G131" s="70" t="s">
        <v>1876</v>
      </c>
      <c r="H131" s="70" t="s">
        <v>1877</v>
      </c>
      <c r="I131" s="148"/>
      <c r="J131" s="71">
        <v>7.9916436114088052</v>
      </c>
      <c r="K131" s="71">
        <v>0.73439896386295833</v>
      </c>
      <c r="L131" s="71">
        <v>20.441062431885179</v>
      </c>
      <c r="M131" s="71">
        <v>6.843933518954624</v>
      </c>
      <c r="N131" s="71">
        <v>11.361833761294715</v>
      </c>
      <c r="O131" s="71">
        <v>5.0491890038250125</v>
      </c>
      <c r="P131" s="71">
        <v>8.4243037516514665</v>
      </c>
      <c r="Q131" s="71">
        <v>0.28814037500634698</v>
      </c>
      <c r="R131" s="71">
        <v>0</v>
      </c>
      <c r="S131" s="71">
        <v>0.24327274753648731</v>
      </c>
      <c r="T131" s="72"/>
      <c r="U131" s="71">
        <v>382214</v>
      </c>
      <c r="V131" s="71">
        <v>262</v>
      </c>
      <c r="W131" s="71">
        <v>461</v>
      </c>
      <c r="X131" s="71">
        <v>1510</v>
      </c>
      <c r="Y131" s="71">
        <v>2587</v>
      </c>
      <c r="Z131" s="71">
        <v>3715</v>
      </c>
      <c r="AA131" s="71">
        <v>1813</v>
      </c>
      <c r="AB131" s="71">
        <v>4935</v>
      </c>
      <c r="AC131" s="71">
        <v>0</v>
      </c>
      <c r="AD131" s="71">
        <v>0.24327274753648731</v>
      </c>
      <c r="AE131" s="72"/>
      <c r="AF131" s="71">
        <v>2927594.7215026398</v>
      </c>
      <c r="AG131" s="71">
        <v>496902.63147960312</v>
      </c>
      <c r="AH131" s="71">
        <v>2944989.4585160511</v>
      </c>
      <c r="AI131" s="71">
        <v>9513493.4544197544</v>
      </c>
      <c r="AJ131" s="71">
        <v>10348527.38044825</v>
      </c>
      <c r="AK131" s="71">
        <v>0</v>
      </c>
      <c r="AL131" s="71">
        <v>0</v>
      </c>
      <c r="AM131" s="71">
        <v>647787.28633150738</v>
      </c>
      <c r="AN131" s="71">
        <v>0</v>
      </c>
      <c r="AO131" s="71">
        <v>0</v>
      </c>
      <c r="AP131" s="71">
        <v>26879294.932697807</v>
      </c>
      <c r="AQ131" s="72"/>
      <c r="AR131" s="71">
        <v>127</v>
      </c>
      <c r="AS131" s="71">
        <v>43</v>
      </c>
      <c r="AT131" s="71">
        <v>0</v>
      </c>
      <c r="AU131" s="71">
        <v>0</v>
      </c>
      <c r="AV131" s="71">
        <v>0</v>
      </c>
      <c r="AW131" s="71">
        <v>6</v>
      </c>
      <c r="AX131" s="71"/>
      <c r="AY131" s="72"/>
      <c r="AZ131" s="71">
        <v>811.9699999999998</v>
      </c>
      <c r="BA131" s="71">
        <v>7358</v>
      </c>
      <c r="BB131" s="71">
        <v>0</v>
      </c>
      <c r="BC131" s="71">
        <v>0</v>
      </c>
      <c r="BD131" s="71">
        <v>0</v>
      </c>
      <c r="BE131" s="71">
        <v>1950</v>
      </c>
      <c r="BF131" s="71"/>
      <c r="BG131" s="72"/>
      <c r="BH131" s="71">
        <v>4.1150000000000002</v>
      </c>
      <c r="BI131" s="71">
        <v>0</v>
      </c>
      <c r="BJ131" s="71">
        <v>0</v>
      </c>
      <c r="BK131" s="71">
        <v>0</v>
      </c>
      <c r="BL131" s="71">
        <v>0</v>
      </c>
      <c r="BM131" s="71">
        <v>0</v>
      </c>
      <c r="BN131" s="72"/>
      <c r="BO131" s="71">
        <v>1</v>
      </c>
      <c r="BP131" s="71">
        <v>0</v>
      </c>
      <c r="BQ131" s="71">
        <v>0</v>
      </c>
      <c r="BR131" s="71">
        <v>0</v>
      </c>
      <c r="BS131" s="71">
        <v>0</v>
      </c>
      <c r="BT131" s="71">
        <v>0</v>
      </c>
      <c r="BU131"/>
      <c r="BV131" s="70">
        <v>0</v>
      </c>
      <c r="BW131" s="70">
        <v>0</v>
      </c>
      <c r="BX131" s="70">
        <v>0</v>
      </c>
      <c r="BY131" s="70">
        <v>4.1150000000000002</v>
      </c>
      <c r="BZ131" s="70">
        <v>0</v>
      </c>
      <c r="CA131" s="70">
        <v>0</v>
      </c>
      <c r="CB131" s="70">
        <v>0</v>
      </c>
      <c r="CC131" s="70">
        <v>0</v>
      </c>
      <c r="CD131" s="70">
        <v>0</v>
      </c>
    </row>
    <row r="132" spans="1:82">
      <c r="A132" s="70" t="s">
        <v>1884</v>
      </c>
      <c r="B132" s="70">
        <v>459</v>
      </c>
      <c r="C132" s="70">
        <v>19</v>
      </c>
      <c r="D132" s="70">
        <v>27</v>
      </c>
      <c r="E132" s="70">
        <v>2022</v>
      </c>
      <c r="F132" s="70" t="s">
        <v>161</v>
      </c>
      <c r="G132" s="70" t="s">
        <v>1876</v>
      </c>
      <c r="H132" s="70" t="s">
        <v>1877</v>
      </c>
      <c r="I132" s="148"/>
      <c r="J132" s="71">
        <v>6.1224234545271967</v>
      </c>
      <c r="K132" s="71">
        <v>0.70249232314075161</v>
      </c>
      <c r="L132" s="71">
        <v>18.328111337071118</v>
      </c>
      <c r="M132" s="71">
        <v>6.977749061465552</v>
      </c>
      <c r="N132" s="71">
        <v>11.202529007546174</v>
      </c>
      <c r="O132" s="71">
        <v>5.2270715027517092</v>
      </c>
      <c r="P132" s="71">
        <v>8.3435768505404315</v>
      </c>
      <c r="Q132" s="71">
        <v>0.2878735298596421</v>
      </c>
      <c r="R132" s="71">
        <v>0</v>
      </c>
      <c r="S132" s="71">
        <v>0.1876854069285151</v>
      </c>
      <c r="T132" s="72"/>
      <c r="U132" s="71">
        <v>360138</v>
      </c>
      <c r="V132" s="71">
        <v>262</v>
      </c>
      <c r="W132" s="71">
        <v>461</v>
      </c>
      <c r="X132" s="71">
        <v>1510</v>
      </c>
      <c r="Y132" s="71">
        <v>2590</v>
      </c>
      <c r="Z132" s="71">
        <v>3654</v>
      </c>
      <c r="AA132" s="71">
        <v>1823</v>
      </c>
      <c r="AB132" s="71">
        <v>4890</v>
      </c>
      <c r="AC132" s="71">
        <v>0</v>
      </c>
      <c r="AD132" s="71">
        <v>0.1876854069285151</v>
      </c>
      <c r="AE132" s="72"/>
      <c r="AF132" s="71">
        <v>2459211.6215864136</v>
      </c>
      <c r="AG132" s="71">
        <v>501267.70829473488</v>
      </c>
      <c r="AH132" s="71">
        <v>3268965.3727718149</v>
      </c>
      <c r="AI132" s="71">
        <v>9448082.2451752648</v>
      </c>
      <c r="AJ132" s="71">
        <v>10546129.531052217</v>
      </c>
      <c r="AK132" s="71">
        <v>0</v>
      </c>
      <c r="AL132" s="71">
        <v>0</v>
      </c>
      <c r="AM132" s="71">
        <v>631432.4696507951</v>
      </c>
      <c r="AN132" s="71">
        <v>0</v>
      </c>
      <c r="AO132" s="71">
        <v>0</v>
      </c>
      <c r="AP132" s="71">
        <v>26855088.948531236</v>
      </c>
      <c r="AQ132" s="72"/>
      <c r="AR132" s="71">
        <v>129</v>
      </c>
      <c r="AS132" s="71">
        <v>46</v>
      </c>
      <c r="AT132" s="71">
        <v>0</v>
      </c>
      <c r="AU132" s="71">
        <v>0</v>
      </c>
      <c r="AV132" s="71">
        <v>0</v>
      </c>
      <c r="AW132" s="71">
        <v>6</v>
      </c>
      <c r="AX132" s="71"/>
      <c r="AY132" s="72"/>
      <c r="AZ132" s="71">
        <v>826.3739999999998</v>
      </c>
      <c r="BA132" s="71">
        <v>7505.4</v>
      </c>
      <c r="BB132" s="71">
        <v>0</v>
      </c>
      <c r="BC132" s="71">
        <v>0</v>
      </c>
      <c r="BD132" s="71">
        <v>0</v>
      </c>
      <c r="BE132" s="71">
        <v>1950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2017</v>
      </c>
      <c r="B133" s="70">
        <v>459</v>
      </c>
      <c r="C133" s="70">
        <v>20</v>
      </c>
      <c r="D133" s="70">
        <v>27</v>
      </c>
      <c r="E133" s="70">
        <v>2023</v>
      </c>
      <c r="F133" s="70" t="s">
        <v>1539</v>
      </c>
      <c r="G133" s="70" t="s">
        <v>1876</v>
      </c>
      <c r="H133" s="70" t="s">
        <v>1877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130</v>
      </c>
      <c r="AS133" s="71">
        <v>46</v>
      </c>
      <c r="AT133" s="71">
        <v>0</v>
      </c>
      <c r="AU133" s="71">
        <v>0</v>
      </c>
      <c r="AV133" s="71">
        <v>0</v>
      </c>
      <c r="AW133" s="71">
        <v>6</v>
      </c>
      <c r="AX133" s="71"/>
      <c r="AY133" s="72"/>
      <c r="AZ133" s="71">
        <v>836.27399999999977</v>
      </c>
      <c r="BA133" s="71">
        <v>7505.4</v>
      </c>
      <c r="BB133" s="71">
        <v>0</v>
      </c>
      <c r="BC133" s="71">
        <v>0</v>
      </c>
      <c r="BD133" s="71">
        <v>0</v>
      </c>
      <c r="BE133" s="71">
        <v>1950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1875</v>
      </c>
      <c r="B134" s="70">
        <v>459</v>
      </c>
      <c r="C134" s="70">
        <v>21</v>
      </c>
      <c r="D134" s="70">
        <v>27</v>
      </c>
      <c r="E134" s="70">
        <v>2024</v>
      </c>
      <c r="F134" s="70" t="s">
        <v>1554</v>
      </c>
      <c r="G134" s="70" t="s">
        <v>1876</v>
      </c>
      <c r="H134" s="70" t="s">
        <v>1877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2018</v>
      </c>
      <c r="B135" s="70">
        <v>222</v>
      </c>
      <c r="C135" s="70">
        <v>1</v>
      </c>
      <c r="D135" s="70">
        <v>14</v>
      </c>
      <c r="E135" s="70">
        <v>1990</v>
      </c>
      <c r="F135" s="70" t="s">
        <v>787</v>
      </c>
      <c r="G135" s="70" t="s">
        <v>2019</v>
      </c>
      <c r="H135" s="70" t="s">
        <v>2020</v>
      </c>
      <c r="I135" s="148"/>
      <c r="J135" s="71">
        <v>6.4200989868223459</v>
      </c>
      <c r="K135" s="71">
        <v>0.29728942713198742</v>
      </c>
      <c r="L135" s="71">
        <v>1.66595787801193</v>
      </c>
      <c r="M135" s="71">
        <v>1.774118839376468</v>
      </c>
      <c r="N135" s="71">
        <v>4.9016119680177566</v>
      </c>
      <c r="O135" s="71">
        <v>5.7839347536097021</v>
      </c>
      <c r="P135" s="71">
        <v>7.4049335007908068</v>
      </c>
      <c r="Q135" s="71">
        <v>0.46912507778212598</v>
      </c>
      <c r="R135" s="71">
        <v>0</v>
      </c>
      <c r="S135" s="71">
        <v>0.80867394292368355</v>
      </c>
      <c r="T135" s="72"/>
      <c r="U135" s="71">
        <v>937678</v>
      </c>
      <c r="V135" s="71">
        <v>145</v>
      </c>
      <c r="W135" s="71">
        <v>21</v>
      </c>
      <c r="X135" s="71">
        <v>799</v>
      </c>
      <c r="Y135" s="71">
        <v>1985</v>
      </c>
      <c r="Z135" s="71">
        <v>2379</v>
      </c>
      <c r="AA135" s="71">
        <v>1798</v>
      </c>
      <c r="AB135" s="71">
        <v>7617</v>
      </c>
      <c r="AC135" s="71">
        <v>0</v>
      </c>
      <c r="AD135" s="71">
        <v>0.80867394292368355</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2021</v>
      </c>
      <c r="B136" s="70">
        <v>223</v>
      </c>
      <c r="C136" s="70">
        <v>2</v>
      </c>
      <c r="D136" s="70">
        <v>14</v>
      </c>
      <c r="E136" s="70">
        <v>2005</v>
      </c>
      <c r="F136" s="70" t="s">
        <v>789</v>
      </c>
      <c r="G136" s="70" t="s">
        <v>2019</v>
      </c>
      <c r="H136" s="70" t="s">
        <v>2020</v>
      </c>
      <c r="I136" s="148"/>
      <c r="J136" s="71">
        <v>11.66289476820338</v>
      </c>
      <c r="K136" s="71">
        <v>0.28725823235152093</v>
      </c>
      <c r="L136" s="71">
        <v>2.5230010365544802</v>
      </c>
      <c r="M136" s="71">
        <v>3.5393330794583768</v>
      </c>
      <c r="N136" s="71">
        <v>6.3154574256464082</v>
      </c>
      <c r="O136" s="71">
        <v>7.803077476950933</v>
      </c>
      <c r="P136" s="71">
        <v>10.5652220303799</v>
      </c>
      <c r="Q136" s="71">
        <v>0.395491809621421</v>
      </c>
      <c r="R136" s="71">
        <v>0</v>
      </c>
      <c r="S136" s="71">
        <v>0.64359092809609708</v>
      </c>
      <c r="T136" s="72"/>
      <c r="U136" s="71">
        <v>1227639</v>
      </c>
      <c r="V136" s="71">
        <v>158</v>
      </c>
      <c r="W136" s="71">
        <v>28</v>
      </c>
      <c r="X136" s="71">
        <v>842</v>
      </c>
      <c r="Y136" s="71">
        <v>2297</v>
      </c>
      <c r="Z136" s="71">
        <v>3714</v>
      </c>
      <c r="AA136" s="71">
        <v>2101</v>
      </c>
      <c r="AB136" s="71">
        <v>6713</v>
      </c>
      <c r="AC136" s="71">
        <v>0</v>
      </c>
      <c r="AD136" s="71">
        <v>0.64359092809609708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2022</v>
      </c>
      <c r="B137" s="70">
        <v>224</v>
      </c>
      <c r="C137" s="70">
        <v>3</v>
      </c>
      <c r="D137" s="70">
        <v>14</v>
      </c>
      <c r="E137" s="70">
        <v>2006</v>
      </c>
      <c r="F137" s="70" t="s">
        <v>790</v>
      </c>
      <c r="G137" s="70" t="s">
        <v>2019</v>
      </c>
      <c r="H137" s="70" t="s">
        <v>2020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2023</v>
      </c>
      <c r="B138" s="70">
        <v>225</v>
      </c>
      <c r="C138" s="70">
        <v>4</v>
      </c>
      <c r="D138" s="70">
        <v>14</v>
      </c>
      <c r="E138" s="70">
        <v>2007</v>
      </c>
      <c r="F138" s="70" t="s">
        <v>791</v>
      </c>
      <c r="G138" s="70" t="s">
        <v>2019</v>
      </c>
      <c r="H138" s="70" t="s">
        <v>2020</v>
      </c>
      <c r="I138" s="148"/>
      <c r="J138" s="71">
        <v>11.804499452020069</v>
      </c>
      <c r="K138" s="71">
        <v>0.26331179469762578</v>
      </c>
      <c r="L138" s="71">
        <v>1.7850678918230229</v>
      </c>
      <c r="M138" s="71">
        <v>4.8748524980995116</v>
      </c>
      <c r="N138" s="71">
        <v>6.6199551107285552</v>
      </c>
      <c r="O138" s="71">
        <v>7.4071636843748836</v>
      </c>
      <c r="P138" s="71">
        <v>11.224090100032351</v>
      </c>
      <c r="Q138" s="71">
        <v>0.40258186511986799</v>
      </c>
      <c r="R138" s="71">
        <v>0</v>
      </c>
      <c r="S138" s="71">
        <v>0.46123777666799359</v>
      </c>
      <c r="T138" s="72"/>
      <c r="U138" s="71">
        <v>1400853</v>
      </c>
      <c r="V138" s="71">
        <v>141</v>
      </c>
      <c r="W138" s="71">
        <v>20</v>
      </c>
      <c r="X138" s="71">
        <v>1340</v>
      </c>
      <c r="Y138" s="71">
        <v>2318</v>
      </c>
      <c r="Z138" s="71">
        <v>3665</v>
      </c>
      <c r="AA138" s="71">
        <v>2198</v>
      </c>
      <c r="AB138" s="71">
        <v>6472</v>
      </c>
      <c r="AC138" s="71">
        <v>0</v>
      </c>
      <c r="AD138" s="71">
        <v>0.46123777666799359</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2024</v>
      </c>
      <c r="B139" s="70">
        <v>226</v>
      </c>
      <c r="C139" s="70">
        <v>5</v>
      </c>
      <c r="D139" s="70">
        <v>14</v>
      </c>
      <c r="E139" s="70">
        <v>2008</v>
      </c>
      <c r="F139" s="70" t="s">
        <v>792</v>
      </c>
      <c r="G139" s="70" t="s">
        <v>2019</v>
      </c>
      <c r="H139" s="70" t="s">
        <v>2020</v>
      </c>
      <c r="I139" s="148"/>
      <c r="J139" s="71">
        <v>11.339389842443479</v>
      </c>
      <c r="K139" s="71">
        <v>0.1975494184536665</v>
      </c>
      <c r="L139" s="71">
        <v>1.581265870634331</v>
      </c>
      <c r="M139" s="71">
        <v>5.1168049049888387</v>
      </c>
      <c r="N139" s="71">
        <v>6.4309495856572561</v>
      </c>
      <c r="O139" s="71">
        <v>7.1560006039423802</v>
      </c>
      <c r="P139" s="71">
        <v>9.8749199573688475</v>
      </c>
      <c r="Q139" s="71">
        <v>0.39233438007597399</v>
      </c>
      <c r="R139" s="71">
        <v>0</v>
      </c>
      <c r="S139" s="71">
        <v>0.50784247380865655</v>
      </c>
      <c r="T139" s="72"/>
      <c r="U139" s="71">
        <v>1428928</v>
      </c>
      <c r="V139" s="71">
        <v>141</v>
      </c>
      <c r="W139" s="71">
        <v>20</v>
      </c>
      <c r="X139" s="71">
        <v>1340</v>
      </c>
      <c r="Y139" s="71">
        <v>2345</v>
      </c>
      <c r="Z139" s="71">
        <v>3665</v>
      </c>
      <c r="AA139" s="71">
        <v>1936</v>
      </c>
      <c r="AB139" s="71">
        <v>6411</v>
      </c>
      <c r="AC139" s="71">
        <v>0</v>
      </c>
      <c r="AD139" s="71">
        <v>0.50784247380865655</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2025</v>
      </c>
      <c r="B140" s="70">
        <v>227</v>
      </c>
      <c r="C140" s="70">
        <v>6</v>
      </c>
      <c r="D140" s="70">
        <v>14</v>
      </c>
      <c r="E140" s="70">
        <v>2009</v>
      </c>
      <c r="F140" s="70" t="s">
        <v>176</v>
      </c>
      <c r="G140" s="1064" t="s">
        <v>2019</v>
      </c>
      <c r="H140" s="70" t="s">
        <v>2020</v>
      </c>
      <c r="I140" s="148"/>
      <c r="J140" s="71">
        <v>10.4660363888296</v>
      </c>
      <c r="K140" s="71">
        <v>0.15756635178225151</v>
      </c>
      <c r="L140" s="71">
        <v>1.078476605114882</v>
      </c>
      <c r="M140" s="71">
        <v>4.9261462880750999</v>
      </c>
      <c r="N140" s="71">
        <v>5.2735258533381169</v>
      </c>
      <c r="O140" s="71">
        <v>7.1490116556098844</v>
      </c>
      <c r="P140" s="71">
        <v>8.7643579334605075</v>
      </c>
      <c r="Q140" s="71">
        <v>0.36803122330518101</v>
      </c>
      <c r="R140" s="71">
        <v>0</v>
      </c>
      <c r="S140" s="71">
        <v>0.51656906799696334</v>
      </c>
      <c r="T140" s="72"/>
      <c r="U140" s="71">
        <v>1370902</v>
      </c>
      <c r="V140" s="71">
        <v>136</v>
      </c>
      <c r="W140" s="71">
        <v>23</v>
      </c>
      <c r="X140" s="71">
        <v>1606</v>
      </c>
      <c r="Y140" s="71">
        <v>2364</v>
      </c>
      <c r="Z140" s="71">
        <v>3614</v>
      </c>
      <c r="AA140" s="71">
        <v>1764</v>
      </c>
      <c r="AB140" s="71">
        <v>6313</v>
      </c>
      <c r="AC140" s="71">
        <v>0</v>
      </c>
      <c r="AD140" s="71">
        <v>0.51656906799696334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2026</v>
      </c>
      <c r="B141" s="70">
        <v>228</v>
      </c>
      <c r="C141" s="70">
        <v>7</v>
      </c>
      <c r="D141" s="70">
        <v>14</v>
      </c>
      <c r="E141" s="70">
        <v>2010</v>
      </c>
      <c r="F141" s="70" t="s">
        <v>177</v>
      </c>
      <c r="G141" s="1064" t="s">
        <v>2019</v>
      </c>
      <c r="H141" s="70" t="s">
        <v>2020</v>
      </c>
      <c r="I141" s="148"/>
      <c r="J141" s="71">
        <v>9.251551228699741</v>
      </c>
      <c r="K141" s="71">
        <v>0.1716906036261738</v>
      </c>
      <c r="L141" s="71">
        <v>1.0230287346127871</v>
      </c>
      <c r="M141" s="71">
        <v>5.3176366518053033</v>
      </c>
      <c r="N141" s="71">
        <v>6.0517949447327837</v>
      </c>
      <c r="O141" s="71">
        <v>7.0726274104908846</v>
      </c>
      <c r="P141" s="71">
        <v>8.5913766703393648</v>
      </c>
      <c r="Q141" s="71">
        <v>0.37349041350817702</v>
      </c>
      <c r="R141" s="71">
        <v>0</v>
      </c>
      <c r="S141" s="71">
        <v>0.57202161159416332</v>
      </c>
      <c r="T141" s="72"/>
      <c r="U141" s="71">
        <v>1221778</v>
      </c>
      <c r="V141" s="71">
        <v>136</v>
      </c>
      <c r="W141" s="71">
        <v>23</v>
      </c>
      <c r="X141" s="71">
        <v>1606</v>
      </c>
      <c r="Y141" s="71">
        <v>2349</v>
      </c>
      <c r="Z141" s="71">
        <v>3592</v>
      </c>
      <c r="AA141" s="71">
        <v>1686</v>
      </c>
      <c r="AB141" s="71">
        <v>6139</v>
      </c>
      <c r="AC141" s="71">
        <v>0</v>
      </c>
      <c r="AD141" s="71">
        <v>0.57202161159416332</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2027</v>
      </c>
      <c r="B142" s="70">
        <v>229</v>
      </c>
      <c r="C142" s="70">
        <v>8</v>
      </c>
      <c r="D142" s="70">
        <v>14</v>
      </c>
      <c r="E142" s="70">
        <v>2011</v>
      </c>
      <c r="F142" s="70" t="s">
        <v>178</v>
      </c>
      <c r="G142" s="70" t="s">
        <v>2019</v>
      </c>
      <c r="H142" s="70" t="s">
        <v>2020</v>
      </c>
      <c r="I142" s="148"/>
      <c r="J142" s="71">
        <v>11.836817520942731</v>
      </c>
      <c r="K142" s="71">
        <v>0.27323840822130963</v>
      </c>
      <c r="L142" s="71">
        <v>0.90005688824425711</v>
      </c>
      <c r="M142" s="71">
        <v>6.7818682360938256</v>
      </c>
      <c r="N142" s="71">
        <v>7.4099543944062738</v>
      </c>
      <c r="O142" s="71">
        <v>6.7931241821246839</v>
      </c>
      <c r="P142" s="71">
        <v>8.2292852186152743</v>
      </c>
      <c r="Q142" s="71">
        <v>0.42372897841041002</v>
      </c>
      <c r="R142" s="71">
        <v>0</v>
      </c>
      <c r="S142" s="71">
        <v>0.70875738764713547</v>
      </c>
      <c r="T142" s="72"/>
      <c r="U142" s="71">
        <v>1415082</v>
      </c>
      <c r="V142" s="71">
        <v>136</v>
      </c>
      <c r="W142" s="71">
        <v>23</v>
      </c>
      <c r="X142" s="71">
        <v>1606</v>
      </c>
      <c r="Y142" s="71">
        <v>2345</v>
      </c>
      <c r="Z142" s="71">
        <v>3525</v>
      </c>
      <c r="AA142" s="71">
        <v>1663</v>
      </c>
      <c r="AB142" s="71">
        <v>6038</v>
      </c>
      <c r="AC142" s="71">
        <v>0</v>
      </c>
      <c r="AD142" s="71">
        <v>0.70875738764713547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2028</v>
      </c>
      <c r="B143" s="70">
        <v>230</v>
      </c>
      <c r="C143" s="70">
        <v>9</v>
      </c>
      <c r="D143" s="70">
        <v>14</v>
      </c>
      <c r="E143" s="70">
        <v>2012</v>
      </c>
      <c r="F143" s="70" t="s">
        <v>179</v>
      </c>
      <c r="G143" s="70" t="s">
        <v>2019</v>
      </c>
      <c r="H143" s="70" t="s">
        <v>2020</v>
      </c>
      <c r="I143" s="148"/>
      <c r="J143" s="71">
        <v>17.586119420118042</v>
      </c>
      <c r="K143" s="71">
        <v>0.26570855492802942</v>
      </c>
      <c r="L143" s="71">
        <v>0.89644466213206353</v>
      </c>
      <c r="M143" s="71">
        <v>7.5854778606474769</v>
      </c>
      <c r="N143" s="71">
        <v>7.84598723623008</v>
      </c>
      <c r="O143" s="71">
        <v>6.7109886087725483</v>
      </c>
      <c r="P143" s="71">
        <v>8.2860589962242166</v>
      </c>
      <c r="Q143" s="71">
        <v>0.45373959996725899</v>
      </c>
      <c r="R143" s="71">
        <v>0</v>
      </c>
      <c r="S143" s="71">
        <v>0.57273742330509569</v>
      </c>
      <c r="T143" s="72"/>
      <c r="U143" s="71">
        <v>2044121</v>
      </c>
      <c r="V143" s="71">
        <v>136</v>
      </c>
      <c r="W143" s="71">
        <v>23</v>
      </c>
      <c r="X143" s="71">
        <v>1606</v>
      </c>
      <c r="Y143" s="71">
        <v>2365</v>
      </c>
      <c r="Z143" s="71">
        <v>3510</v>
      </c>
      <c r="AA143" s="71">
        <v>1665</v>
      </c>
      <c r="AB143" s="71">
        <v>5951</v>
      </c>
      <c r="AC143" s="71">
        <v>0</v>
      </c>
      <c r="AD143" s="71">
        <v>0.57273742330509569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2029</v>
      </c>
      <c r="B144" s="70">
        <v>231</v>
      </c>
      <c r="C144" s="70">
        <v>10</v>
      </c>
      <c r="D144" s="70">
        <v>14</v>
      </c>
      <c r="E144" s="70">
        <v>2013</v>
      </c>
      <c r="F144" s="70" t="s">
        <v>180</v>
      </c>
      <c r="G144" s="70" t="s">
        <v>2019</v>
      </c>
      <c r="H144" s="70" t="s">
        <v>2020</v>
      </c>
      <c r="I144" s="148"/>
      <c r="J144" s="71">
        <v>18.05580119945532</v>
      </c>
      <c r="K144" s="71">
        <v>0.22529543017329159</v>
      </c>
      <c r="L144" s="71">
        <v>0.79533578382932912</v>
      </c>
      <c r="M144" s="71">
        <v>7.6402802179944054</v>
      </c>
      <c r="N144" s="71">
        <v>7.8312161736947559</v>
      </c>
      <c r="O144" s="71">
        <v>6.3582727945663589</v>
      </c>
      <c r="P144" s="71">
        <v>8.27232265133342</v>
      </c>
      <c r="Q144" s="71">
        <v>0.45322232276249003</v>
      </c>
      <c r="R144" s="71">
        <v>0</v>
      </c>
      <c r="S144" s="71">
        <v>0.50621369961918083</v>
      </c>
      <c r="T144" s="72"/>
      <c r="U144" s="71">
        <v>2075390</v>
      </c>
      <c r="V144" s="71">
        <v>136</v>
      </c>
      <c r="W144" s="71">
        <v>23</v>
      </c>
      <c r="X144" s="71">
        <v>1606</v>
      </c>
      <c r="Y144" s="71">
        <v>2365</v>
      </c>
      <c r="Z144" s="71">
        <v>3474</v>
      </c>
      <c r="AA144" s="71">
        <v>1656</v>
      </c>
      <c r="AB144" s="71">
        <v>5859</v>
      </c>
      <c r="AC144" s="71">
        <v>0</v>
      </c>
      <c r="AD144" s="71">
        <v>0.50621369961918083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2030</v>
      </c>
      <c r="B145" s="70">
        <v>232</v>
      </c>
      <c r="C145" s="70">
        <v>11</v>
      </c>
      <c r="D145" s="70">
        <v>14</v>
      </c>
      <c r="E145" s="70">
        <v>2014</v>
      </c>
      <c r="F145" s="70" t="s">
        <v>181</v>
      </c>
      <c r="G145" s="70" t="s">
        <v>2019</v>
      </c>
      <c r="H145" s="70" t="s">
        <v>2020</v>
      </c>
      <c r="I145" s="148"/>
      <c r="J145" s="71">
        <v>20.773835044994868</v>
      </c>
      <c r="K145" s="71">
        <v>0.2426148753296172</v>
      </c>
      <c r="L145" s="71">
        <v>9.1735529701687454E-2</v>
      </c>
      <c r="M145" s="71">
        <v>5.8682169125858357</v>
      </c>
      <c r="N145" s="71">
        <v>7.5474316806555519</v>
      </c>
      <c r="O145" s="71">
        <v>5.9431309679139446</v>
      </c>
      <c r="P145" s="71">
        <v>7.938721241655629</v>
      </c>
      <c r="Q145" s="71">
        <v>0.42675012524500799</v>
      </c>
      <c r="R145" s="71">
        <v>0</v>
      </c>
      <c r="S145" s="71">
        <v>0.50542196066784795</v>
      </c>
      <c r="T145" s="72"/>
      <c r="U145" s="71">
        <v>2540716</v>
      </c>
      <c r="V145" s="71">
        <v>122</v>
      </c>
      <c r="W145" s="71">
        <v>1</v>
      </c>
      <c r="X145" s="71">
        <v>1239</v>
      </c>
      <c r="Y145" s="71">
        <v>2366</v>
      </c>
      <c r="Z145" s="71">
        <v>3420</v>
      </c>
      <c r="AA145" s="71">
        <v>1581</v>
      </c>
      <c r="AB145" s="71">
        <v>5750</v>
      </c>
      <c r="AC145" s="71">
        <v>0</v>
      </c>
      <c r="AD145" s="71">
        <v>0.50542196066784795</v>
      </c>
      <c r="AE145" s="72"/>
      <c r="AF145" s="71"/>
      <c r="AG145" s="71"/>
      <c r="AH145" s="71"/>
      <c r="AI145" s="71"/>
      <c r="AJ145" s="71"/>
      <c r="AK145" s="71"/>
      <c r="AL145" s="71"/>
      <c r="AM145" s="71"/>
      <c r="AN145" s="71"/>
      <c r="AO145" s="71"/>
      <c r="AP145" s="71"/>
      <c r="AQ145" s="72"/>
      <c r="AR145" s="71">
        <v>76</v>
      </c>
      <c r="AS145" s="71">
        <v>12</v>
      </c>
      <c r="AT145" s="71">
        <v>0</v>
      </c>
      <c r="AU145" s="71">
        <v>0</v>
      </c>
      <c r="AV145" s="71">
        <v>0</v>
      </c>
      <c r="AW145" s="71">
        <v>0</v>
      </c>
      <c r="AX145" s="71"/>
      <c r="AY145" s="72"/>
      <c r="AZ145" s="71">
        <v>311.5</v>
      </c>
      <c r="BA145" s="71">
        <v>1312.3</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2031</v>
      </c>
      <c r="B146" s="70">
        <v>233</v>
      </c>
      <c r="C146" s="70">
        <v>12</v>
      </c>
      <c r="D146" s="70">
        <v>14</v>
      </c>
      <c r="E146" s="70">
        <v>2015</v>
      </c>
      <c r="F146" s="70" t="s">
        <v>182</v>
      </c>
      <c r="G146" s="70" t="s">
        <v>2019</v>
      </c>
      <c r="H146" s="70" t="s">
        <v>2020</v>
      </c>
      <c r="I146" s="148"/>
      <c r="J146" s="71">
        <v>18.575615191292179</v>
      </c>
      <c r="K146" s="71">
        <v>0.23179689614410501</v>
      </c>
      <c r="L146" s="71">
        <v>0.103094430066466</v>
      </c>
      <c r="M146" s="71">
        <v>5.3791394638866228</v>
      </c>
      <c r="N146" s="71">
        <v>6.9665623919965318</v>
      </c>
      <c r="O146" s="71">
        <v>5.8314018012124613</v>
      </c>
      <c r="P146" s="71">
        <v>7.4474889713481325</v>
      </c>
      <c r="Q146" s="71">
        <v>0.40824318666217801</v>
      </c>
      <c r="R146" s="71">
        <v>0</v>
      </c>
      <c r="S146" s="71">
        <v>0.58417748206761777</v>
      </c>
      <c r="T146" s="72"/>
      <c r="U146" s="71">
        <v>2395221</v>
      </c>
      <c r="V146" s="71">
        <v>122</v>
      </c>
      <c r="W146" s="71">
        <v>1</v>
      </c>
      <c r="X146" s="71">
        <v>1239</v>
      </c>
      <c r="Y146" s="71">
        <v>2347</v>
      </c>
      <c r="Z146" s="71">
        <v>3388</v>
      </c>
      <c r="AA146" s="71">
        <v>1482</v>
      </c>
      <c r="AB146" s="71">
        <v>5619</v>
      </c>
      <c r="AC146" s="71">
        <v>0</v>
      </c>
      <c r="AD146" s="71">
        <v>0.58417748206761777</v>
      </c>
      <c r="AE146" s="72"/>
      <c r="AF146" s="71">
        <v>19472683.898607928</v>
      </c>
      <c r="AG146" s="71">
        <v>195106.1365629858</v>
      </c>
      <c r="AH146" s="71">
        <v>20971.344491296732</v>
      </c>
      <c r="AI146" s="71">
        <v>7735457.4907120867</v>
      </c>
      <c r="AJ146" s="71">
        <v>10625830.51689069</v>
      </c>
      <c r="AK146" s="71">
        <v>0</v>
      </c>
      <c r="AL146" s="71">
        <v>0</v>
      </c>
      <c r="AM146" s="71">
        <v>770060.37918151543</v>
      </c>
      <c r="AN146" s="71">
        <v>0</v>
      </c>
      <c r="AO146" s="71">
        <v>0</v>
      </c>
      <c r="AP146" s="71">
        <v>38820109.766446501</v>
      </c>
      <c r="AQ146" s="72"/>
      <c r="AR146" s="71">
        <v>79</v>
      </c>
      <c r="AS146" s="71">
        <v>16</v>
      </c>
      <c r="AT146" s="71">
        <v>0</v>
      </c>
      <c r="AU146" s="71">
        <v>0</v>
      </c>
      <c r="AV146" s="71">
        <v>0</v>
      </c>
      <c r="AW146" s="71">
        <v>0</v>
      </c>
      <c r="AX146" s="71"/>
      <c r="AY146" s="72"/>
      <c r="AZ146" s="71">
        <v>326.3</v>
      </c>
      <c r="BA146" s="71">
        <v>1364.3</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2032</v>
      </c>
      <c r="B147" s="70">
        <v>234</v>
      </c>
      <c r="C147" s="70">
        <v>13</v>
      </c>
      <c r="D147" s="70">
        <v>14</v>
      </c>
      <c r="E147" s="70">
        <v>2016</v>
      </c>
      <c r="F147" s="70" t="s">
        <v>155</v>
      </c>
      <c r="G147" s="70" t="s">
        <v>2019</v>
      </c>
      <c r="H147" s="70" t="s">
        <v>2020</v>
      </c>
      <c r="I147" s="148"/>
      <c r="J147" s="71">
        <v>12.233019166565095</v>
      </c>
      <c r="K147" s="71">
        <v>0.2257677940980504</v>
      </c>
      <c r="L147" s="71">
        <v>9.8554419525857695E-2</v>
      </c>
      <c r="M147" s="71">
        <v>4.9055034806199425</v>
      </c>
      <c r="N147" s="71">
        <v>6.9803707715971166</v>
      </c>
      <c r="O147" s="71">
        <v>5.7061789489522994</v>
      </c>
      <c r="P147" s="71">
        <v>7.0791578579264662</v>
      </c>
      <c r="Q147" s="71">
        <v>0.38826425709862949</v>
      </c>
      <c r="R147" s="71">
        <v>0</v>
      </c>
      <c r="S147" s="71">
        <v>0.55432124176713837</v>
      </c>
      <c r="T147" s="72"/>
      <c r="U147" s="71">
        <v>1497185</v>
      </c>
      <c r="V147" s="71">
        <v>122</v>
      </c>
      <c r="W147" s="71">
        <v>1</v>
      </c>
      <c r="X147" s="71">
        <v>1239</v>
      </c>
      <c r="Y147" s="71">
        <v>2352</v>
      </c>
      <c r="Z147" s="71">
        <v>3356</v>
      </c>
      <c r="AA147" s="71">
        <v>1457</v>
      </c>
      <c r="AB147" s="71">
        <v>5497</v>
      </c>
      <c r="AC147" s="71">
        <v>0</v>
      </c>
      <c r="AD147" s="71">
        <v>0.55432124176713837</v>
      </c>
      <c r="AE147" s="72"/>
      <c r="AF147" s="71">
        <v>12772426.229385911</v>
      </c>
      <c r="AG147" s="71">
        <v>177082.77530002201</v>
      </c>
      <c r="AH147" s="71">
        <v>14909.306287988329</v>
      </c>
      <c r="AI147" s="71">
        <v>7528860.5348612471</v>
      </c>
      <c r="AJ147" s="71">
        <v>10059747.76701401</v>
      </c>
      <c r="AK147" s="71">
        <v>0</v>
      </c>
      <c r="AL147" s="71">
        <v>0</v>
      </c>
      <c r="AM147" s="71">
        <v>753926.06282970146</v>
      </c>
      <c r="AN147" s="71">
        <v>0</v>
      </c>
      <c r="AO147" s="71">
        <v>0</v>
      </c>
      <c r="AP147" s="71">
        <v>31306952.675678879</v>
      </c>
      <c r="AQ147" s="72"/>
      <c r="AR147" s="71">
        <v>86</v>
      </c>
      <c r="AS147" s="71">
        <v>18</v>
      </c>
      <c r="AT147" s="71">
        <v>0</v>
      </c>
      <c r="AU147" s="71">
        <v>0</v>
      </c>
      <c r="AV147" s="71">
        <v>0</v>
      </c>
      <c r="AW147" s="71">
        <v>0</v>
      </c>
      <c r="AX147" s="71"/>
      <c r="AY147" s="72"/>
      <c r="AZ147" s="71">
        <v>348.8</v>
      </c>
      <c r="BA147" s="71">
        <v>1447.8</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2033</v>
      </c>
      <c r="B148" s="70">
        <v>235</v>
      </c>
      <c r="C148" s="70">
        <v>14</v>
      </c>
      <c r="D148" s="70">
        <v>14</v>
      </c>
      <c r="E148" s="70">
        <v>2017</v>
      </c>
      <c r="F148" s="70" t="s">
        <v>156</v>
      </c>
      <c r="G148" s="70" t="s">
        <v>2019</v>
      </c>
      <c r="H148" s="70" t="s">
        <v>2020</v>
      </c>
      <c r="I148" s="148"/>
      <c r="J148" s="71">
        <v>9.8729108349993133</v>
      </c>
      <c r="K148" s="71">
        <v>0.22212611676873331</v>
      </c>
      <c r="L148" s="71">
        <v>8.3480762651398033E-2</v>
      </c>
      <c r="M148" s="71">
        <v>4.4057207974933181</v>
      </c>
      <c r="N148" s="71">
        <v>6.432964298323669</v>
      </c>
      <c r="O148" s="71">
        <v>5.5411481842156789</v>
      </c>
      <c r="P148" s="71">
        <v>7.3288184843737358</v>
      </c>
      <c r="Q148" s="71">
        <v>0.36623930866426002</v>
      </c>
      <c r="R148" s="71">
        <v>0</v>
      </c>
      <c r="S148" s="71">
        <v>0.55987191856202967</v>
      </c>
      <c r="T148" s="72"/>
      <c r="U148" s="71">
        <v>1442189</v>
      </c>
      <c r="V148" s="71">
        <v>122</v>
      </c>
      <c r="W148" s="71">
        <v>1</v>
      </c>
      <c r="X148" s="71">
        <v>1239</v>
      </c>
      <c r="Y148" s="71">
        <v>2324</v>
      </c>
      <c r="Z148" s="71">
        <v>3313</v>
      </c>
      <c r="AA148" s="71">
        <v>1518</v>
      </c>
      <c r="AB148" s="71">
        <v>5362</v>
      </c>
      <c r="AC148" s="71">
        <v>0</v>
      </c>
      <c r="AD148" s="71">
        <v>0.55987191856202967</v>
      </c>
      <c r="AE148" s="72"/>
      <c r="AF148" s="71">
        <v>11582986.725647829</v>
      </c>
      <c r="AG148" s="71">
        <v>186581.29207831991</v>
      </c>
      <c r="AH148" s="71">
        <v>17486.84230942282</v>
      </c>
      <c r="AI148" s="71">
        <v>7702665.4344214275</v>
      </c>
      <c r="AJ148" s="71">
        <v>10655091.54689529</v>
      </c>
      <c r="AK148" s="71">
        <v>0</v>
      </c>
      <c r="AL148" s="71">
        <v>0</v>
      </c>
      <c r="AM148" s="71">
        <v>736561.2222246509</v>
      </c>
      <c r="AN148" s="71">
        <v>0</v>
      </c>
      <c r="AO148" s="71">
        <v>0</v>
      </c>
      <c r="AP148" s="71">
        <v>30881373.063576944</v>
      </c>
      <c r="AQ148" s="72"/>
      <c r="AR148" s="71">
        <v>86</v>
      </c>
      <c r="AS148" s="71">
        <v>19</v>
      </c>
      <c r="AT148" s="71">
        <v>0</v>
      </c>
      <c r="AU148" s="71">
        <v>0</v>
      </c>
      <c r="AV148" s="71">
        <v>0</v>
      </c>
      <c r="AW148" s="71">
        <v>0</v>
      </c>
      <c r="AX148" s="71"/>
      <c r="AY148" s="72"/>
      <c r="AZ148" s="71">
        <v>348.8</v>
      </c>
      <c r="BA148" s="71">
        <v>1458.8</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2034</v>
      </c>
      <c r="B149" s="70">
        <v>236</v>
      </c>
      <c r="C149" s="70">
        <v>15</v>
      </c>
      <c r="D149" s="70">
        <v>14</v>
      </c>
      <c r="E149" s="70">
        <v>2018</v>
      </c>
      <c r="F149" s="70" t="s">
        <v>183</v>
      </c>
      <c r="G149" s="70" t="s">
        <v>2019</v>
      </c>
      <c r="H149" s="70" t="s">
        <v>2020</v>
      </c>
      <c r="I149" s="148"/>
      <c r="J149" s="71">
        <v>8.7909259782554301</v>
      </c>
      <c r="K149" s="71">
        <v>0.19960941661712917</v>
      </c>
      <c r="L149" s="71">
        <v>7.7306724544766614E-2</v>
      </c>
      <c r="M149" s="71">
        <v>3.8435733857903198</v>
      </c>
      <c r="N149" s="71">
        <v>5.0933572158146099</v>
      </c>
      <c r="O149" s="71">
        <v>5.3631915462889657</v>
      </c>
      <c r="P149" s="71">
        <v>7.1507082119298131</v>
      </c>
      <c r="Q149" s="71">
        <v>0.33350994524660799</v>
      </c>
      <c r="R149" s="71">
        <v>0</v>
      </c>
      <c r="S149" s="71">
        <v>0.59696896171267488</v>
      </c>
      <c r="T149" s="72"/>
      <c r="U149" s="71">
        <v>1471878</v>
      </c>
      <c r="V149" s="71">
        <v>122</v>
      </c>
      <c r="W149" s="71">
        <v>1</v>
      </c>
      <c r="X149" s="71">
        <v>1239</v>
      </c>
      <c r="Y149" s="71">
        <v>2290</v>
      </c>
      <c r="Z149" s="71">
        <v>3268</v>
      </c>
      <c r="AA149" s="71">
        <v>1496</v>
      </c>
      <c r="AB149" s="71">
        <v>5262</v>
      </c>
      <c r="AC149" s="71">
        <v>0</v>
      </c>
      <c r="AD149" s="71">
        <v>0.59696896171267488</v>
      </c>
      <c r="AE149" s="72"/>
      <c r="AF149" s="71">
        <v>11318412.70139523</v>
      </c>
      <c r="AG149" s="71">
        <v>170677.7651358532</v>
      </c>
      <c r="AH149" s="71">
        <v>16791.147593490899</v>
      </c>
      <c r="AI149" s="71">
        <v>7438611.0539218001</v>
      </c>
      <c r="AJ149" s="71">
        <v>9383610.9683071785</v>
      </c>
      <c r="AK149" s="71">
        <v>0</v>
      </c>
      <c r="AL149" s="71">
        <v>0</v>
      </c>
      <c r="AM149" s="71">
        <v>724320.14456469635</v>
      </c>
      <c r="AN149" s="71">
        <v>0</v>
      </c>
      <c r="AO149" s="71">
        <v>0</v>
      </c>
      <c r="AP149" s="71">
        <v>29052423.780918248</v>
      </c>
      <c r="AQ149" s="72"/>
      <c r="AR149" s="71">
        <v>89</v>
      </c>
      <c r="AS149" s="71">
        <v>24</v>
      </c>
      <c r="AT149" s="71">
        <v>0</v>
      </c>
      <c r="AU149" s="71">
        <v>0</v>
      </c>
      <c r="AV149" s="71">
        <v>0</v>
      </c>
      <c r="AW149" s="71">
        <v>0</v>
      </c>
      <c r="AX149" s="71"/>
      <c r="AY149" s="72"/>
      <c r="AZ149" s="71">
        <v>360.5</v>
      </c>
      <c r="BA149" s="71">
        <v>1976.8</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2035</v>
      </c>
      <c r="B150" s="70">
        <v>237</v>
      </c>
      <c r="C150" s="70">
        <v>16</v>
      </c>
      <c r="D150" s="70">
        <v>14</v>
      </c>
      <c r="E150" s="70">
        <v>2019</v>
      </c>
      <c r="F150" s="70" t="s">
        <v>158</v>
      </c>
      <c r="G150" s="70" t="s">
        <v>2019</v>
      </c>
      <c r="H150" s="70" t="s">
        <v>2020</v>
      </c>
      <c r="I150" s="148"/>
      <c r="J150" s="71">
        <v>9.1774743618569108</v>
      </c>
      <c r="K150" s="71">
        <v>0.1792125641816264</v>
      </c>
      <c r="L150" s="71">
        <v>7.7966495913412232E-2</v>
      </c>
      <c r="M150" s="71">
        <v>3.6618431412099173</v>
      </c>
      <c r="N150" s="71">
        <v>4.4332036861530639</v>
      </c>
      <c r="O150" s="71">
        <v>5.1575948350776644</v>
      </c>
      <c r="P150" s="71">
        <v>7.1853716818705582</v>
      </c>
      <c r="Q150" s="71">
        <v>0.31867157372508298</v>
      </c>
      <c r="R150" s="71">
        <v>0</v>
      </c>
      <c r="S150" s="71">
        <v>0.54030456813384797</v>
      </c>
      <c r="T150" s="72"/>
      <c r="U150" s="71">
        <v>1577680</v>
      </c>
      <c r="V150" s="71">
        <v>122</v>
      </c>
      <c r="W150" s="71">
        <v>1</v>
      </c>
      <c r="X150" s="71">
        <v>1239</v>
      </c>
      <c r="Y150" s="71">
        <v>2292</v>
      </c>
      <c r="Z150" s="71">
        <v>3229</v>
      </c>
      <c r="AA150" s="71">
        <v>1492</v>
      </c>
      <c r="AB150" s="71">
        <v>5164</v>
      </c>
      <c r="AC150" s="71">
        <v>0</v>
      </c>
      <c r="AD150" s="71">
        <v>0.54030456813384797</v>
      </c>
      <c r="AE150" s="72"/>
      <c r="AF150" s="71">
        <v>12030968.49049742</v>
      </c>
      <c r="AG150" s="71">
        <v>161255.7864771265</v>
      </c>
      <c r="AH150" s="71">
        <v>17818.453008778841</v>
      </c>
      <c r="AI150" s="71">
        <v>7495336.6965978211</v>
      </c>
      <c r="AJ150" s="71">
        <v>8479612.7571186647</v>
      </c>
      <c r="AK150" s="71">
        <v>0</v>
      </c>
      <c r="AL150" s="71">
        <v>0</v>
      </c>
      <c r="AM150" s="71">
        <v>703297.92542881332</v>
      </c>
      <c r="AN150" s="71">
        <v>0</v>
      </c>
      <c r="AO150" s="71">
        <v>0</v>
      </c>
      <c r="AP150" s="71">
        <v>28888290.109128624</v>
      </c>
      <c r="AQ150" s="72"/>
      <c r="AR150" s="71">
        <v>92</v>
      </c>
      <c r="AS150" s="71">
        <v>25</v>
      </c>
      <c r="AT150" s="71">
        <v>0</v>
      </c>
      <c r="AU150" s="71">
        <v>0</v>
      </c>
      <c r="AV150" s="71">
        <v>0</v>
      </c>
      <c r="AW150" s="71">
        <v>0</v>
      </c>
      <c r="AX150" s="71"/>
      <c r="AY150" s="72"/>
      <c r="AZ150" s="71">
        <v>377.30000000000013</v>
      </c>
      <c r="BA150" s="71">
        <v>1990.4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2036</v>
      </c>
      <c r="B151" s="70">
        <v>238</v>
      </c>
      <c r="C151" s="70">
        <v>17</v>
      </c>
      <c r="D151" s="70">
        <v>14</v>
      </c>
      <c r="E151" s="70">
        <v>2020</v>
      </c>
      <c r="F151" s="70" t="s">
        <v>159</v>
      </c>
      <c r="G151" s="70" t="s">
        <v>2019</v>
      </c>
      <c r="H151" s="70" t="s">
        <v>2020</v>
      </c>
      <c r="I151" s="148"/>
      <c r="J151" s="71">
        <v>13.787646472216871</v>
      </c>
      <c r="K151" s="71">
        <v>0.18671867651048124</v>
      </c>
      <c r="L151" s="71">
        <v>0.34551761765107003</v>
      </c>
      <c r="M151" s="71">
        <v>2.8741369640429668</v>
      </c>
      <c r="N151" s="71">
        <v>5.3844843222555516</v>
      </c>
      <c r="O151" s="71">
        <v>4.4572070409802631</v>
      </c>
      <c r="P151" s="71">
        <v>6.8326870171330105</v>
      </c>
      <c r="Q151" s="71">
        <v>0.299461514143114</v>
      </c>
      <c r="R151" s="71">
        <v>0</v>
      </c>
      <c r="S151" s="71">
        <v>0.59137418596816271</v>
      </c>
      <c r="T151" s="72"/>
      <c r="U151" s="71">
        <v>2427491</v>
      </c>
      <c r="V151" s="71">
        <v>122</v>
      </c>
      <c r="W151" s="71">
        <v>5</v>
      </c>
      <c r="X151" s="71">
        <v>1030</v>
      </c>
      <c r="Y151" s="71">
        <v>2283</v>
      </c>
      <c r="Z151" s="71">
        <v>3185</v>
      </c>
      <c r="AA151" s="71">
        <v>1508</v>
      </c>
      <c r="AB151" s="71">
        <v>5079</v>
      </c>
      <c r="AC151" s="71">
        <v>0</v>
      </c>
      <c r="AD151" s="71">
        <v>0.59137418596816271</v>
      </c>
      <c r="AE151" s="72"/>
      <c r="AF151" s="71">
        <v>17616515.4634105</v>
      </c>
      <c r="AG151" s="71">
        <v>151753.47056394504</v>
      </c>
      <c r="AH151" s="71">
        <v>79795.052929956466</v>
      </c>
      <c r="AI151" s="71">
        <v>5630109.6999966409</v>
      </c>
      <c r="AJ151" s="71">
        <v>10153906.54554582</v>
      </c>
      <c r="AK151" s="71"/>
      <c r="AL151" s="71"/>
      <c r="AM151" s="71">
        <v>662865.9288669395</v>
      </c>
      <c r="AN151" s="71"/>
      <c r="AO151" s="71"/>
      <c r="AP151" s="71">
        <v>34294946.161313802</v>
      </c>
      <c r="AQ151" s="72"/>
      <c r="AR151" s="71">
        <v>92</v>
      </c>
      <c r="AS151" s="71">
        <v>25</v>
      </c>
      <c r="AT151" s="71">
        <v>0</v>
      </c>
      <c r="AU151" s="71">
        <v>0</v>
      </c>
      <c r="AV151" s="71">
        <v>0</v>
      </c>
      <c r="AW151" s="71">
        <v>0</v>
      </c>
      <c r="AX151" s="71"/>
      <c r="AY151" s="72"/>
      <c r="AZ151" s="71">
        <v>377.3</v>
      </c>
      <c r="BA151" s="71">
        <v>1990.4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2037</v>
      </c>
      <c r="B152" s="70">
        <v>238</v>
      </c>
      <c r="C152" s="70">
        <v>18</v>
      </c>
      <c r="D152" s="70">
        <v>14</v>
      </c>
      <c r="E152" s="70">
        <v>2021</v>
      </c>
      <c r="F152" s="70" t="s">
        <v>160</v>
      </c>
      <c r="G152" s="70" t="s">
        <v>2019</v>
      </c>
      <c r="H152" s="70" t="s">
        <v>2020</v>
      </c>
      <c r="I152" s="148"/>
      <c r="J152" s="71">
        <v>5.6945712718246035</v>
      </c>
      <c r="K152" s="71">
        <v>0.20116030099622656</v>
      </c>
      <c r="L152" s="71">
        <v>0.33053508955807037</v>
      </c>
      <c r="M152" s="71">
        <v>2.9084526116281837</v>
      </c>
      <c r="N152" s="71">
        <v>4.4205752299305736</v>
      </c>
      <c r="O152" s="71">
        <v>4.2445806888144038</v>
      </c>
      <c r="P152" s="71">
        <v>6.9699148524419199</v>
      </c>
      <c r="Q152" s="71">
        <v>0.29018392376525698</v>
      </c>
      <c r="R152" s="71">
        <v>0</v>
      </c>
      <c r="S152" s="71">
        <v>0.57555950231536857</v>
      </c>
      <c r="T152" s="72"/>
      <c r="U152" s="71">
        <v>1190242</v>
      </c>
      <c r="V152" s="71">
        <v>122</v>
      </c>
      <c r="W152" s="71">
        <v>5</v>
      </c>
      <c r="X152" s="71">
        <v>1030</v>
      </c>
      <c r="Y152" s="71">
        <v>2267</v>
      </c>
      <c r="Z152" s="71">
        <v>3123</v>
      </c>
      <c r="AA152" s="71">
        <v>1500</v>
      </c>
      <c r="AB152" s="71">
        <v>4970</v>
      </c>
      <c r="AC152" s="71">
        <v>0</v>
      </c>
      <c r="AD152" s="71">
        <v>0.57555950231536857</v>
      </c>
      <c r="AE152" s="72"/>
      <c r="AF152" s="71">
        <v>8088723.872659131</v>
      </c>
      <c r="AG152" s="71">
        <v>177175.6157251554</v>
      </c>
      <c r="AH152" s="71">
        <v>70692.602400506803</v>
      </c>
      <c r="AI152" s="71">
        <v>6436219.5458415858</v>
      </c>
      <c r="AJ152" s="71">
        <v>9200265.0185448769</v>
      </c>
      <c r="AK152" s="71">
        <v>0</v>
      </c>
      <c r="AL152" s="71">
        <v>0</v>
      </c>
      <c r="AM152" s="71">
        <v>652381.52240478049</v>
      </c>
      <c r="AN152" s="71">
        <v>0</v>
      </c>
      <c r="AO152" s="71">
        <v>0</v>
      </c>
      <c r="AP152" s="71">
        <v>24625458.177576032</v>
      </c>
      <c r="AQ152" s="72"/>
      <c r="AR152" s="71">
        <v>94</v>
      </c>
      <c r="AS152" s="71">
        <v>25</v>
      </c>
      <c r="AT152" s="71">
        <v>0</v>
      </c>
      <c r="AU152" s="71">
        <v>0</v>
      </c>
      <c r="AV152" s="71">
        <v>0</v>
      </c>
      <c r="AW152" s="71">
        <v>0</v>
      </c>
      <c r="AX152" s="71"/>
      <c r="AY152" s="72"/>
      <c r="AZ152" s="71">
        <v>395.2</v>
      </c>
      <c r="BA152" s="71">
        <v>1990.4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2038</v>
      </c>
      <c r="B153" s="70">
        <v>238</v>
      </c>
      <c r="C153" s="70">
        <v>19</v>
      </c>
      <c r="D153" s="70">
        <v>14</v>
      </c>
      <c r="E153" s="70">
        <v>2022</v>
      </c>
      <c r="F153" s="70" t="s">
        <v>161</v>
      </c>
      <c r="G153" s="70" t="s">
        <v>2019</v>
      </c>
      <c r="H153" s="70" t="s">
        <v>2020</v>
      </c>
      <c r="I153" s="148"/>
      <c r="J153" s="71">
        <v>5.6503943213752095</v>
      </c>
      <c r="K153" s="71">
        <v>0.2058380752419342</v>
      </c>
      <c r="L153" s="71">
        <v>0.30483914207011992</v>
      </c>
      <c r="M153" s="71">
        <v>3.1340127783424196</v>
      </c>
      <c r="N153" s="71">
        <v>5.4450738722053309</v>
      </c>
      <c r="O153" s="71">
        <v>4.3544624122540236</v>
      </c>
      <c r="P153" s="71">
        <v>6.7508370019457686</v>
      </c>
      <c r="Q153" s="71">
        <v>0.28805013938716328</v>
      </c>
      <c r="R153" s="71">
        <v>0</v>
      </c>
      <c r="S153" s="71">
        <v>0.58006222884535519</v>
      </c>
      <c r="T153" s="72"/>
      <c r="U153" s="71">
        <v>1227375</v>
      </c>
      <c r="V153" s="71">
        <v>122</v>
      </c>
      <c r="W153" s="71">
        <v>5</v>
      </c>
      <c r="X153" s="71">
        <v>1030</v>
      </c>
      <c r="Y153" s="71">
        <v>2270</v>
      </c>
      <c r="Z153" s="71">
        <v>3044</v>
      </c>
      <c r="AA153" s="71">
        <v>1475</v>
      </c>
      <c r="AB153" s="71">
        <v>4893</v>
      </c>
      <c r="AC153" s="71">
        <v>0</v>
      </c>
      <c r="AD153" s="71">
        <v>0.58006222884535519</v>
      </c>
      <c r="AE153" s="72"/>
      <c r="AF153" s="71">
        <v>6959087.2703645453</v>
      </c>
      <c r="AG153" s="71">
        <v>183076.75044672741</v>
      </c>
      <c r="AH153" s="71">
        <v>76602.451448215244</v>
      </c>
      <c r="AI153" s="71">
        <v>6171305.8679026458</v>
      </c>
      <c r="AJ153" s="71">
        <v>10633975.593075363</v>
      </c>
      <c r="AK153" s="71">
        <v>0</v>
      </c>
      <c r="AL153" s="71">
        <v>0</v>
      </c>
      <c r="AM153" s="71">
        <v>631819.85153401643</v>
      </c>
      <c r="AN153" s="71">
        <v>0</v>
      </c>
      <c r="AO153" s="71">
        <v>0</v>
      </c>
      <c r="AP153" s="71">
        <v>24655867.784771513</v>
      </c>
      <c r="AQ153" s="72"/>
      <c r="AR153" s="71">
        <v>94</v>
      </c>
      <c r="AS153" s="71">
        <v>25</v>
      </c>
      <c r="AT153" s="71">
        <v>0</v>
      </c>
      <c r="AU153" s="71">
        <v>0</v>
      </c>
      <c r="AV153" s="71">
        <v>0</v>
      </c>
      <c r="AW153" s="71">
        <v>0</v>
      </c>
      <c r="AX153" s="71"/>
      <c r="AY153" s="72"/>
      <c r="AZ153" s="71">
        <v>395.1</v>
      </c>
      <c r="BA153" s="71">
        <v>1990.4000000000003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2039</v>
      </c>
      <c r="B154" s="70">
        <v>238</v>
      </c>
      <c r="C154" s="70">
        <v>20</v>
      </c>
      <c r="D154" s="70">
        <v>14</v>
      </c>
      <c r="E154" s="70">
        <v>2023</v>
      </c>
      <c r="F154" s="70" t="s">
        <v>1539</v>
      </c>
      <c r="G154" s="70" t="s">
        <v>2019</v>
      </c>
      <c r="H154" s="70" t="s">
        <v>2020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98</v>
      </c>
      <c r="AS154" s="71">
        <v>25</v>
      </c>
      <c r="AT154" s="71">
        <v>0</v>
      </c>
      <c r="AU154" s="71">
        <v>0</v>
      </c>
      <c r="AV154" s="71">
        <v>0</v>
      </c>
      <c r="AW154" s="71">
        <v>0</v>
      </c>
      <c r="AX154" s="71"/>
      <c r="AY154" s="72"/>
      <c r="AZ154" s="71">
        <v>413.1</v>
      </c>
      <c r="BA154" s="71">
        <v>1990.4000000000003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2040</v>
      </c>
      <c r="B155" s="70">
        <v>238</v>
      </c>
      <c r="C155" s="70">
        <v>21</v>
      </c>
      <c r="D155" s="70">
        <v>14</v>
      </c>
      <c r="E155" s="70">
        <v>2024</v>
      </c>
      <c r="F155" s="70" t="s">
        <v>1554</v>
      </c>
      <c r="G155" s="70" t="s">
        <v>2019</v>
      </c>
      <c r="H155" s="70" t="s">
        <v>2020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2041</v>
      </c>
      <c r="B156" s="70">
        <v>103</v>
      </c>
      <c r="C156" s="70">
        <v>1</v>
      </c>
      <c r="D156" s="70">
        <v>7</v>
      </c>
      <c r="E156" s="70">
        <v>1990</v>
      </c>
      <c r="F156" s="70" t="s">
        <v>787</v>
      </c>
      <c r="G156" s="70" t="s">
        <v>2042</v>
      </c>
      <c r="H156" s="70" t="s">
        <v>2043</v>
      </c>
      <c r="I156" s="148"/>
      <c r="J156" s="71">
        <v>11.824189565173141</v>
      </c>
      <c r="K156" s="71">
        <v>2.2162272635031148</v>
      </c>
      <c r="L156" s="71">
        <v>2.7706975942348588</v>
      </c>
      <c r="M156" s="71">
        <v>3.583753641878423</v>
      </c>
      <c r="N156" s="71">
        <v>7.6359794091127711</v>
      </c>
      <c r="O156" s="71">
        <v>6.0465093451985412</v>
      </c>
      <c r="P156" s="71">
        <v>14.393905776008831</v>
      </c>
      <c r="Q156" s="71">
        <v>0.58312672133926402</v>
      </c>
      <c r="R156" s="71">
        <v>0</v>
      </c>
      <c r="S156" s="71">
        <v>0.46802351564097078</v>
      </c>
      <c r="T156" s="72"/>
      <c r="U156" s="71">
        <v>545182</v>
      </c>
      <c r="V156" s="71">
        <v>761</v>
      </c>
      <c r="W156" s="71">
        <v>29</v>
      </c>
      <c r="X156" s="71">
        <v>1524</v>
      </c>
      <c r="Y156" s="71">
        <v>2896</v>
      </c>
      <c r="Z156" s="71">
        <v>2487</v>
      </c>
      <c r="AA156" s="71">
        <v>3495</v>
      </c>
      <c r="AB156" s="71">
        <v>9468</v>
      </c>
      <c r="AC156" s="71">
        <v>0</v>
      </c>
      <c r="AD156" s="71">
        <v>0.46802351564097078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2044</v>
      </c>
      <c r="B157" s="70">
        <v>104</v>
      </c>
      <c r="C157" s="70">
        <v>2</v>
      </c>
      <c r="D157" s="70">
        <v>7</v>
      </c>
      <c r="E157" s="70">
        <v>2005</v>
      </c>
      <c r="F157" s="70" t="s">
        <v>789</v>
      </c>
      <c r="G157" s="70" t="s">
        <v>2042</v>
      </c>
      <c r="H157" s="70" t="s">
        <v>2043</v>
      </c>
      <c r="I157" s="148"/>
      <c r="J157" s="71">
        <v>4.328442312757443</v>
      </c>
      <c r="K157" s="71">
        <v>0.9922185105997462</v>
      </c>
      <c r="L157" s="71">
        <v>5.4493998498202112</v>
      </c>
      <c r="M157" s="71">
        <v>6.0167304457198201</v>
      </c>
      <c r="N157" s="71">
        <v>9.933758741157332</v>
      </c>
      <c r="O157" s="71">
        <v>7.357667561734563</v>
      </c>
      <c r="P157" s="71">
        <v>13.82379598358607</v>
      </c>
      <c r="Q157" s="71">
        <v>0.43679074579669502</v>
      </c>
      <c r="R157" s="71">
        <v>0</v>
      </c>
      <c r="S157" s="71">
        <v>0</v>
      </c>
      <c r="T157" s="72"/>
      <c r="U157" s="71">
        <v>286854</v>
      </c>
      <c r="V157" s="71">
        <v>430</v>
      </c>
      <c r="W157" s="71">
        <v>65</v>
      </c>
      <c r="X157" s="71">
        <v>1280</v>
      </c>
      <c r="Y157" s="71">
        <v>2700</v>
      </c>
      <c r="Z157" s="71">
        <v>3502</v>
      </c>
      <c r="AA157" s="71">
        <v>2749</v>
      </c>
      <c r="AB157" s="71">
        <v>7414</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2045</v>
      </c>
      <c r="B158" s="70">
        <v>105</v>
      </c>
      <c r="C158" s="70">
        <v>3</v>
      </c>
      <c r="D158" s="70">
        <v>7</v>
      </c>
      <c r="E158" s="70">
        <v>2006</v>
      </c>
      <c r="F158" s="70" t="s">
        <v>790</v>
      </c>
      <c r="G158" s="1064" t="s">
        <v>2042</v>
      </c>
      <c r="H158" s="70" t="s">
        <v>2043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2046</v>
      </c>
      <c r="B159" s="70">
        <v>106</v>
      </c>
      <c r="C159" s="70">
        <v>4</v>
      </c>
      <c r="D159" s="70">
        <v>7</v>
      </c>
      <c r="E159" s="70">
        <v>2007</v>
      </c>
      <c r="F159" s="70" t="s">
        <v>791</v>
      </c>
      <c r="G159" s="1064" t="s">
        <v>2042</v>
      </c>
      <c r="H159" s="70" t="s">
        <v>2043</v>
      </c>
      <c r="I159" s="148"/>
      <c r="J159" s="71">
        <v>3.6706927073175608</v>
      </c>
      <c r="K159" s="71">
        <v>0.83359299891468519</v>
      </c>
      <c r="L159" s="71">
        <v>5.5488469975572903</v>
      </c>
      <c r="M159" s="71">
        <v>5.3764853876848822</v>
      </c>
      <c r="N159" s="71">
        <v>9.1861575514568834</v>
      </c>
      <c r="O159" s="71">
        <v>6.9261527820880584</v>
      </c>
      <c r="P159" s="71">
        <v>13.271797165597849</v>
      </c>
      <c r="Q159" s="71">
        <v>0.43231519817414699</v>
      </c>
      <c r="R159" s="71">
        <v>0</v>
      </c>
      <c r="S159" s="71">
        <v>0</v>
      </c>
      <c r="T159" s="72"/>
      <c r="U159" s="71">
        <v>263339</v>
      </c>
      <c r="V159" s="71">
        <v>366</v>
      </c>
      <c r="W159" s="71">
        <v>72</v>
      </c>
      <c r="X159" s="71">
        <v>1376</v>
      </c>
      <c r="Y159" s="71">
        <v>2652</v>
      </c>
      <c r="Z159" s="71">
        <v>3427</v>
      </c>
      <c r="AA159" s="71">
        <v>2599</v>
      </c>
      <c r="AB159" s="71">
        <v>6950</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2047</v>
      </c>
      <c r="B160" s="70">
        <v>107</v>
      </c>
      <c r="C160" s="70">
        <v>5</v>
      </c>
      <c r="D160" s="70">
        <v>7</v>
      </c>
      <c r="E160" s="70">
        <v>2008</v>
      </c>
      <c r="F160" s="70" t="s">
        <v>792</v>
      </c>
      <c r="G160" s="70" t="s">
        <v>2042</v>
      </c>
      <c r="H160" s="70" t="s">
        <v>2043</v>
      </c>
      <c r="I160" s="148"/>
      <c r="J160" s="71">
        <v>3.0820832758545609</v>
      </c>
      <c r="K160" s="71">
        <v>0.61705263081306783</v>
      </c>
      <c r="L160" s="71">
        <v>4.7593995077553934</v>
      </c>
      <c r="M160" s="71">
        <v>5.8733260633116231</v>
      </c>
      <c r="N160" s="71">
        <v>9.0443315560599231</v>
      </c>
      <c r="O160" s="71">
        <v>6.5839110604348452</v>
      </c>
      <c r="P160" s="71">
        <v>12.78230858118096</v>
      </c>
      <c r="Q160" s="71">
        <v>0.4141205350139</v>
      </c>
      <c r="R160" s="71">
        <v>0</v>
      </c>
      <c r="S160" s="71">
        <v>0</v>
      </c>
      <c r="T160" s="72"/>
      <c r="U160" s="71">
        <v>250718</v>
      </c>
      <c r="V160" s="71">
        <v>366</v>
      </c>
      <c r="W160" s="71">
        <v>72</v>
      </c>
      <c r="X160" s="71">
        <v>1376</v>
      </c>
      <c r="Y160" s="71">
        <v>2623</v>
      </c>
      <c r="Z160" s="71">
        <v>3372</v>
      </c>
      <c r="AA160" s="71">
        <v>2506</v>
      </c>
      <c r="AB160" s="71">
        <v>6767</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2048</v>
      </c>
      <c r="B161" s="70">
        <v>108</v>
      </c>
      <c r="C161" s="70">
        <v>6</v>
      </c>
      <c r="D161" s="70">
        <v>7</v>
      </c>
      <c r="E161" s="70">
        <v>2009</v>
      </c>
      <c r="F161" s="70" t="s">
        <v>176</v>
      </c>
      <c r="G161" s="70" t="s">
        <v>2042</v>
      </c>
      <c r="H161" s="70" t="s">
        <v>2043</v>
      </c>
      <c r="I161" s="148"/>
      <c r="J161" s="71">
        <v>2.4944611493944908</v>
      </c>
      <c r="K161" s="71">
        <v>0.61576165171284902</v>
      </c>
      <c r="L161" s="71">
        <v>8.2321348661733023</v>
      </c>
      <c r="M161" s="71">
        <v>5.8024196615532677</v>
      </c>
      <c r="N161" s="71">
        <v>8.8941999610395683</v>
      </c>
      <c r="O161" s="71">
        <v>6.5931532507326356</v>
      </c>
      <c r="P161" s="71">
        <v>12.07831867133928</v>
      </c>
      <c r="Q161" s="71">
        <v>0.38493745722859302</v>
      </c>
      <c r="R161" s="71">
        <v>0</v>
      </c>
      <c r="S161" s="71">
        <v>0</v>
      </c>
      <c r="T161" s="72"/>
      <c r="U161" s="71">
        <v>212780</v>
      </c>
      <c r="V161" s="71">
        <v>311</v>
      </c>
      <c r="W161" s="71">
        <v>218</v>
      </c>
      <c r="X161" s="71">
        <v>1385</v>
      </c>
      <c r="Y161" s="71">
        <v>2591</v>
      </c>
      <c r="Z161" s="71">
        <v>3333</v>
      </c>
      <c r="AA161" s="71">
        <v>2431</v>
      </c>
      <c r="AB161" s="71">
        <v>6603</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2049</v>
      </c>
      <c r="B162" s="70">
        <v>109</v>
      </c>
      <c r="C162" s="70">
        <v>7</v>
      </c>
      <c r="D162" s="70">
        <v>7</v>
      </c>
      <c r="E162" s="70">
        <v>2010</v>
      </c>
      <c r="F162" s="70" t="s">
        <v>177</v>
      </c>
      <c r="G162" s="70" t="s">
        <v>2042</v>
      </c>
      <c r="H162" s="70" t="s">
        <v>2043</v>
      </c>
      <c r="I162" s="148"/>
      <c r="J162" s="71">
        <v>1.753673168229023</v>
      </c>
      <c r="K162" s="71">
        <v>0.60228280277166379</v>
      </c>
      <c r="L162" s="71">
        <v>7.0431870545820923</v>
      </c>
      <c r="M162" s="71">
        <v>5.4207388055220296</v>
      </c>
      <c r="N162" s="71">
        <v>7.3922631556984939</v>
      </c>
      <c r="O162" s="71">
        <v>6.4720841587649041</v>
      </c>
      <c r="P162" s="71">
        <v>12.20423910169797</v>
      </c>
      <c r="Q162" s="71">
        <v>0.39368895028692202</v>
      </c>
      <c r="R162" s="71">
        <v>0</v>
      </c>
      <c r="S162" s="71">
        <v>0</v>
      </c>
      <c r="T162" s="72"/>
      <c r="U162" s="71">
        <v>174255</v>
      </c>
      <c r="V162" s="71">
        <v>311</v>
      </c>
      <c r="W162" s="71">
        <v>218</v>
      </c>
      <c r="X162" s="71">
        <v>1385</v>
      </c>
      <c r="Y162" s="71">
        <v>2589</v>
      </c>
      <c r="Z162" s="71">
        <v>3287</v>
      </c>
      <c r="AA162" s="71">
        <v>2395</v>
      </c>
      <c r="AB162" s="71">
        <v>6471</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2050</v>
      </c>
      <c r="B163" s="70">
        <v>110</v>
      </c>
      <c r="C163" s="70">
        <v>8</v>
      </c>
      <c r="D163" s="70">
        <v>7</v>
      </c>
      <c r="E163" s="70">
        <v>2011</v>
      </c>
      <c r="F163" s="70" t="s">
        <v>178</v>
      </c>
      <c r="G163" s="70" t="s">
        <v>2042</v>
      </c>
      <c r="H163" s="70" t="s">
        <v>2043</v>
      </c>
      <c r="I163" s="148"/>
      <c r="J163" s="71">
        <v>3.814130608900931</v>
      </c>
      <c r="K163" s="71">
        <v>0.85797453809011948</v>
      </c>
      <c r="L163" s="71">
        <v>9.7663639619842151</v>
      </c>
      <c r="M163" s="71">
        <v>7.4101706678941301</v>
      </c>
      <c r="N163" s="71">
        <v>11.08452013781039</v>
      </c>
      <c r="O163" s="71">
        <v>6.3017066880986414</v>
      </c>
      <c r="P163" s="71">
        <v>11.584339565110254</v>
      </c>
      <c r="Q163" s="71">
        <v>0.445975100662166</v>
      </c>
      <c r="R163" s="71">
        <v>0</v>
      </c>
      <c r="S163" s="71">
        <v>0</v>
      </c>
      <c r="T163" s="72"/>
      <c r="U163" s="71">
        <v>299108</v>
      </c>
      <c r="V163" s="71">
        <v>311</v>
      </c>
      <c r="W163" s="71">
        <v>218</v>
      </c>
      <c r="X163" s="71">
        <v>1385</v>
      </c>
      <c r="Y163" s="71">
        <v>2574</v>
      </c>
      <c r="Z163" s="71">
        <v>3270</v>
      </c>
      <c r="AA163" s="71">
        <v>2341</v>
      </c>
      <c r="AB163" s="71">
        <v>6355</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2051</v>
      </c>
      <c r="B164" s="70">
        <v>111</v>
      </c>
      <c r="C164" s="70">
        <v>9</v>
      </c>
      <c r="D164" s="70">
        <v>7</v>
      </c>
      <c r="E164" s="70">
        <v>2012</v>
      </c>
      <c r="F164" s="70" t="s">
        <v>179</v>
      </c>
      <c r="G164" s="70" t="s">
        <v>2042</v>
      </c>
      <c r="H164" s="70" t="s">
        <v>2043</v>
      </c>
      <c r="I164" s="148"/>
      <c r="J164" s="71">
        <v>1.155015262367362</v>
      </c>
      <c r="K164" s="71">
        <v>0.87893831128572741</v>
      </c>
      <c r="L164" s="71">
        <v>9.7610945062888721</v>
      </c>
      <c r="M164" s="71">
        <v>8.6164132691221784</v>
      </c>
      <c r="N164" s="71">
        <v>13.46725111479844</v>
      </c>
      <c r="O164" s="71">
        <v>6.2827089938537304</v>
      </c>
      <c r="P164" s="71">
        <v>11.421324562363113</v>
      </c>
      <c r="Q164" s="71">
        <v>0.47577467716277899</v>
      </c>
      <c r="R164" s="71">
        <v>0</v>
      </c>
      <c r="S164" s="71">
        <v>0</v>
      </c>
      <c r="T164" s="72"/>
      <c r="U164" s="71">
        <v>82782</v>
      </c>
      <c r="V164" s="71">
        <v>311</v>
      </c>
      <c r="W164" s="71">
        <v>218</v>
      </c>
      <c r="X164" s="71">
        <v>1385</v>
      </c>
      <c r="Y164" s="71">
        <v>2612</v>
      </c>
      <c r="Z164" s="71">
        <v>3286</v>
      </c>
      <c r="AA164" s="71">
        <v>2295</v>
      </c>
      <c r="AB164" s="71">
        <v>6240</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2052</v>
      </c>
      <c r="B165" s="70">
        <v>112</v>
      </c>
      <c r="C165" s="70">
        <v>10</v>
      </c>
      <c r="D165" s="70">
        <v>7</v>
      </c>
      <c r="E165" s="70">
        <v>2013</v>
      </c>
      <c r="F165" s="70" t="s">
        <v>180</v>
      </c>
      <c r="G165" s="70" t="s">
        <v>2042</v>
      </c>
      <c r="H165" s="70" t="s">
        <v>2043</v>
      </c>
      <c r="I165" s="148"/>
      <c r="J165" s="71">
        <v>1.185773197675517</v>
      </c>
      <c r="K165" s="71">
        <v>0.74509850260365207</v>
      </c>
      <c r="L165" s="71">
        <v>8.760412660462249</v>
      </c>
      <c r="M165" s="71">
        <v>8.0680255529632579</v>
      </c>
      <c r="N165" s="71">
        <v>13.46898090318783</v>
      </c>
      <c r="O165" s="71">
        <v>6.0178471354444989</v>
      </c>
      <c r="P165" s="71">
        <v>11.234573455826608</v>
      </c>
      <c r="Q165" s="71">
        <v>0.47403078919415298</v>
      </c>
      <c r="R165" s="71">
        <v>0</v>
      </c>
      <c r="S165" s="71">
        <v>0</v>
      </c>
      <c r="T165" s="72"/>
      <c r="U165" s="71">
        <v>84683</v>
      </c>
      <c r="V165" s="71">
        <v>311</v>
      </c>
      <c r="W165" s="71">
        <v>218</v>
      </c>
      <c r="X165" s="71">
        <v>1385</v>
      </c>
      <c r="Y165" s="71">
        <v>2595</v>
      </c>
      <c r="Z165" s="71">
        <v>3288</v>
      </c>
      <c r="AA165" s="71">
        <v>2249</v>
      </c>
      <c r="AB165" s="71">
        <v>6128</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2053</v>
      </c>
      <c r="B166" s="70">
        <v>113</v>
      </c>
      <c r="C166" s="70">
        <v>11</v>
      </c>
      <c r="D166" s="70">
        <v>7</v>
      </c>
      <c r="E166" s="70">
        <v>2014</v>
      </c>
      <c r="F166" s="70" t="s">
        <v>181</v>
      </c>
      <c r="G166" s="70" t="s">
        <v>2042</v>
      </c>
      <c r="H166" s="70" t="s">
        <v>2043</v>
      </c>
      <c r="I166" s="148"/>
      <c r="J166" s="71">
        <v>1.047905417459875</v>
      </c>
      <c r="K166" s="71">
        <v>0.64464079010549968</v>
      </c>
      <c r="L166" s="71">
        <v>6.0739020981994836</v>
      </c>
      <c r="M166" s="71">
        <v>7.5134300885081569</v>
      </c>
      <c r="N166" s="71">
        <v>11.940888508388751</v>
      </c>
      <c r="O166" s="71">
        <v>5.706795935271753</v>
      </c>
      <c r="P166" s="71">
        <v>10.986667980229296</v>
      </c>
      <c r="Q166" s="71">
        <v>0.44456230438567002</v>
      </c>
      <c r="R166" s="71">
        <v>0</v>
      </c>
      <c r="S166" s="71">
        <v>0</v>
      </c>
      <c r="T166" s="72"/>
      <c r="U166" s="71">
        <v>77542</v>
      </c>
      <c r="V166" s="71">
        <v>227</v>
      </c>
      <c r="W166" s="71">
        <v>137</v>
      </c>
      <c r="X166" s="71">
        <v>1203</v>
      </c>
      <c r="Y166" s="71">
        <v>2581</v>
      </c>
      <c r="Z166" s="71">
        <v>3284</v>
      </c>
      <c r="AA166" s="71">
        <v>2188</v>
      </c>
      <c r="AB166" s="71">
        <v>5990</v>
      </c>
      <c r="AC166" s="71">
        <v>0</v>
      </c>
      <c r="AD166" s="71">
        <v>0</v>
      </c>
      <c r="AE166" s="72"/>
      <c r="AF166" s="71"/>
      <c r="AG166" s="71"/>
      <c r="AH166" s="71"/>
      <c r="AI166" s="71"/>
      <c r="AJ166" s="71"/>
      <c r="AK166" s="71"/>
      <c r="AL166" s="71"/>
      <c r="AM166" s="71"/>
      <c r="AN166" s="71"/>
      <c r="AO166" s="71"/>
      <c r="AP166" s="71"/>
      <c r="AQ166" s="72"/>
      <c r="AR166" s="71">
        <v>37</v>
      </c>
      <c r="AS166" s="71">
        <v>14</v>
      </c>
      <c r="AT166" s="71">
        <v>0</v>
      </c>
      <c r="AU166" s="71">
        <v>0</v>
      </c>
      <c r="AV166" s="71">
        <v>0</v>
      </c>
      <c r="AW166" s="71">
        <v>0</v>
      </c>
      <c r="AX166" s="71"/>
      <c r="AY166" s="72"/>
      <c r="AZ166" s="71">
        <v>160.24700000000001</v>
      </c>
      <c r="BA166" s="71">
        <v>2991.3</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2054</v>
      </c>
      <c r="B167" s="70">
        <v>114</v>
      </c>
      <c r="C167" s="70">
        <v>12</v>
      </c>
      <c r="D167" s="70">
        <v>7</v>
      </c>
      <c r="E167" s="70">
        <v>2015</v>
      </c>
      <c r="F167" s="70" t="s">
        <v>182</v>
      </c>
      <c r="G167" s="70" t="s">
        <v>2042</v>
      </c>
      <c r="H167" s="70" t="s">
        <v>2043</v>
      </c>
      <c r="I167" s="148"/>
      <c r="J167" s="71">
        <v>2.8958301733714329</v>
      </c>
      <c r="K167" s="71">
        <v>0.57539233125203038</v>
      </c>
      <c r="L167" s="71">
        <v>5.86576225899804</v>
      </c>
      <c r="M167" s="71">
        <v>6.8408704629611723</v>
      </c>
      <c r="N167" s="71">
        <v>10.38489456124486</v>
      </c>
      <c r="O167" s="71">
        <v>5.6214162581935945</v>
      </c>
      <c r="P167" s="71">
        <v>10.80941213047897</v>
      </c>
      <c r="Q167" s="71">
        <v>0.42212011292174001</v>
      </c>
      <c r="R167" s="71">
        <v>0</v>
      </c>
      <c r="S167" s="71">
        <v>0</v>
      </c>
      <c r="T167" s="72"/>
      <c r="U167" s="71">
        <v>220153</v>
      </c>
      <c r="V167" s="71">
        <v>227</v>
      </c>
      <c r="W167" s="71">
        <v>137</v>
      </c>
      <c r="X167" s="71">
        <v>1203</v>
      </c>
      <c r="Y167" s="71">
        <v>2527</v>
      </c>
      <c r="Z167" s="71">
        <v>3266</v>
      </c>
      <c r="AA167" s="71">
        <v>2151</v>
      </c>
      <c r="AB167" s="71">
        <v>5810</v>
      </c>
      <c r="AC167" s="71">
        <v>0</v>
      </c>
      <c r="AD167" s="71">
        <v>0</v>
      </c>
      <c r="AE167" s="72"/>
      <c r="AF167" s="71">
        <v>2582197.622827441</v>
      </c>
      <c r="AG167" s="71">
        <v>389456.79678032431</v>
      </c>
      <c r="AH167" s="71">
        <v>1073958.500115745</v>
      </c>
      <c r="AI167" s="71">
        <v>7353187.8355222251</v>
      </c>
      <c r="AJ167" s="71">
        <v>13970491.561722791</v>
      </c>
      <c r="AK167" s="71">
        <v>0</v>
      </c>
      <c r="AL167" s="71">
        <v>0</v>
      </c>
      <c r="AM167" s="71">
        <v>796236.1279666496</v>
      </c>
      <c r="AN167" s="71">
        <v>0</v>
      </c>
      <c r="AO167" s="71">
        <v>0</v>
      </c>
      <c r="AP167" s="71">
        <v>26165528.444935177</v>
      </c>
      <c r="AQ167" s="72"/>
      <c r="AR167" s="71">
        <v>40</v>
      </c>
      <c r="AS167" s="71">
        <v>21</v>
      </c>
      <c r="AT167" s="71">
        <v>0</v>
      </c>
      <c r="AU167" s="71">
        <v>0</v>
      </c>
      <c r="AV167" s="71">
        <v>0</v>
      </c>
      <c r="AW167" s="71">
        <v>0</v>
      </c>
      <c r="AX167" s="71"/>
      <c r="AY167" s="72"/>
      <c r="AZ167" s="71">
        <v>188.727</v>
      </c>
      <c r="BA167" s="71">
        <v>3216.3</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2055</v>
      </c>
      <c r="B168" s="70">
        <v>115</v>
      </c>
      <c r="C168" s="70">
        <v>13</v>
      </c>
      <c r="D168" s="70">
        <v>7</v>
      </c>
      <c r="E168" s="70">
        <v>2016</v>
      </c>
      <c r="F168" s="70" t="s">
        <v>155</v>
      </c>
      <c r="G168" s="70" t="s">
        <v>2042</v>
      </c>
      <c r="H168" s="70" t="s">
        <v>2043</v>
      </c>
      <c r="I168" s="148"/>
      <c r="J168" s="71">
        <v>1.1599872808117015</v>
      </c>
      <c r="K168" s="71">
        <v>0.54582539535275931</v>
      </c>
      <c r="L168" s="71">
        <v>6.328461843280726</v>
      </c>
      <c r="M168" s="71">
        <v>4.8701855318214475</v>
      </c>
      <c r="N168" s="71">
        <v>8.6381105703287986</v>
      </c>
      <c r="O168" s="71">
        <v>5.4919421946114211</v>
      </c>
      <c r="P168" s="71">
        <v>10.305349222142784</v>
      </c>
      <c r="Q168" s="71">
        <v>0.39956538155483845</v>
      </c>
      <c r="R168" s="71">
        <v>0</v>
      </c>
      <c r="S168" s="71">
        <v>0</v>
      </c>
      <c r="T168" s="72"/>
      <c r="U168" s="71">
        <v>104076</v>
      </c>
      <c r="V168" s="71">
        <v>227</v>
      </c>
      <c r="W168" s="71">
        <v>137</v>
      </c>
      <c r="X168" s="71">
        <v>1203</v>
      </c>
      <c r="Y168" s="71">
        <v>2516</v>
      </c>
      <c r="Z168" s="71">
        <v>3230</v>
      </c>
      <c r="AA168" s="71">
        <v>2121</v>
      </c>
      <c r="AB168" s="71">
        <v>5657</v>
      </c>
      <c r="AC168" s="71">
        <v>0</v>
      </c>
      <c r="AD168" s="71">
        <v>0</v>
      </c>
      <c r="AE168" s="72"/>
      <c r="AF168" s="71">
        <v>1150014.7808102821</v>
      </c>
      <c r="AG168" s="71">
        <v>388245.05838527292</v>
      </c>
      <c r="AH168" s="71">
        <v>999190.34230783768</v>
      </c>
      <c r="AI168" s="71">
        <v>7084115.8963878872</v>
      </c>
      <c r="AJ168" s="71">
        <v>14844825.384169931</v>
      </c>
      <c r="AK168" s="71">
        <v>0</v>
      </c>
      <c r="AL168" s="71">
        <v>0</v>
      </c>
      <c r="AM168" s="71">
        <v>775870.42703795189</v>
      </c>
      <c r="AN168" s="71">
        <v>0</v>
      </c>
      <c r="AO168" s="71">
        <v>0</v>
      </c>
      <c r="AP168" s="71">
        <v>25242261.889099162</v>
      </c>
      <c r="AQ168" s="72"/>
      <c r="AR168" s="71">
        <v>41</v>
      </c>
      <c r="AS168" s="71">
        <v>23</v>
      </c>
      <c r="AT168" s="71">
        <v>0</v>
      </c>
      <c r="AU168" s="71">
        <v>0</v>
      </c>
      <c r="AV168" s="71">
        <v>0</v>
      </c>
      <c r="AW168" s="71">
        <v>0</v>
      </c>
      <c r="AX168" s="71"/>
      <c r="AY168" s="72"/>
      <c r="AZ168" s="71">
        <v>194.227</v>
      </c>
      <c r="BA168" s="71">
        <v>3261.5</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2056</v>
      </c>
      <c r="B169" s="70">
        <v>116</v>
      </c>
      <c r="C169" s="70">
        <v>14</v>
      </c>
      <c r="D169" s="70">
        <v>7</v>
      </c>
      <c r="E169" s="70">
        <v>2017</v>
      </c>
      <c r="F169" s="70" t="s">
        <v>156</v>
      </c>
      <c r="G169" s="70" t="s">
        <v>2042</v>
      </c>
      <c r="H169" s="70" t="s">
        <v>2043</v>
      </c>
      <c r="I169" s="148"/>
      <c r="J169" s="71">
        <v>1.1218461375570306</v>
      </c>
      <c r="K169" s="71">
        <v>0.55312823789697152</v>
      </c>
      <c r="L169" s="71">
        <v>5.9823008227476429</v>
      </c>
      <c r="M169" s="71">
        <v>4.9266065008521966</v>
      </c>
      <c r="N169" s="71">
        <v>8.4979059105686101</v>
      </c>
      <c r="O169" s="71">
        <v>5.3437876391696628</v>
      </c>
      <c r="P169" s="71">
        <v>10.080746373763084</v>
      </c>
      <c r="Q169" s="71">
        <v>0.37320618846354298</v>
      </c>
      <c r="R169" s="71">
        <v>0</v>
      </c>
      <c r="S169" s="71">
        <v>0</v>
      </c>
      <c r="T169" s="72"/>
      <c r="U169" s="71">
        <v>101008</v>
      </c>
      <c r="V169" s="71">
        <v>227</v>
      </c>
      <c r="W169" s="71">
        <v>137</v>
      </c>
      <c r="X169" s="71">
        <v>1203</v>
      </c>
      <c r="Y169" s="71">
        <v>2483</v>
      </c>
      <c r="Z169" s="71">
        <v>3195</v>
      </c>
      <c r="AA169" s="71">
        <v>2088</v>
      </c>
      <c r="AB169" s="71">
        <v>5464</v>
      </c>
      <c r="AC169" s="71">
        <v>0</v>
      </c>
      <c r="AD169" s="71">
        <v>0</v>
      </c>
      <c r="AE169" s="72"/>
      <c r="AF169" s="71">
        <v>1149465.125828085</v>
      </c>
      <c r="AG169" s="71">
        <v>395611.82247926691</v>
      </c>
      <c r="AH169" s="71">
        <v>1248467.207022774</v>
      </c>
      <c r="AI169" s="71">
        <v>7363150.9033603128</v>
      </c>
      <c r="AJ169" s="71">
        <v>13826002.12682528</v>
      </c>
      <c r="AK169" s="71">
        <v>0</v>
      </c>
      <c r="AL169" s="71">
        <v>0</v>
      </c>
      <c r="AM169" s="71">
        <v>750572.6442065445</v>
      </c>
      <c r="AN169" s="71">
        <v>0</v>
      </c>
      <c r="AO169" s="71">
        <v>0</v>
      </c>
      <c r="AP169" s="71">
        <v>24733269.829722267</v>
      </c>
      <c r="AQ169" s="72"/>
      <c r="AR169" s="71">
        <v>42</v>
      </c>
      <c r="AS169" s="71">
        <v>34</v>
      </c>
      <c r="AT169" s="71">
        <v>0</v>
      </c>
      <c r="AU169" s="71">
        <v>0</v>
      </c>
      <c r="AV169" s="71">
        <v>0</v>
      </c>
      <c r="AW169" s="71">
        <v>0</v>
      </c>
      <c r="AX169" s="71"/>
      <c r="AY169" s="72"/>
      <c r="AZ169" s="71">
        <v>198.327</v>
      </c>
      <c r="BA169" s="71">
        <v>3664</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2057</v>
      </c>
      <c r="B170" s="70">
        <v>117</v>
      </c>
      <c r="C170" s="70">
        <v>15</v>
      </c>
      <c r="D170" s="70">
        <v>7</v>
      </c>
      <c r="E170" s="70">
        <v>2018</v>
      </c>
      <c r="F170" s="70" t="s">
        <v>183</v>
      </c>
      <c r="G170" s="70" t="s">
        <v>2042</v>
      </c>
      <c r="H170" s="70" t="s">
        <v>2043</v>
      </c>
      <c r="I170" s="148"/>
      <c r="J170" s="71">
        <v>1.3841350782276323</v>
      </c>
      <c r="K170" s="71">
        <v>0.52402202366110717</v>
      </c>
      <c r="L170" s="71">
        <v>5.4647676372253491</v>
      </c>
      <c r="M170" s="71">
        <v>4.8736578909421926</v>
      </c>
      <c r="N170" s="71">
        <v>8.0845932542749228</v>
      </c>
      <c r="O170" s="71">
        <v>5.167897851671956</v>
      </c>
      <c r="P170" s="71">
        <v>9.7509657435406556</v>
      </c>
      <c r="Q170" s="71">
        <v>0.33712265274927899</v>
      </c>
      <c r="R170" s="71">
        <v>0</v>
      </c>
      <c r="S170" s="71">
        <v>0</v>
      </c>
      <c r="T170" s="72"/>
      <c r="U170" s="71">
        <v>133955</v>
      </c>
      <c r="V170" s="71">
        <v>227</v>
      </c>
      <c r="W170" s="71">
        <v>137</v>
      </c>
      <c r="X170" s="71">
        <v>1203</v>
      </c>
      <c r="Y170" s="71">
        <v>2459</v>
      </c>
      <c r="Z170" s="71">
        <v>3149</v>
      </c>
      <c r="AA170" s="71">
        <v>2040</v>
      </c>
      <c r="AB170" s="71">
        <v>5319</v>
      </c>
      <c r="AC170" s="71">
        <v>0</v>
      </c>
      <c r="AD170" s="71">
        <v>0</v>
      </c>
      <c r="AE170" s="72"/>
      <c r="AF170" s="71">
        <v>1493129.225854465</v>
      </c>
      <c r="AG170" s="71">
        <v>352744.37186865433</v>
      </c>
      <c r="AH170" s="71">
        <v>1150166.7654699229</v>
      </c>
      <c r="AI170" s="71">
        <v>6993217.5592725193</v>
      </c>
      <c r="AJ170" s="71">
        <v>13152903.38018382</v>
      </c>
      <c r="AK170" s="71">
        <v>0</v>
      </c>
      <c r="AL170" s="71">
        <v>0</v>
      </c>
      <c r="AM170" s="71">
        <v>732166.25787526031</v>
      </c>
      <c r="AN170" s="71">
        <v>0</v>
      </c>
      <c r="AO170" s="71">
        <v>0</v>
      </c>
      <c r="AP170" s="71">
        <v>23874327.560524642</v>
      </c>
      <c r="AQ170" s="72"/>
      <c r="AR170" s="71">
        <v>44</v>
      </c>
      <c r="AS170" s="71">
        <v>37</v>
      </c>
      <c r="AT170" s="71">
        <v>0</v>
      </c>
      <c r="AU170" s="71">
        <v>0</v>
      </c>
      <c r="AV170" s="71">
        <v>0</v>
      </c>
      <c r="AW170" s="71">
        <v>0</v>
      </c>
      <c r="AX170" s="71"/>
      <c r="AY170" s="72"/>
      <c r="AZ170" s="71">
        <v>207.227</v>
      </c>
      <c r="BA170" s="71">
        <v>3708</v>
      </c>
      <c r="BB170" s="71">
        <v>0</v>
      </c>
      <c r="BC170" s="71">
        <v>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2058</v>
      </c>
      <c r="B171" s="70">
        <v>118</v>
      </c>
      <c r="C171" s="70">
        <v>16</v>
      </c>
      <c r="D171" s="70">
        <v>7</v>
      </c>
      <c r="E171" s="70">
        <v>2019</v>
      </c>
      <c r="F171" s="70" t="s">
        <v>158</v>
      </c>
      <c r="G171" s="70" t="s">
        <v>2042</v>
      </c>
      <c r="H171" s="70" t="s">
        <v>2043</v>
      </c>
      <c r="I171" s="148"/>
      <c r="J171" s="71">
        <v>1.5723069111664409</v>
      </c>
      <c r="K171" s="71">
        <v>0.44797685720773583</v>
      </c>
      <c r="L171" s="71">
        <v>5.3797946198601911</v>
      </c>
      <c r="M171" s="71">
        <v>4.1158561959897222</v>
      </c>
      <c r="N171" s="71">
        <v>6.3606348639342611</v>
      </c>
      <c r="O171" s="71">
        <v>4.933976601286747</v>
      </c>
      <c r="P171" s="71">
        <v>9.4681238113656274</v>
      </c>
      <c r="Q171" s="71">
        <v>0.32169537448273799</v>
      </c>
      <c r="R171" s="71">
        <v>0</v>
      </c>
      <c r="S171" s="71">
        <v>0</v>
      </c>
      <c r="T171" s="72"/>
      <c r="U171" s="71">
        <v>185771</v>
      </c>
      <c r="V171" s="71">
        <v>227</v>
      </c>
      <c r="W171" s="71">
        <v>137</v>
      </c>
      <c r="X171" s="71">
        <v>1203</v>
      </c>
      <c r="Y171" s="71">
        <v>2460</v>
      </c>
      <c r="Z171" s="71">
        <v>3089</v>
      </c>
      <c r="AA171" s="71">
        <v>1966</v>
      </c>
      <c r="AB171" s="71">
        <v>5213</v>
      </c>
      <c r="AC171" s="71">
        <v>0</v>
      </c>
      <c r="AD171" s="71">
        <v>0</v>
      </c>
      <c r="AE171" s="72"/>
      <c r="AF171" s="71">
        <v>2034433.271942504</v>
      </c>
      <c r="AG171" s="71">
        <v>342778.27792210708</v>
      </c>
      <c r="AH171" s="71">
        <v>1264402.4223107081</v>
      </c>
      <c r="AI171" s="71">
        <v>7382863.6984101906</v>
      </c>
      <c r="AJ171" s="71">
        <v>12191841.440816101</v>
      </c>
      <c r="AK171" s="71">
        <v>0</v>
      </c>
      <c r="AL171" s="71">
        <v>0</v>
      </c>
      <c r="AM171" s="71">
        <v>709971.35655701079</v>
      </c>
      <c r="AN171" s="71">
        <v>0</v>
      </c>
      <c r="AO171" s="71">
        <v>0</v>
      </c>
      <c r="AP171" s="71">
        <v>23926290.467958622</v>
      </c>
      <c r="AQ171" s="72"/>
      <c r="AR171" s="71">
        <v>45</v>
      </c>
      <c r="AS171" s="71">
        <v>39</v>
      </c>
      <c r="AT171" s="71">
        <v>0</v>
      </c>
      <c r="AU171" s="71">
        <v>0</v>
      </c>
      <c r="AV171" s="71">
        <v>0</v>
      </c>
      <c r="AW171" s="71">
        <v>0</v>
      </c>
      <c r="AX171" s="71"/>
      <c r="AY171" s="72"/>
      <c r="AZ171" s="71">
        <v>210.607</v>
      </c>
      <c r="BA171" s="71">
        <v>3806.6</v>
      </c>
      <c r="BB171" s="71">
        <v>0</v>
      </c>
      <c r="BC171" s="71">
        <v>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2059</v>
      </c>
      <c r="B172" s="70">
        <v>119</v>
      </c>
      <c r="C172" s="70">
        <v>17</v>
      </c>
      <c r="D172" s="70">
        <v>7</v>
      </c>
      <c r="E172" s="70">
        <v>2020</v>
      </c>
      <c r="F172" s="70" t="s">
        <v>159</v>
      </c>
      <c r="G172" s="70" t="s">
        <v>2042</v>
      </c>
      <c r="H172" s="70" t="s">
        <v>2043</v>
      </c>
      <c r="I172" s="148"/>
      <c r="J172" s="71">
        <v>2.7473920709174808</v>
      </c>
      <c r="K172" s="71">
        <v>0.4359631195291116</v>
      </c>
      <c r="L172" s="71">
        <v>5.6095381670390791</v>
      </c>
      <c r="M172" s="71">
        <v>4.3960531641114358</v>
      </c>
      <c r="N172" s="71">
        <v>9.292602044859823</v>
      </c>
      <c r="O172" s="71">
        <v>4.2500903558734882</v>
      </c>
      <c r="P172" s="71">
        <v>8.7855305876796468</v>
      </c>
      <c r="Q172" s="71">
        <v>0.30146617873867698</v>
      </c>
      <c r="R172" s="71">
        <v>0</v>
      </c>
      <c r="S172" s="71">
        <v>0</v>
      </c>
      <c r="T172" s="72"/>
      <c r="U172" s="71">
        <v>259415</v>
      </c>
      <c r="V172" s="71">
        <v>175</v>
      </c>
      <c r="W172" s="71">
        <v>138</v>
      </c>
      <c r="X172" s="71">
        <v>1106</v>
      </c>
      <c r="Y172" s="71">
        <v>2458</v>
      </c>
      <c r="Z172" s="71">
        <v>3037</v>
      </c>
      <c r="AA172" s="71">
        <v>1939</v>
      </c>
      <c r="AB172" s="71">
        <v>5113</v>
      </c>
      <c r="AC172" s="71">
        <v>0</v>
      </c>
      <c r="AD172" s="71">
        <v>0</v>
      </c>
      <c r="AE172" s="72"/>
      <c r="AF172" s="71">
        <v>2739083.9836028311</v>
      </c>
      <c r="AG172" s="71">
        <v>280472.98018056864</v>
      </c>
      <c r="AH172" s="71">
        <v>1403899.1922317506</v>
      </c>
      <c r="AI172" s="71">
        <v>6064333.1542386655</v>
      </c>
      <c r="AJ172" s="71">
        <v>15388679.56143963</v>
      </c>
      <c r="AK172" s="71"/>
      <c r="AL172" s="71"/>
      <c r="AM172" s="71">
        <v>667303.30661481817</v>
      </c>
      <c r="AN172" s="71"/>
      <c r="AO172" s="71"/>
      <c r="AP172" s="71">
        <v>26543772.178308267</v>
      </c>
      <c r="AQ172" s="72"/>
      <c r="AR172" s="71">
        <v>45</v>
      </c>
      <c r="AS172" s="71">
        <v>42</v>
      </c>
      <c r="AT172" s="71">
        <v>0</v>
      </c>
      <c r="AU172" s="71">
        <v>0</v>
      </c>
      <c r="AV172" s="71">
        <v>0</v>
      </c>
      <c r="AW172" s="71">
        <v>0</v>
      </c>
      <c r="AX172" s="71"/>
      <c r="AY172" s="72"/>
      <c r="AZ172" s="71">
        <v>210.607</v>
      </c>
      <c r="BA172" s="71">
        <v>3955.5</v>
      </c>
      <c r="BB172" s="71">
        <v>0</v>
      </c>
      <c r="BC172" s="71">
        <v>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2060</v>
      </c>
      <c r="B173" s="70">
        <v>119</v>
      </c>
      <c r="C173" s="70">
        <v>18</v>
      </c>
      <c r="D173" s="70">
        <v>7</v>
      </c>
      <c r="E173" s="70">
        <v>2021</v>
      </c>
      <c r="F173" s="70" t="s">
        <v>160</v>
      </c>
      <c r="G173" s="70" t="s">
        <v>2042</v>
      </c>
      <c r="H173" s="70" t="s">
        <v>2043</v>
      </c>
      <c r="I173" s="148"/>
      <c r="J173" s="71">
        <v>2.7379841767603943</v>
      </c>
      <c r="K173" s="71">
        <v>0.43205098176326079</v>
      </c>
      <c r="L173" s="71">
        <v>5.7712656895254053</v>
      </c>
      <c r="M173" s="71">
        <v>4.6910309212504986</v>
      </c>
      <c r="N173" s="71">
        <v>8.2348190587560612</v>
      </c>
      <c r="O173" s="71">
        <v>4.0638156450704672</v>
      </c>
      <c r="P173" s="71">
        <v>8.9261376210272854</v>
      </c>
      <c r="Q173" s="71">
        <v>0.29065102062443599</v>
      </c>
      <c r="R173" s="71">
        <v>0</v>
      </c>
      <c r="S173" s="71">
        <v>0</v>
      </c>
      <c r="T173" s="72"/>
      <c r="U173" s="71">
        <v>303717</v>
      </c>
      <c r="V173" s="71">
        <v>175</v>
      </c>
      <c r="W173" s="71">
        <v>138</v>
      </c>
      <c r="X173" s="71">
        <v>1106</v>
      </c>
      <c r="Y173" s="71">
        <v>2427</v>
      </c>
      <c r="Z173" s="71">
        <v>2990</v>
      </c>
      <c r="AA173" s="71">
        <v>1921</v>
      </c>
      <c r="AB173" s="71">
        <v>4978</v>
      </c>
      <c r="AC173" s="71">
        <v>0</v>
      </c>
      <c r="AD173" s="71">
        <v>0</v>
      </c>
      <c r="AE173" s="72"/>
      <c r="AF173" s="71">
        <v>2929935.3852989036</v>
      </c>
      <c r="AG173" s="71">
        <v>286190.89217542147</v>
      </c>
      <c r="AH173" s="71">
        <v>1489838.3182119736</v>
      </c>
      <c r="AI173" s="71">
        <v>7124215.9084934629</v>
      </c>
      <c r="AJ173" s="71">
        <v>14130110.520404261</v>
      </c>
      <c r="AK173" s="71">
        <v>0</v>
      </c>
      <c r="AL173" s="71">
        <v>0</v>
      </c>
      <c r="AM173" s="71">
        <v>653431.63350724301</v>
      </c>
      <c r="AN173" s="71">
        <v>0</v>
      </c>
      <c r="AO173" s="71">
        <v>0</v>
      </c>
      <c r="AP173" s="71">
        <v>26613722.658091266</v>
      </c>
      <c r="AQ173" s="72"/>
      <c r="AR173" s="71">
        <v>47</v>
      </c>
      <c r="AS173" s="71">
        <v>42</v>
      </c>
      <c r="AT173" s="71">
        <v>0</v>
      </c>
      <c r="AU173" s="71">
        <v>0</v>
      </c>
      <c r="AV173" s="71">
        <v>0</v>
      </c>
      <c r="AW173" s="71">
        <v>0</v>
      </c>
      <c r="AX173" s="71"/>
      <c r="AY173" s="72"/>
      <c r="AZ173" s="71">
        <v>224.70699999999999</v>
      </c>
      <c r="BA173" s="71">
        <v>3955.5</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2061</v>
      </c>
      <c r="B174" s="70">
        <v>119</v>
      </c>
      <c r="C174" s="70">
        <v>19</v>
      </c>
      <c r="D174" s="70">
        <v>7</v>
      </c>
      <c r="E174" s="70">
        <v>2022</v>
      </c>
      <c r="F174" s="70" t="s">
        <v>161</v>
      </c>
      <c r="G174" s="70" t="s">
        <v>2042</v>
      </c>
      <c r="H174" s="70" t="s">
        <v>2043</v>
      </c>
      <c r="I174" s="148"/>
      <c r="J174" s="71">
        <v>2.4796940702133448</v>
      </c>
      <c r="K174" s="71">
        <v>0.36207325538380419</v>
      </c>
      <c r="L174" s="71">
        <v>4.3642272154499464</v>
      </c>
      <c r="M174" s="71">
        <v>3.9401917483087545</v>
      </c>
      <c r="N174" s="71">
        <v>6.7104740675762757</v>
      </c>
      <c r="O174" s="71">
        <v>4.1828016075659544</v>
      </c>
      <c r="P174" s="71">
        <v>8.6959934262352263</v>
      </c>
      <c r="Q174" s="71">
        <v>0.28528325678933036</v>
      </c>
      <c r="R174" s="71">
        <v>0</v>
      </c>
      <c r="S174" s="71">
        <v>0</v>
      </c>
      <c r="T174" s="72"/>
      <c r="U174" s="71">
        <v>347711</v>
      </c>
      <c r="V174" s="71">
        <v>175</v>
      </c>
      <c r="W174" s="71">
        <v>138</v>
      </c>
      <c r="X174" s="71">
        <v>1106</v>
      </c>
      <c r="Y174" s="71">
        <v>2390</v>
      </c>
      <c r="Z174" s="71">
        <v>2924</v>
      </c>
      <c r="AA174" s="71">
        <v>1900</v>
      </c>
      <c r="AB174" s="71">
        <v>4846</v>
      </c>
      <c r="AC174" s="71">
        <v>0</v>
      </c>
      <c r="AD174" s="71">
        <v>0</v>
      </c>
      <c r="AE174" s="72"/>
      <c r="AF174" s="71">
        <v>3032819.1915432792</v>
      </c>
      <c r="AG174" s="71">
        <v>282078.83913472563</v>
      </c>
      <c r="AH174" s="71">
        <v>1372225.8448080854</v>
      </c>
      <c r="AI174" s="71">
        <v>6925232.1177727422</v>
      </c>
      <c r="AJ174" s="71">
        <v>14333067.961599447</v>
      </c>
      <c r="AK174" s="71">
        <v>0</v>
      </c>
      <c r="AL174" s="71">
        <v>0</v>
      </c>
      <c r="AM174" s="71">
        <v>625750.86869688204</v>
      </c>
      <c r="AN174" s="71">
        <v>0</v>
      </c>
      <c r="AO174" s="71">
        <v>0</v>
      </c>
      <c r="AP174" s="71">
        <v>26571174.823555164</v>
      </c>
      <c r="AQ174" s="72"/>
      <c r="AR174" s="71">
        <v>49</v>
      </c>
      <c r="AS174" s="71">
        <v>42</v>
      </c>
      <c r="AT174" s="71">
        <v>0</v>
      </c>
      <c r="AU174" s="71">
        <v>0</v>
      </c>
      <c r="AV174" s="71">
        <v>0</v>
      </c>
      <c r="AW174" s="71">
        <v>0</v>
      </c>
      <c r="AX174" s="71"/>
      <c r="AY174" s="72"/>
      <c r="AZ174" s="71">
        <v>236.40700000000001</v>
      </c>
      <c r="BA174" s="71">
        <v>3955.5</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2062</v>
      </c>
      <c r="B175" s="70">
        <v>119</v>
      </c>
      <c r="C175" s="70">
        <v>20</v>
      </c>
      <c r="D175" s="70">
        <v>7</v>
      </c>
      <c r="E175" s="70">
        <v>2023</v>
      </c>
      <c r="F175" s="70" t="s">
        <v>1539</v>
      </c>
      <c r="G175" s="70" t="s">
        <v>2042</v>
      </c>
      <c r="H175" s="70" t="s">
        <v>2043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54</v>
      </c>
      <c r="AS175" s="71">
        <v>42</v>
      </c>
      <c r="AT175" s="71">
        <v>0</v>
      </c>
      <c r="AU175" s="71">
        <v>0</v>
      </c>
      <c r="AV175" s="71">
        <v>0</v>
      </c>
      <c r="AW175" s="71">
        <v>0</v>
      </c>
      <c r="AX175" s="71"/>
      <c r="AY175" s="72"/>
      <c r="AZ175" s="71">
        <v>265.30700000000002</v>
      </c>
      <c r="BA175" s="71">
        <v>3955.5</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2063</v>
      </c>
      <c r="B176" s="70">
        <v>119</v>
      </c>
      <c r="C176" s="70">
        <v>21</v>
      </c>
      <c r="D176" s="70">
        <v>7</v>
      </c>
      <c r="E176" s="70">
        <v>2024</v>
      </c>
      <c r="F176" s="70" t="s">
        <v>1554</v>
      </c>
      <c r="G176" s="70" t="s">
        <v>2042</v>
      </c>
      <c r="H176" s="70" t="s">
        <v>2043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2064</v>
      </c>
      <c r="B177" s="70">
        <v>52</v>
      </c>
      <c r="C177" s="70">
        <v>1</v>
      </c>
      <c r="D177" s="70">
        <v>4</v>
      </c>
      <c r="E177" s="70">
        <v>1990</v>
      </c>
      <c r="F177" s="70" t="s">
        <v>787</v>
      </c>
      <c r="G177" s="70" t="s">
        <v>2065</v>
      </c>
      <c r="H177" s="70" t="s">
        <v>2066</v>
      </c>
      <c r="I177" s="148"/>
      <c r="J177" s="71">
        <v>9.6208695989206348</v>
      </c>
      <c r="K177" s="71">
        <v>1.291367214000221</v>
      </c>
      <c r="L177" s="71">
        <v>3.0377236224892159</v>
      </c>
      <c r="M177" s="71">
        <v>3.3582593658247819</v>
      </c>
      <c r="N177" s="71">
        <v>9.5537020026850819</v>
      </c>
      <c r="O177" s="71">
        <v>2.919926708316626</v>
      </c>
      <c r="P177" s="71">
        <v>4.1925596795356181</v>
      </c>
      <c r="Q177" s="71">
        <v>0.43882318224992101</v>
      </c>
      <c r="R177" s="71">
        <v>9.3599893359299955</v>
      </c>
      <c r="S177" s="71">
        <v>0.50441608536267102</v>
      </c>
      <c r="T177" s="72"/>
      <c r="U177" s="71">
        <v>204148</v>
      </c>
      <c r="V177" s="71">
        <v>398</v>
      </c>
      <c r="W177" s="71">
        <v>40</v>
      </c>
      <c r="X177" s="71">
        <v>1396</v>
      </c>
      <c r="Y177" s="71">
        <v>2098</v>
      </c>
      <c r="Z177" s="71">
        <v>1201</v>
      </c>
      <c r="AA177" s="71">
        <v>1018</v>
      </c>
      <c r="AB177" s="71">
        <v>7125</v>
      </c>
      <c r="AC177" s="71">
        <v>1621167</v>
      </c>
      <c r="AD177" s="71">
        <v>0.50441608536267102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2067</v>
      </c>
      <c r="B178" s="70">
        <v>53</v>
      </c>
      <c r="C178" s="70">
        <v>2</v>
      </c>
      <c r="D178" s="70">
        <v>4</v>
      </c>
      <c r="E178" s="70">
        <v>2005</v>
      </c>
      <c r="F178" s="70" t="s">
        <v>789</v>
      </c>
      <c r="G178" s="1064" t="s">
        <v>2065</v>
      </c>
      <c r="H178" s="70" t="s">
        <v>2066</v>
      </c>
      <c r="I178" s="148"/>
      <c r="J178" s="71">
        <v>7.6708523092838066</v>
      </c>
      <c r="K178" s="71">
        <v>1.204687700498257</v>
      </c>
      <c r="L178" s="71">
        <v>0</v>
      </c>
      <c r="M178" s="71">
        <v>7.1222475393675584</v>
      </c>
      <c r="N178" s="71">
        <v>16.005442767440378</v>
      </c>
      <c r="O178" s="71">
        <v>5.1600318479783223</v>
      </c>
      <c r="P178" s="71">
        <v>6.1500554703258521</v>
      </c>
      <c r="Q178" s="71">
        <v>0.37905471519502798</v>
      </c>
      <c r="R178" s="71">
        <v>7.3929775411166121</v>
      </c>
      <c r="S178" s="71">
        <v>0.75671202745797472</v>
      </c>
      <c r="T178" s="72"/>
      <c r="U178" s="71">
        <v>191563</v>
      </c>
      <c r="V178" s="71">
        <v>406</v>
      </c>
      <c r="W178" s="71">
        <v>0</v>
      </c>
      <c r="X178" s="71">
        <v>1184</v>
      </c>
      <c r="Y178" s="71">
        <v>2442</v>
      </c>
      <c r="Z178" s="71">
        <v>2456</v>
      </c>
      <c r="AA178" s="71">
        <v>1223</v>
      </c>
      <c r="AB178" s="71">
        <v>6434</v>
      </c>
      <c r="AC178" s="71">
        <v>1307295</v>
      </c>
      <c r="AD178" s="71">
        <v>0.75671202745797472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2068</v>
      </c>
      <c r="B179" s="70">
        <v>54</v>
      </c>
      <c r="C179" s="70">
        <v>3</v>
      </c>
      <c r="D179" s="70">
        <v>4</v>
      </c>
      <c r="E179" s="70">
        <v>2006</v>
      </c>
      <c r="F179" s="70" t="s">
        <v>790</v>
      </c>
      <c r="G179" s="1064" t="s">
        <v>2065</v>
      </c>
      <c r="H179" s="70" t="s">
        <v>2066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2069</v>
      </c>
      <c r="B180" s="70">
        <v>55</v>
      </c>
      <c r="C180" s="70">
        <v>4</v>
      </c>
      <c r="D180" s="70">
        <v>4</v>
      </c>
      <c r="E180" s="70">
        <v>2007</v>
      </c>
      <c r="F180" s="70" t="s">
        <v>791</v>
      </c>
      <c r="G180" s="70" t="s">
        <v>2065</v>
      </c>
      <c r="H180" s="70" t="s">
        <v>2066</v>
      </c>
      <c r="I180" s="148"/>
      <c r="J180" s="71">
        <v>5.4644713818912463</v>
      </c>
      <c r="K180" s="71">
        <v>1.822083886229638</v>
      </c>
      <c r="L180" s="71">
        <v>1.0112799083330779</v>
      </c>
      <c r="M180" s="71">
        <v>7.4712484860559503</v>
      </c>
      <c r="N180" s="71">
        <v>13.700468793436899</v>
      </c>
      <c r="O180" s="71">
        <v>5.0647618534907126</v>
      </c>
      <c r="P180" s="71">
        <v>6.0409911684887492</v>
      </c>
      <c r="Q180" s="71">
        <v>0.38983012186437099</v>
      </c>
      <c r="R180" s="71">
        <v>7.2456096626269417</v>
      </c>
      <c r="S180" s="71">
        <v>0.99194068608427255</v>
      </c>
      <c r="T180" s="72"/>
      <c r="U180" s="71">
        <v>212060</v>
      </c>
      <c r="V180" s="71">
        <v>573</v>
      </c>
      <c r="W180" s="71">
        <v>12</v>
      </c>
      <c r="X180" s="71">
        <v>1617</v>
      </c>
      <c r="Y180" s="71">
        <v>2428</v>
      </c>
      <c r="Z180" s="71">
        <v>2506</v>
      </c>
      <c r="AA180" s="71">
        <v>1183</v>
      </c>
      <c r="AB180" s="71">
        <v>6267</v>
      </c>
      <c r="AC180" s="71">
        <v>1317998</v>
      </c>
      <c r="AD180" s="71">
        <v>0.99194068608427255</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2070</v>
      </c>
      <c r="B181" s="70">
        <v>56</v>
      </c>
      <c r="C181" s="70">
        <v>5</v>
      </c>
      <c r="D181" s="70">
        <v>4</v>
      </c>
      <c r="E181" s="70">
        <v>2008</v>
      </c>
      <c r="F181" s="70" t="s">
        <v>792</v>
      </c>
      <c r="G181" s="70" t="s">
        <v>2065</v>
      </c>
      <c r="H181" s="70" t="s">
        <v>2066</v>
      </c>
      <c r="I181" s="148"/>
      <c r="J181" s="71">
        <v>3.2768674963021529</v>
      </c>
      <c r="K181" s="71">
        <v>1.31353585056377</v>
      </c>
      <c r="L181" s="71">
        <v>0.89939287511806809</v>
      </c>
      <c r="M181" s="71">
        <v>7.8747078785769293</v>
      </c>
      <c r="N181" s="71">
        <v>13.121065336438891</v>
      </c>
      <c r="O181" s="71">
        <v>4.9301231991690342</v>
      </c>
      <c r="P181" s="71">
        <v>6.0188045194706818</v>
      </c>
      <c r="Q181" s="71">
        <v>0.38058454370495698</v>
      </c>
      <c r="R181" s="71">
        <v>6.9291653720160236</v>
      </c>
      <c r="S181" s="71">
        <v>0.81741573317105842</v>
      </c>
      <c r="T181" s="72"/>
      <c r="U181" s="71">
        <v>139445</v>
      </c>
      <c r="V181" s="71">
        <v>573</v>
      </c>
      <c r="W181" s="71">
        <v>12</v>
      </c>
      <c r="X181" s="71">
        <v>1617</v>
      </c>
      <c r="Y181" s="71">
        <v>2445</v>
      </c>
      <c r="Z181" s="71">
        <v>2525</v>
      </c>
      <c r="AA181" s="71">
        <v>1180</v>
      </c>
      <c r="AB181" s="71">
        <v>6219</v>
      </c>
      <c r="AC181" s="71">
        <v>1308824</v>
      </c>
      <c r="AD181" s="71">
        <v>0.81741573317105842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2071</v>
      </c>
      <c r="B182" s="70">
        <v>57</v>
      </c>
      <c r="C182" s="70">
        <v>6</v>
      </c>
      <c r="D182" s="70">
        <v>4</v>
      </c>
      <c r="E182" s="70">
        <v>2009</v>
      </c>
      <c r="F182" s="70" t="s">
        <v>176</v>
      </c>
      <c r="G182" s="70" t="s">
        <v>2065</v>
      </c>
      <c r="H182" s="70" t="s">
        <v>2066</v>
      </c>
      <c r="I182" s="148"/>
      <c r="J182" s="71">
        <v>2.175045073242901</v>
      </c>
      <c r="K182" s="71">
        <v>1.2527255017976631</v>
      </c>
      <c r="L182" s="71">
        <v>2.627732387570914</v>
      </c>
      <c r="M182" s="71">
        <v>8.4326420320497277</v>
      </c>
      <c r="N182" s="71">
        <v>13.607331185933891</v>
      </c>
      <c r="O182" s="71">
        <v>5.1055891209543747</v>
      </c>
      <c r="P182" s="71">
        <v>5.986990538446662</v>
      </c>
      <c r="Q182" s="71">
        <v>0.36202659539445098</v>
      </c>
      <c r="R182" s="71">
        <v>5.7833167938634658</v>
      </c>
      <c r="S182" s="71">
        <v>1.036743499048038</v>
      </c>
      <c r="T182" s="72"/>
      <c r="U182" s="71">
        <v>87424</v>
      </c>
      <c r="V182" s="71">
        <v>568</v>
      </c>
      <c r="W182" s="71">
        <v>44</v>
      </c>
      <c r="X182" s="71">
        <v>1771</v>
      </c>
      <c r="Y182" s="71">
        <v>2483</v>
      </c>
      <c r="Z182" s="71">
        <v>2581</v>
      </c>
      <c r="AA182" s="71">
        <v>1205</v>
      </c>
      <c r="AB182" s="71">
        <v>6210</v>
      </c>
      <c r="AC182" s="71">
        <v>1065713</v>
      </c>
      <c r="AD182" s="71">
        <v>1.036743499048038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2072</v>
      </c>
      <c r="B183" s="70">
        <v>58</v>
      </c>
      <c r="C183" s="70">
        <v>7</v>
      </c>
      <c r="D183" s="70">
        <v>4</v>
      </c>
      <c r="E183" s="70">
        <v>2010</v>
      </c>
      <c r="F183" s="70" t="s">
        <v>177</v>
      </c>
      <c r="G183" s="70" t="s">
        <v>2065</v>
      </c>
      <c r="H183" s="70" t="s">
        <v>2066</v>
      </c>
      <c r="I183" s="148"/>
      <c r="J183" s="71">
        <v>2.4150384513028991</v>
      </c>
      <c r="K183" s="71">
        <v>1.4553689566133809</v>
      </c>
      <c r="L183" s="71">
        <v>2.4257023921354639</v>
      </c>
      <c r="M183" s="71">
        <v>8.0131355516068652</v>
      </c>
      <c r="N183" s="71">
        <v>14.370301073086109</v>
      </c>
      <c r="O183" s="71">
        <v>5.2020828559345542</v>
      </c>
      <c r="P183" s="71">
        <v>6.1658159971000197</v>
      </c>
      <c r="Q183" s="71">
        <v>0.38212954670872501</v>
      </c>
      <c r="R183" s="71">
        <v>6.0327300669103714</v>
      </c>
      <c r="S183" s="71">
        <v>0.99201866616383316</v>
      </c>
      <c r="T183" s="72"/>
      <c r="U183" s="71">
        <v>95702</v>
      </c>
      <c r="V183" s="71">
        <v>568</v>
      </c>
      <c r="W183" s="71">
        <v>44</v>
      </c>
      <c r="X183" s="71">
        <v>1771</v>
      </c>
      <c r="Y183" s="71">
        <v>2570</v>
      </c>
      <c r="Z183" s="71">
        <v>2642</v>
      </c>
      <c r="AA183" s="71">
        <v>1210</v>
      </c>
      <c r="AB183" s="71">
        <v>6281</v>
      </c>
      <c r="AC183" s="71">
        <v>1053487</v>
      </c>
      <c r="AD183" s="71">
        <v>0.99201866616383316</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2073</v>
      </c>
      <c r="B184" s="70">
        <v>59</v>
      </c>
      <c r="C184" s="70">
        <v>8</v>
      </c>
      <c r="D184" s="70">
        <v>4</v>
      </c>
      <c r="E184" s="70">
        <v>2011</v>
      </c>
      <c r="F184" s="70" t="s">
        <v>178</v>
      </c>
      <c r="G184" s="70" t="s">
        <v>2065</v>
      </c>
      <c r="H184" s="70" t="s">
        <v>2066</v>
      </c>
      <c r="I184" s="148"/>
      <c r="J184" s="71">
        <v>7.3441632710600242</v>
      </c>
      <c r="K184" s="71">
        <v>1.692327648613098</v>
      </c>
      <c r="L184" s="71">
        <v>2.196308213834429</v>
      </c>
      <c r="M184" s="71">
        <v>9.4392619974548087</v>
      </c>
      <c r="N184" s="71">
        <v>16.320434637463109</v>
      </c>
      <c r="O184" s="71">
        <v>5.2148068189586931</v>
      </c>
      <c r="P184" s="71">
        <v>5.799592469162417</v>
      </c>
      <c r="Q184" s="71">
        <v>0.43320287905390198</v>
      </c>
      <c r="R184" s="71">
        <v>6.1303918822102164</v>
      </c>
      <c r="S184" s="71">
        <v>0.81917429496908933</v>
      </c>
      <c r="T184" s="72"/>
      <c r="U184" s="71">
        <v>275644</v>
      </c>
      <c r="V184" s="71">
        <v>568</v>
      </c>
      <c r="W184" s="71">
        <v>44</v>
      </c>
      <c r="X184" s="71">
        <v>1771</v>
      </c>
      <c r="Y184" s="71">
        <v>2563</v>
      </c>
      <c r="Z184" s="71">
        <v>2706</v>
      </c>
      <c r="AA184" s="71">
        <v>1172</v>
      </c>
      <c r="AB184" s="71">
        <v>6173</v>
      </c>
      <c r="AC184" s="71">
        <v>1068771</v>
      </c>
      <c r="AD184" s="71">
        <v>0.81917429496908933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2074</v>
      </c>
      <c r="B185" s="70">
        <v>60</v>
      </c>
      <c r="C185" s="70">
        <v>9</v>
      </c>
      <c r="D185" s="70">
        <v>4</v>
      </c>
      <c r="E185" s="70">
        <v>2012</v>
      </c>
      <c r="F185" s="70" t="s">
        <v>179</v>
      </c>
      <c r="G185" s="70" t="s">
        <v>2065</v>
      </c>
      <c r="H185" s="70" t="s">
        <v>2066</v>
      </c>
      <c r="I185" s="148"/>
      <c r="J185" s="71">
        <v>3.7827867990573432</v>
      </c>
      <c r="K185" s="71">
        <v>1.8611843406538111</v>
      </c>
      <c r="L185" s="71">
        <v>2.14020346604722</v>
      </c>
      <c r="M185" s="71">
        <v>10.235571350582079</v>
      </c>
      <c r="N185" s="71">
        <v>16.272458582812771</v>
      </c>
      <c r="O185" s="71">
        <v>5.2426013576223154</v>
      </c>
      <c r="P185" s="71">
        <v>5.7131505871864272</v>
      </c>
      <c r="Q185" s="71">
        <v>0.46136419415256003</v>
      </c>
      <c r="R185" s="71">
        <v>6.2573822171236833</v>
      </c>
      <c r="S185" s="71">
        <v>1.1972663718180589</v>
      </c>
      <c r="T185" s="72"/>
      <c r="U185" s="71">
        <v>125696</v>
      </c>
      <c r="V185" s="71">
        <v>568</v>
      </c>
      <c r="W185" s="71">
        <v>44</v>
      </c>
      <c r="X185" s="71">
        <v>1771</v>
      </c>
      <c r="Y185" s="71">
        <v>2551</v>
      </c>
      <c r="Z185" s="71">
        <v>2742</v>
      </c>
      <c r="AA185" s="71">
        <v>1148</v>
      </c>
      <c r="AB185" s="71">
        <v>6051</v>
      </c>
      <c r="AC185" s="71">
        <v>1062655</v>
      </c>
      <c r="AD185" s="71">
        <v>1.1972663718180589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2075</v>
      </c>
      <c r="B186" s="70">
        <v>61</v>
      </c>
      <c r="C186" s="70">
        <v>10</v>
      </c>
      <c r="D186" s="70">
        <v>4</v>
      </c>
      <c r="E186" s="70">
        <v>2013</v>
      </c>
      <c r="F186" s="70" t="s">
        <v>180</v>
      </c>
      <c r="G186" s="70" t="s">
        <v>2065</v>
      </c>
      <c r="H186" s="70" t="s">
        <v>2066</v>
      </c>
      <c r="I186" s="148"/>
      <c r="J186" s="71">
        <v>3.965734178989504</v>
      </c>
      <c r="K186" s="71">
        <v>1.720011639328082</v>
      </c>
      <c r="L186" s="71">
        <v>1.8472126252993031</v>
      </c>
      <c r="M186" s="71">
        <v>9.5403258435976905</v>
      </c>
      <c r="N186" s="71">
        <v>16.08057402195832</v>
      </c>
      <c r="O186" s="71">
        <v>5.0075516309538175</v>
      </c>
      <c r="P186" s="71">
        <v>5.6447612294726834</v>
      </c>
      <c r="Q186" s="71">
        <v>0.46366523342522098</v>
      </c>
      <c r="R186" s="71">
        <v>6.4193725202669922</v>
      </c>
      <c r="S186" s="71">
        <v>1.237277872765475</v>
      </c>
      <c r="T186" s="72"/>
      <c r="U186" s="71">
        <v>131999</v>
      </c>
      <c r="V186" s="71">
        <v>568</v>
      </c>
      <c r="W186" s="71">
        <v>44</v>
      </c>
      <c r="X186" s="71">
        <v>1771</v>
      </c>
      <c r="Y186" s="71">
        <v>2567</v>
      </c>
      <c r="Z186" s="71">
        <v>2736</v>
      </c>
      <c r="AA186" s="71">
        <v>1130</v>
      </c>
      <c r="AB186" s="71">
        <v>5994</v>
      </c>
      <c r="AC186" s="71">
        <v>1064151</v>
      </c>
      <c r="AD186" s="71">
        <v>1.237277872765475</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2076</v>
      </c>
      <c r="B187" s="70">
        <v>62</v>
      </c>
      <c r="C187" s="70">
        <v>11</v>
      </c>
      <c r="D187" s="70">
        <v>4</v>
      </c>
      <c r="E187" s="70">
        <v>2014</v>
      </c>
      <c r="F187" s="70" t="s">
        <v>181</v>
      </c>
      <c r="G187" s="70" t="s">
        <v>2065</v>
      </c>
      <c r="H187" s="70" t="s">
        <v>2066</v>
      </c>
      <c r="I187" s="148"/>
      <c r="J187" s="71">
        <v>4.6687496655576908</v>
      </c>
      <c r="K187" s="71">
        <v>1.496479385615977</v>
      </c>
      <c r="L187" s="71">
        <v>1.6270533301235359</v>
      </c>
      <c r="M187" s="71">
        <v>9.5425204359024889</v>
      </c>
      <c r="N187" s="71">
        <v>15.29477111910548</v>
      </c>
      <c r="O187" s="71">
        <v>4.7353894408086257</v>
      </c>
      <c r="P187" s="71">
        <v>5.6690805071658481</v>
      </c>
      <c r="Q187" s="71">
        <v>0.432687518291895</v>
      </c>
      <c r="R187" s="71">
        <v>8.2574643396288661</v>
      </c>
      <c r="S187" s="71">
        <v>0.88010802410860289</v>
      </c>
      <c r="T187" s="72"/>
      <c r="U187" s="71">
        <v>183148</v>
      </c>
      <c r="V187" s="71">
        <v>449</v>
      </c>
      <c r="W187" s="71">
        <v>32</v>
      </c>
      <c r="X187" s="71">
        <v>1732</v>
      </c>
      <c r="Y187" s="71">
        <v>2544</v>
      </c>
      <c r="Z187" s="71">
        <v>2725</v>
      </c>
      <c r="AA187" s="71">
        <v>1129</v>
      </c>
      <c r="AB187" s="71">
        <v>5830</v>
      </c>
      <c r="AC187" s="71">
        <v>1373159</v>
      </c>
      <c r="AD187" s="71">
        <v>0.88010802410860289</v>
      </c>
      <c r="AE187" s="72"/>
      <c r="AF187" s="71"/>
      <c r="AG187" s="71"/>
      <c r="AH187" s="71"/>
      <c r="AI187" s="71"/>
      <c r="AJ187" s="71"/>
      <c r="AK187" s="71"/>
      <c r="AL187" s="71"/>
      <c r="AM187" s="71"/>
      <c r="AN187" s="71"/>
      <c r="AO187" s="71"/>
      <c r="AP187" s="71"/>
      <c r="AQ187" s="72"/>
      <c r="AR187" s="71">
        <v>14</v>
      </c>
      <c r="AS187" s="71">
        <v>4</v>
      </c>
      <c r="AT187" s="71">
        <v>1</v>
      </c>
      <c r="AU187" s="71">
        <v>0</v>
      </c>
      <c r="AV187" s="71">
        <v>0</v>
      </c>
      <c r="AW187" s="71">
        <v>0</v>
      </c>
      <c r="AX187" s="71"/>
      <c r="AY187" s="72"/>
      <c r="AZ187" s="71">
        <v>63.1</v>
      </c>
      <c r="BA187" s="71">
        <v>97.6</v>
      </c>
      <c r="BB187" s="71">
        <v>1000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2077</v>
      </c>
      <c r="B188" s="70">
        <v>63</v>
      </c>
      <c r="C188" s="70">
        <v>12</v>
      </c>
      <c r="D188" s="70">
        <v>4</v>
      </c>
      <c r="E188" s="70">
        <v>2015</v>
      </c>
      <c r="F188" s="70" t="s">
        <v>182</v>
      </c>
      <c r="G188" s="70" t="s">
        <v>2065</v>
      </c>
      <c r="H188" s="70" t="s">
        <v>2066</v>
      </c>
      <c r="I188" s="148"/>
      <c r="J188" s="71">
        <v>6.9191373189917833</v>
      </c>
      <c r="K188" s="71">
        <v>1.441834328438913</v>
      </c>
      <c r="L188" s="71">
        <v>1.4381261673831021</v>
      </c>
      <c r="M188" s="71">
        <v>8.2604223276720372</v>
      </c>
      <c r="N188" s="71">
        <v>14.20163877503524</v>
      </c>
      <c r="O188" s="71">
        <v>4.7315594898267577</v>
      </c>
      <c r="P188" s="71">
        <v>5.7238123740658047</v>
      </c>
      <c r="Q188" s="71">
        <v>0.41478205243893501</v>
      </c>
      <c r="R188" s="71">
        <v>8.117341032308957</v>
      </c>
      <c r="S188" s="71">
        <v>0.89679764220619174</v>
      </c>
      <c r="T188" s="72"/>
      <c r="U188" s="71">
        <v>271018</v>
      </c>
      <c r="V188" s="71">
        <v>449</v>
      </c>
      <c r="W188" s="71">
        <v>32</v>
      </c>
      <c r="X188" s="71">
        <v>1732</v>
      </c>
      <c r="Y188" s="71">
        <v>2550</v>
      </c>
      <c r="Z188" s="71">
        <v>2749</v>
      </c>
      <c r="AA188" s="71">
        <v>1139</v>
      </c>
      <c r="AB188" s="71">
        <v>5709</v>
      </c>
      <c r="AC188" s="71">
        <v>1387527</v>
      </c>
      <c r="AD188" s="71">
        <v>0.89679764220619174</v>
      </c>
      <c r="AE188" s="72"/>
      <c r="AF188" s="71">
        <v>3789719.548613267</v>
      </c>
      <c r="AG188" s="71">
        <v>1124401.6604120531</v>
      </c>
      <c r="AH188" s="71">
        <v>216398.87212320851</v>
      </c>
      <c r="AI188" s="71">
        <v>10576141.8218299</v>
      </c>
      <c r="AJ188" s="71">
        <v>13564282.423132351</v>
      </c>
      <c r="AK188" s="71">
        <v>0</v>
      </c>
      <c r="AL188" s="71">
        <v>0</v>
      </c>
      <c r="AM188" s="71">
        <v>782394.50164571474</v>
      </c>
      <c r="AN188" s="71">
        <v>0</v>
      </c>
      <c r="AO188" s="71">
        <v>0</v>
      </c>
      <c r="AP188" s="71">
        <v>30053338.827756494</v>
      </c>
      <c r="AQ188" s="72"/>
      <c r="AR188" s="71">
        <v>18</v>
      </c>
      <c r="AS188" s="71">
        <v>4</v>
      </c>
      <c r="AT188" s="71">
        <v>4</v>
      </c>
      <c r="AU188" s="71">
        <v>0</v>
      </c>
      <c r="AV188" s="71">
        <v>0</v>
      </c>
      <c r="AW188" s="71">
        <v>0</v>
      </c>
      <c r="AX188" s="71"/>
      <c r="AY188" s="72"/>
      <c r="AZ188" s="71">
        <v>84.2</v>
      </c>
      <c r="BA188" s="71">
        <v>97.6</v>
      </c>
      <c r="BB188" s="71">
        <v>1029.7</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2078</v>
      </c>
      <c r="B189" s="70">
        <v>64</v>
      </c>
      <c r="C189" s="70">
        <v>13</v>
      </c>
      <c r="D189" s="70">
        <v>4</v>
      </c>
      <c r="E189" s="70">
        <v>2016</v>
      </c>
      <c r="F189" s="70" t="s">
        <v>155</v>
      </c>
      <c r="G189" s="70" t="s">
        <v>2065</v>
      </c>
      <c r="H189" s="70" t="s">
        <v>2066</v>
      </c>
      <c r="I189" s="148"/>
      <c r="J189" s="71">
        <v>3.8518018368826845</v>
      </c>
      <c r="K189" s="71">
        <v>1.3271404051816389</v>
      </c>
      <c r="L189" s="71">
        <v>1.786963504322191</v>
      </c>
      <c r="M189" s="71">
        <v>7.7727055096083664</v>
      </c>
      <c r="N189" s="71">
        <v>15.313883861630325</v>
      </c>
      <c r="O189" s="71">
        <v>4.738712971016108</v>
      </c>
      <c r="P189" s="71">
        <v>5.5875302241698259</v>
      </c>
      <c r="Q189" s="71">
        <v>0.39518619582805747</v>
      </c>
      <c r="R189" s="71">
        <v>7.4173448942210403</v>
      </c>
      <c r="S189" s="71">
        <v>1.1278498165331976</v>
      </c>
      <c r="T189" s="72"/>
      <c r="U189" s="71">
        <v>172697</v>
      </c>
      <c r="V189" s="71">
        <v>449</v>
      </c>
      <c r="W189" s="71">
        <v>32</v>
      </c>
      <c r="X189" s="71">
        <v>1732</v>
      </c>
      <c r="Y189" s="71">
        <v>2535</v>
      </c>
      <c r="Z189" s="71">
        <v>2787</v>
      </c>
      <c r="AA189" s="71">
        <v>1150</v>
      </c>
      <c r="AB189" s="71">
        <v>5595</v>
      </c>
      <c r="AC189" s="71">
        <v>1266809.4954464829</v>
      </c>
      <c r="AD189" s="71">
        <v>1.127849816533198</v>
      </c>
      <c r="AE189" s="72"/>
      <c r="AF189" s="71">
        <v>2111860.9558025729</v>
      </c>
      <c r="AG189" s="71">
        <v>1053881.5410112301</v>
      </c>
      <c r="AH189" s="71">
        <v>198254.51186754089</v>
      </c>
      <c r="AI189" s="71">
        <v>10798321.918291351</v>
      </c>
      <c r="AJ189" s="71">
        <v>13645336.582313489</v>
      </c>
      <c r="AK189" s="71">
        <v>0</v>
      </c>
      <c r="AL189" s="71">
        <v>0</v>
      </c>
      <c r="AM189" s="71">
        <v>767366.98590725486</v>
      </c>
      <c r="AN189" s="71">
        <v>0</v>
      </c>
      <c r="AO189" s="71">
        <v>0</v>
      </c>
      <c r="AP189" s="71">
        <v>28575022.49519344</v>
      </c>
      <c r="AQ189" s="72"/>
      <c r="AR189" s="71">
        <v>22</v>
      </c>
      <c r="AS189" s="71">
        <v>4</v>
      </c>
      <c r="AT189" s="71">
        <v>9</v>
      </c>
      <c r="AU189" s="71">
        <v>0</v>
      </c>
      <c r="AV189" s="71">
        <v>0</v>
      </c>
      <c r="AW189" s="71">
        <v>0</v>
      </c>
      <c r="AX189" s="71"/>
      <c r="AY189" s="72"/>
      <c r="AZ189" s="71">
        <v>103.7</v>
      </c>
      <c r="BA189" s="71">
        <v>97.6</v>
      </c>
      <c r="BB189" s="71">
        <v>20597.2</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2079</v>
      </c>
      <c r="B190" s="70">
        <v>65</v>
      </c>
      <c r="C190" s="70">
        <v>14</v>
      </c>
      <c r="D190" s="70">
        <v>4</v>
      </c>
      <c r="E190" s="70">
        <v>2017</v>
      </c>
      <c r="F190" s="70" t="s">
        <v>156</v>
      </c>
      <c r="G190" s="70" t="s">
        <v>2065</v>
      </c>
      <c r="H190" s="70" t="s">
        <v>2066</v>
      </c>
      <c r="I190" s="148"/>
      <c r="J190" s="71">
        <v>4.7406827427392484</v>
      </c>
      <c r="K190" s="71">
        <v>1.4523122699504141</v>
      </c>
      <c r="L190" s="71">
        <v>1.7440982178465287</v>
      </c>
      <c r="M190" s="71">
        <v>6.9309665103398181</v>
      </c>
      <c r="N190" s="71">
        <v>13.849591428666136</v>
      </c>
      <c r="O190" s="71">
        <v>4.7165825172013927</v>
      </c>
      <c r="P190" s="71">
        <v>5.479716060450718</v>
      </c>
      <c r="Q190" s="71">
        <v>0.37443563783988698</v>
      </c>
      <c r="R190" s="71">
        <v>7.8014403980062017</v>
      </c>
      <c r="S190" s="71">
        <v>0.73196012153235157</v>
      </c>
      <c r="T190" s="72"/>
      <c r="U190" s="71">
        <v>216918</v>
      </c>
      <c r="V190" s="71">
        <v>449</v>
      </c>
      <c r="W190" s="71">
        <v>32</v>
      </c>
      <c r="X190" s="71">
        <v>1732</v>
      </c>
      <c r="Y190" s="71">
        <v>2533</v>
      </c>
      <c r="Z190" s="71">
        <v>2820</v>
      </c>
      <c r="AA190" s="71">
        <v>1135</v>
      </c>
      <c r="AB190" s="71">
        <v>5482</v>
      </c>
      <c r="AC190" s="71">
        <v>1358847</v>
      </c>
      <c r="AD190" s="71">
        <v>0.73196012153235157</v>
      </c>
      <c r="AE190" s="72"/>
      <c r="AF190" s="71">
        <v>2761707.0027088248</v>
      </c>
      <c r="AG190" s="71">
        <v>1129470.040863004</v>
      </c>
      <c r="AH190" s="71">
        <v>268059.81267190748</v>
      </c>
      <c r="AI190" s="71">
        <v>10047723.02211562</v>
      </c>
      <c r="AJ190" s="71">
        <v>13765941.635477999</v>
      </c>
      <c r="AK190" s="71">
        <v>0</v>
      </c>
      <c r="AL190" s="71">
        <v>0</v>
      </c>
      <c r="AM190" s="71">
        <v>753045.2480857023</v>
      </c>
      <c r="AN190" s="71">
        <v>0</v>
      </c>
      <c r="AO190" s="71">
        <v>0</v>
      </c>
      <c r="AP190" s="71">
        <v>28725946.761923056</v>
      </c>
      <c r="AQ190" s="72"/>
      <c r="AR190" s="71">
        <v>22</v>
      </c>
      <c r="AS190" s="71">
        <v>10</v>
      </c>
      <c r="AT190" s="71">
        <v>17</v>
      </c>
      <c r="AU190" s="71">
        <v>0</v>
      </c>
      <c r="AV190" s="71">
        <v>0</v>
      </c>
      <c r="AW190" s="71">
        <v>0</v>
      </c>
      <c r="AX190" s="71"/>
      <c r="AY190" s="72"/>
      <c r="AZ190" s="71">
        <v>103.7</v>
      </c>
      <c r="BA190" s="71">
        <v>363</v>
      </c>
      <c r="BB190" s="71">
        <v>20735.5</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2080</v>
      </c>
      <c r="B191" s="70">
        <v>66</v>
      </c>
      <c r="C191" s="70">
        <v>15</v>
      </c>
      <c r="D191" s="70">
        <v>4</v>
      </c>
      <c r="E191" s="70">
        <v>2018</v>
      </c>
      <c r="F191" s="70" t="s">
        <v>183</v>
      </c>
      <c r="G191" s="70" t="s">
        <v>2065</v>
      </c>
      <c r="H191" s="70" t="s">
        <v>2066</v>
      </c>
      <c r="I191" s="148"/>
      <c r="J191" s="71">
        <v>5.0276089880685984</v>
      </c>
      <c r="K191" s="71">
        <v>1.3552534842083572</v>
      </c>
      <c r="L191" s="71">
        <v>1.6095248995728477</v>
      </c>
      <c r="M191" s="71">
        <v>7.513784398015118</v>
      </c>
      <c r="N191" s="71">
        <v>13.416693619045379</v>
      </c>
      <c r="O191" s="71">
        <v>4.5787345208525752</v>
      </c>
      <c r="P191" s="71">
        <v>5.4203897809681871</v>
      </c>
      <c r="Q191" s="71">
        <v>0.340101551918149</v>
      </c>
      <c r="R191" s="71">
        <v>7.8206541150108881</v>
      </c>
      <c r="S191" s="71">
        <v>0.92619337917393041</v>
      </c>
      <c r="T191" s="72"/>
      <c r="U191" s="71">
        <v>213729</v>
      </c>
      <c r="V191" s="71">
        <v>449</v>
      </c>
      <c r="W191" s="71">
        <v>32</v>
      </c>
      <c r="X191" s="71">
        <v>1732</v>
      </c>
      <c r="Y191" s="71">
        <v>2535</v>
      </c>
      <c r="Z191" s="71">
        <v>2790</v>
      </c>
      <c r="AA191" s="71">
        <v>1134</v>
      </c>
      <c r="AB191" s="71">
        <v>5366</v>
      </c>
      <c r="AC191" s="71">
        <v>1356855</v>
      </c>
      <c r="AD191" s="71">
        <v>0.92619337917393041</v>
      </c>
      <c r="AE191" s="72"/>
      <c r="AF191" s="71">
        <v>2910339.0495538469</v>
      </c>
      <c r="AG191" s="71">
        <v>1035467.579981506</v>
      </c>
      <c r="AH191" s="71">
        <v>255109.94394941951</v>
      </c>
      <c r="AI191" s="71">
        <v>10631529.36144002</v>
      </c>
      <c r="AJ191" s="71">
        <v>12515619.09294132</v>
      </c>
      <c r="AK191" s="71">
        <v>0</v>
      </c>
      <c r="AL191" s="71">
        <v>0</v>
      </c>
      <c r="AM191" s="71">
        <v>738635.86007870769</v>
      </c>
      <c r="AN191" s="71">
        <v>0</v>
      </c>
      <c r="AO191" s="71">
        <v>0</v>
      </c>
      <c r="AP191" s="71">
        <v>28086700.887944818</v>
      </c>
      <c r="AQ191" s="72"/>
      <c r="AR191" s="71">
        <v>22</v>
      </c>
      <c r="AS191" s="71">
        <v>14</v>
      </c>
      <c r="AT191" s="71">
        <v>24</v>
      </c>
      <c r="AU191" s="71">
        <v>0</v>
      </c>
      <c r="AV191" s="71">
        <v>0</v>
      </c>
      <c r="AW191" s="71">
        <v>0</v>
      </c>
      <c r="AX191" s="71"/>
      <c r="AY191" s="72"/>
      <c r="AZ191" s="71">
        <v>104.1</v>
      </c>
      <c r="BA191" s="71">
        <v>561</v>
      </c>
      <c r="BB191" s="71">
        <v>20873</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2081</v>
      </c>
      <c r="B192" s="70">
        <v>67</v>
      </c>
      <c r="C192" s="70">
        <v>16</v>
      </c>
      <c r="D192" s="70">
        <v>4</v>
      </c>
      <c r="E192" s="70">
        <v>2019</v>
      </c>
      <c r="F192" s="70" t="s">
        <v>158</v>
      </c>
      <c r="G192" s="70" t="s">
        <v>2065</v>
      </c>
      <c r="H192" s="70" t="s">
        <v>2066</v>
      </c>
      <c r="I192" s="148"/>
      <c r="J192" s="71">
        <v>5.6123552259412275</v>
      </c>
      <c r="K192" s="71">
        <v>1.2026304488757544</v>
      </c>
      <c r="L192" s="71">
        <v>1.6263363953678092</v>
      </c>
      <c r="M192" s="71">
        <v>6.9580331486175684</v>
      </c>
      <c r="N192" s="71">
        <v>13.133301658020768</v>
      </c>
      <c r="O192" s="71">
        <v>4.4260437559616621</v>
      </c>
      <c r="P192" s="71">
        <v>5.2638145095740745</v>
      </c>
      <c r="Q192" s="71">
        <v>0.32317641975179401</v>
      </c>
      <c r="R192" s="71">
        <v>7.4590266815498927</v>
      </c>
      <c r="S192" s="71">
        <v>0.86693053277015786</v>
      </c>
      <c r="T192" s="72"/>
      <c r="U192" s="71">
        <v>239676</v>
      </c>
      <c r="V192" s="71">
        <v>449</v>
      </c>
      <c r="W192" s="71">
        <v>32</v>
      </c>
      <c r="X192" s="71">
        <v>1732</v>
      </c>
      <c r="Y192" s="71">
        <v>2526</v>
      </c>
      <c r="Z192" s="71">
        <v>2771</v>
      </c>
      <c r="AA192" s="71">
        <v>1093</v>
      </c>
      <c r="AB192" s="71">
        <v>5237</v>
      </c>
      <c r="AC192" s="71">
        <v>1315310</v>
      </c>
      <c r="AD192" s="71">
        <v>0.86693053277015786</v>
      </c>
      <c r="AE192" s="72"/>
      <c r="AF192" s="71">
        <v>3164902.256780576</v>
      </c>
      <c r="AG192" s="71">
        <v>907002.72724132775</v>
      </c>
      <c r="AH192" s="71">
        <v>270849.22685113101</v>
      </c>
      <c r="AI192" s="71">
        <v>10157025.10358615</v>
      </c>
      <c r="AJ192" s="71">
        <v>12696777.478495421</v>
      </c>
      <c r="AK192" s="71">
        <v>0</v>
      </c>
      <c r="AL192" s="71">
        <v>0</v>
      </c>
      <c r="AM192" s="71">
        <v>713239.97588510753</v>
      </c>
      <c r="AN192" s="71">
        <v>0</v>
      </c>
      <c r="AO192" s="71">
        <v>0</v>
      </c>
      <c r="AP192" s="71">
        <v>27909796.768839717</v>
      </c>
      <c r="AQ192" s="72"/>
      <c r="AR192" s="71">
        <v>24</v>
      </c>
      <c r="AS192" s="71">
        <v>16</v>
      </c>
      <c r="AT192" s="71">
        <v>34</v>
      </c>
      <c r="AU192" s="71">
        <v>0</v>
      </c>
      <c r="AV192" s="71">
        <v>0</v>
      </c>
      <c r="AW192" s="71">
        <v>0</v>
      </c>
      <c r="AX192" s="71"/>
      <c r="AY192" s="72"/>
      <c r="AZ192" s="71">
        <v>116.7</v>
      </c>
      <c r="BA192" s="71">
        <v>660</v>
      </c>
      <c r="BB192" s="71">
        <v>21071.200000000001</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2082</v>
      </c>
      <c r="B193" s="70">
        <v>68</v>
      </c>
      <c r="C193" s="70">
        <v>17</v>
      </c>
      <c r="D193" s="70">
        <v>4</v>
      </c>
      <c r="E193" s="70">
        <v>2020</v>
      </c>
      <c r="F193" s="70" t="s">
        <v>159</v>
      </c>
      <c r="G193" s="70" t="s">
        <v>2065</v>
      </c>
      <c r="H193" s="70" t="s">
        <v>2066</v>
      </c>
      <c r="I193" s="148"/>
      <c r="J193" s="71">
        <v>3.6601806535453938</v>
      </c>
      <c r="K193" s="71">
        <v>1.7217178305520788</v>
      </c>
      <c r="L193" s="71">
        <v>3.151771884709559</v>
      </c>
      <c r="M193" s="71">
        <v>6.2329790353948775</v>
      </c>
      <c r="N193" s="71">
        <v>11.423748904513122</v>
      </c>
      <c r="O193" s="71">
        <v>3.9324181429056639</v>
      </c>
      <c r="P193" s="71">
        <v>5.115453343728892</v>
      </c>
      <c r="Q193" s="71">
        <v>0.30217370741946398</v>
      </c>
      <c r="R193" s="71">
        <v>7.2997501196191683</v>
      </c>
      <c r="S193" s="71">
        <v>0.80850919929023846</v>
      </c>
      <c r="T193" s="72"/>
      <c r="U193" s="71">
        <v>184309</v>
      </c>
      <c r="V193" s="71">
        <v>574</v>
      </c>
      <c r="W193" s="71">
        <v>67</v>
      </c>
      <c r="X193" s="71">
        <v>1684</v>
      </c>
      <c r="Y193" s="71">
        <v>2511</v>
      </c>
      <c r="Z193" s="71">
        <v>2810</v>
      </c>
      <c r="AA193" s="71">
        <v>1129</v>
      </c>
      <c r="AB193" s="71">
        <v>5125</v>
      </c>
      <c r="AC193" s="71">
        <v>1294024.9999999998</v>
      </c>
      <c r="AD193" s="71">
        <v>0.80850919929023846</v>
      </c>
      <c r="AE193" s="72"/>
      <c r="AF193" s="71">
        <v>2156726.1441680719</v>
      </c>
      <c r="AG193" s="71">
        <v>1326430.2820089872</v>
      </c>
      <c r="AH193" s="71">
        <v>549575.27731804806</v>
      </c>
      <c r="AI193" s="71">
        <v>9516698.4567958098</v>
      </c>
      <c r="AJ193" s="71">
        <v>12070085.646481309</v>
      </c>
      <c r="AK193" s="71"/>
      <c r="AL193" s="71"/>
      <c r="AM193" s="71">
        <v>668869.439937599</v>
      </c>
      <c r="AN193" s="71"/>
      <c r="AO193" s="71"/>
      <c r="AP193" s="71">
        <v>26288385.246709824</v>
      </c>
      <c r="AQ193" s="72"/>
      <c r="AR193" s="71">
        <v>27</v>
      </c>
      <c r="AS193" s="71">
        <v>65</v>
      </c>
      <c r="AT193" s="71">
        <v>47</v>
      </c>
      <c r="AU193" s="71">
        <v>0</v>
      </c>
      <c r="AV193" s="71">
        <v>0</v>
      </c>
      <c r="AW193" s="71">
        <v>0</v>
      </c>
      <c r="AX193" s="71"/>
      <c r="AY193" s="72"/>
      <c r="AZ193" s="71">
        <v>129</v>
      </c>
      <c r="BA193" s="71">
        <v>3085.5</v>
      </c>
      <c r="BB193" s="71">
        <v>21327.1</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2083</v>
      </c>
      <c r="B194" s="70">
        <v>68</v>
      </c>
      <c r="C194" s="70">
        <v>18</v>
      </c>
      <c r="D194" s="70">
        <v>4</v>
      </c>
      <c r="E194" s="70">
        <v>2021</v>
      </c>
      <c r="F194" s="70" t="s">
        <v>160</v>
      </c>
      <c r="G194" s="70" t="s">
        <v>2065</v>
      </c>
      <c r="H194" s="70" t="s">
        <v>2066</v>
      </c>
      <c r="I194" s="148"/>
      <c r="J194" s="71">
        <v>3.8460454913422453</v>
      </c>
      <c r="K194" s="71">
        <v>2.0407219908233825</v>
      </c>
      <c r="L194" s="71">
        <v>2.5140165335584665</v>
      </c>
      <c r="M194" s="71">
        <v>7.0946425522477599</v>
      </c>
      <c r="N194" s="71">
        <v>11.478664796416989</v>
      </c>
      <c r="O194" s="71">
        <v>3.7797562906157083</v>
      </c>
      <c r="P194" s="71">
        <v>5.3157217274623703</v>
      </c>
      <c r="Q194" s="71">
        <v>0.29030069798005198</v>
      </c>
      <c r="R194" s="71">
        <v>7.4423484071898649</v>
      </c>
      <c r="S194" s="71">
        <v>1.0308427722756071</v>
      </c>
      <c r="T194" s="72"/>
      <c r="U194" s="71">
        <v>178760</v>
      </c>
      <c r="V194" s="71">
        <v>574</v>
      </c>
      <c r="W194" s="71">
        <v>67</v>
      </c>
      <c r="X194" s="71">
        <v>1684</v>
      </c>
      <c r="Y194" s="71">
        <v>2494</v>
      </c>
      <c r="Z194" s="71">
        <v>2781</v>
      </c>
      <c r="AA194" s="71">
        <v>1144</v>
      </c>
      <c r="AB194" s="71">
        <v>4972</v>
      </c>
      <c r="AC194" s="71">
        <v>1279879</v>
      </c>
      <c r="AD194" s="71">
        <v>1.0308427722756071</v>
      </c>
      <c r="AE194" s="72"/>
      <c r="AF194" s="71">
        <v>2267973.108780005</v>
      </c>
      <c r="AG194" s="71">
        <v>1468649.384430195</v>
      </c>
      <c r="AH194" s="71">
        <v>421769.16497867153</v>
      </c>
      <c r="AI194" s="71">
        <v>10684063.297532598</v>
      </c>
      <c r="AJ194" s="71">
        <v>12417755.22991953</v>
      </c>
      <c r="AK194" s="71">
        <v>0</v>
      </c>
      <c r="AL194" s="71">
        <v>0</v>
      </c>
      <c r="AM194" s="71">
        <v>652644.05018039618</v>
      </c>
      <c r="AN194" s="71">
        <v>0</v>
      </c>
      <c r="AO194" s="71">
        <v>0</v>
      </c>
      <c r="AP194" s="71">
        <v>27912854.235821396</v>
      </c>
      <c r="AQ194" s="72"/>
      <c r="AR194" s="71">
        <v>29</v>
      </c>
      <c r="AS194" s="71">
        <v>104</v>
      </c>
      <c r="AT194" s="71">
        <v>61</v>
      </c>
      <c r="AU194" s="71">
        <v>0</v>
      </c>
      <c r="AV194" s="71">
        <v>0</v>
      </c>
      <c r="AW194" s="71">
        <v>0</v>
      </c>
      <c r="AX194" s="71"/>
      <c r="AY194" s="72"/>
      <c r="AZ194" s="71">
        <v>144.4</v>
      </c>
      <c r="BA194" s="71">
        <v>5016</v>
      </c>
      <c r="BB194" s="71">
        <v>21600.7</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2084</v>
      </c>
      <c r="B195" s="70">
        <v>68</v>
      </c>
      <c r="C195" s="70">
        <v>19</v>
      </c>
      <c r="D195" s="70">
        <v>4</v>
      </c>
      <c r="E195" s="70">
        <v>2022</v>
      </c>
      <c r="F195" s="70" t="s">
        <v>161</v>
      </c>
      <c r="G195" s="70" t="s">
        <v>2065</v>
      </c>
      <c r="H195" s="70" t="s">
        <v>2066</v>
      </c>
      <c r="I195" s="148"/>
      <c r="J195" s="71">
        <v>3.3299431814818337</v>
      </c>
      <c r="K195" s="71">
        <v>1.8667059519156251</v>
      </c>
      <c r="L195" s="71">
        <v>2.5393383760808206</v>
      </c>
      <c r="M195" s="71">
        <v>6.7675740011138945</v>
      </c>
      <c r="N195" s="71">
        <v>12.18074352031449</v>
      </c>
      <c r="O195" s="71">
        <v>3.9896832022918765</v>
      </c>
      <c r="P195" s="71">
        <v>5.2770949581311672</v>
      </c>
      <c r="Q195" s="71">
        <v>0.28669613300950036</v>
      </c>
      <c r="R195" s="71">
        <v>7.34285184480966</v>
      </c>
      <c r="S195" s="71">
        <v>1.096707535390262</v>
      </c>
      <c r="T195" s="72"/>
      <c r="U195" s="71">
        <v>196808</v>
      </c>
      <c r="V195" s="71">
        <v>574</v>
      </c>
      <c r="W195" s="71">
        <v>67</v>
      </c>
      <c r="X195" s="71">
        <v>1684</v>
      </c>
      <c r="Y195" s="71">
        <v>2500</v>
      </c>
      <c r="Z195" s="71">
        <v>2789</v>
      </c>
      <c r="AA195" s="71">
        <v>1153</v>
      </c>
      <c r="AB195" s="71">
        <v>4870</v>
      </c>
      <c r="AC195" s="71">
        <v>1278627.9999999998</v>
      </c>
      <c r="AD195" s="71">
        <v>1.096707535390262</v>
      </c>
      <c r="AE195" s="72"/>
      <c r="AF195" s="71">
        <v>1953072.8502825394</v>
      </c>
      <c r="AG195" s="71">
        <v>1539324.2500682706</v>
      </c>
      <c r="AH195" s="71">
        <v>516626.87149472808</v>
      </c>
      <c r="AI195" s="71">
        <v>10005046.792477781</v>
      </c>
      <c r="AJ195" s="71">
        <v>14322859.234516963</v>
      </c>
      <c r="AK195" s="71">
        <v>0</v>
      </c>
      <c r="AL195" s="71">
        <v>0</v>
      </c>
      <c r="AM195" s="71">
        <v>628849.92376265279</v>
      </c>
      <c r="AN195" s="71">
        <v>0</v>
      </c>
      <c r="AO195" s="71">
        <v>0</v>
      </c>
      <c r="AP195" s="71">
        <v>28965779.922602937</v>
      </c>
      <c r="AQ195" s="72"/>
      <c r="AR195" s="71">
        <v>37</v>
      </c>
      <c r="AS195" s="71">
        <v>117</v>
      </c>
      <c r="AT195" s="71">
        <v>75</v>
      </c>
      <c r="AU195" s="71">
        <v>0</v>
      </c>
      <c r="AV195" s="71">
        <v>0</v>
      </c>
      <c r="AW195" s="71">
        <v>0</v>
      </c>
      <c r="AX195" s="71"/>
      <c r="AY195" s="72"/>
      <c r="AZ195" s="71">
        <v>197.10000000000002</v>
      </c>
      <c r="BA195" s="71">
        <v>5659.5</v>
      </c>
      <c r="BB195" s="71">
        <v>21874.6</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2085</v>
      </c>
      <c r="B196" s="70">
        <v>68</v>
      </c>
      <c r="C196" s="70">
        <v>20</v>
      </c>
      <c r="D196" s="70">
        <v>4</v>
      </c>
      <c r="E196" s="70">
        <v>2023</v>
      </c>
      <c r="F196" s="70" t="s">
        <v>1539</v>
      </c>
      <c r="G196" s="70" t="s">
        <v>2065</v>
      </c>
      <c r="H196" s="70" t="s">
        <v>2066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38</v>
      </c>
      <c r="AS196" s="71">
        <v>123</v>
      </c>
      <c r="AT196" s="71">
        <v>86</v>
      </c>
      <c r="AU196" s="71">
        <v>0</v>
      </c>
      <c r="AV196" s="71">
        <v>0</v>
      </c>
      <c r="AW196" s="71">
        <v>0</v>
      </c>
      <c r="AX196" s="71"/>
      <c r="AY196" s="72"/>
      <c r="AZ196" s="71">
        <v>207.00000000000003</v>
      </c>
      <c r="BA196" s="71">
        <v>5956.5</v>
      </c>
      <c r="BB196" s="71">
        <v>22088.799999999999</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2086</v>
      </c>
      <c r="B197" s="70">
        <v>68</v>
      </c>
      <c r="C197" s="70">
        <v>21</v>
      </c>
      <c r="D197" s="70">
        <v>4</v>
      </c>
      <c r="E197" s="70">
        <v>2024</v>
      </c>
      <c r="F197" s="70" t="s">
        <v>1554</v>
      </c>
      <c r="G197" s="1064" t="s">
        <v>2065</v>
      </c>
      <c r="H197" s="70" t="s">
        <v>2066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2087</v>
      </c>
      <c r="B198" s="70">
        <v>18</v>
      </c>
      <c r="C198" s="70">
        <v>1</v>
      </c>
      <c r="D198" s="70">
        <v>2</v>
      </c>
      <c r="E198" s="70">
        <v>1990</v>
      </c>
      <c r="F198" s="70" t="s">
        <v>787</v>
      </c>
      <c r="G198" s="1064" t="s">
        <v>2088</v>
      </c>
      <c r="H198" s="70" t="s">
        <v>2089</v>
      </c>
      <c r="I198" s="148"/>
      <c r="J198" s="71">
        <v>3.4590638682855661</v>
      </c>
      <c r="K198" s="71">
        <v>1.4124546718286359</v>
      </c>
      <c r="L198" s="71">
        <v>1.1834956324095831</v>
      </c>
      <c r="M198" s="71">
        <v>2.288791124123267</v>
      </c>
      <c r="N198" s="71">
        <v>6.7283232547136498</v>
      </c>
      <c r="O198" s="71">
        <v>4.6850114628860426</v>
      </c>
      <c r="P198" s="71">
        <v>7.7508814507721349</v>
      </c>
      <c r="Q198" s="71">
        <v>0.48076544009022998</v>
      </c>
      <c r="R198" s="71">
        <v>0</v>
      </c>
      <c r="S198" s="71">
        <v>0.39222874989470669</v>
      </c>
      <c r="T198" s="72"/>
      <c r="U198" s="71">
        <v>562058</v>
      </c>
      <c r="V198" s="71">
        <v>406</v>
      </c>
      <c r="W198" s="71">
        <v>17</v>
      </c>
      <c r="X198" s="71">
        <v>960</v>
      </c>
      <c r="Y198" s="71">
        <v>1749</v>
      </c>
      <c r="Z198" s="71">
        <v>1927</v>
      </c>
      <c r="AA198" s="71">
        <v>1882</v>
      </c>
      <c r="AB198" s="71">
        <v>7806</v>
      </c>
      <c r="AC198" s="71">
        <v>0</v>
      </c>
      <c r="AD198" s="71">
        <v>0.39222874989470669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2090</v>
      </c>
      <c r="B199" s="70">
        <v>19</v>
      </c>
      <c r="C199" s="70">
        <v>2</v>
      </c>
      <c r="D199" s="70">
        <v>2</v>
      </c>
      <c r="E199" s="70">
        <v>2005</v>
      </c>
      <c r="F199" s="70" t="s">
        <v>789</v>
      </c>
      <c r="G199" s="70" t="s">
        <v>2088</v>
      </c>
      <c r="H199" s="70" t="s">
        <v>2089</v>
      </c>
      <c r="I199" s="148"/>
      <c r="J199" s="71">
        <v>4.0772499225530092</v>
      </c>
      <c r="K199" s="71">
        <v>1.138846907289337</v>
      </c>
      <c r="L199" s="71">
        <v>2.408501120165262</v>
      </c>
      <c r="M199" s="71">
        <v>4.1371240489969887</v>
      </c>
      <c r="N199" s="71">
        <v>10.23543741230432</v>
      </c>
      <c r="O199" s="71">
        <v>6.9185606170165377</v>
      </c>
      <c r="P199" s="71">
        <v>7.8849443805976591</v>
      </c>
      <c r="Q199" s="71">
        <v>0.39396003738096902</v>
      </c>
      <c r="R199" s="71">
        <v>0</v>
      </c>
      <c r="S199" s="71">
        <v>0.94625768377666564</v>
      </c>
      <c r="T199" s="72"/>
      <c r="U199" s="71">
        <v>526615</v>
      </c>
      <c r="V199" s="71">
        <v>420</v>
      </c>
      <c r="W199" s="71">
        <v>27</v>
      </c>
      <c r="X199" s="71">
        <v>689</v>
      </c>
      <c r="Y199" s="71">
        <v>1901</v>
      </c>
      <c r="Z199" s="71">
        <v>3293</v>
      </c>
      <c r="AA199" s="71">
        <v>1568</v>
      </c>
      <c r="AB199" s="71">
        <v>6687</v>
      </c>
      <c r="AC199" s="71">
        <v>0</v>
      </c>
      <c r="AD199" s="71">
        <v>0.94625768377666564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2091</v>
      </c>
      <c r="B200" s="70">
        <v>20</v>
      </c>
      <c r="C200" s="70">
        <v>3</v>
      </c>
      <c r="D200" s="70">
        <v>2</v>
      </c>
      <c r="E200" s="70">
        <v>2006</v>
      </c>
      <c r="F200" s="70" t="s">
        <v>790</v>
      </c>
      <c r="G200" s="70" t="s">
        <v>2088</v>
      </c>
      <c r="H200" s="70" t="s">
        <v>2089</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2092</v>
      </c>
      <c r="B201" s="70">
        <v>21</v>
      </c>
      <c r="C201" s="70">
        <v>4</v>
      </c>
      <c r="D201" s="70">
        <v>2</v>
      </c>
      <c r="E201" s="70">
        <v>2007</v>
      </c>
      <c r="F201" s="70" t="s">
        <v>791</v>
      </c>
      <c r="G201" s="70" t="s">
        <v>2088</v>
      </c>
      <c r="H201" s="70" t="s">
        <v>2089</v>
      </c>
      <c r="I201" s="148"/>
      <c r="J201" s="71">
        <v>3.591217113721862</v>
      </c>
      <c r="K201" s="71">
        <v>0.92232229701478419</v>
      </c>
      <c r="L201" s="71">
        <v>4.1431118828696869</v>
      </c>
      <c r="M201" s="71">
        <v>4.741900157156179</v>
      </c>
      <c r="N201" s="71">
        <v>10.21698525093001</v>
      </c>
      <c r="O201" s="71">
        <v>6.5845946203801837</v>
      </c>
      <c r="P201" s="71">
        <v>7.8435861663556361</v>
      </c>
      <c r="Q201" s="71">
        <v>0.40426136301205501</v>
      </c>
      <c r="R201" s="71">
        <v>0</v>
      </c>
      <c r="S201" s="71">
        <v>0.50802752601762124</v>
      </c>
      <c r="T201" s="72"/>
      <c r="U201" s="71">
        <v>516253</v>
      </c>
      <c r="V201" s="71">
        <v>359</v>
      </c>
      <c r="W201" s="71">
        <v>48</v>
      </c>
      <c r="X201" s="71">
        <v>973</v>
      </c>
      <c r="Y201" s="71">
        <v>1903</v>
      </c>
      <c r="Z201" s="71">
        <v>3258</v>
      </c>
      <c r="AA201" s="71">
        <v>1536</v>
      </c>
      <c r="AB201" s="71">
        <v>6499</v>
      </c>
      <c r="AC201" s="71">
        <v>0</v>
      </c>
      <c r="AD201" s="71">
        <v>0.50802752601762124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2093</v>
      </c>
      <c r="B202" s="70">
        <v>22</v>
      </c>
      <c r="C202" s="70">
        <v>5</v>
      </c>
      <c r="D202" s="70">
        <v>2</v>
      </c>
      <c r="E202" s="70">
        <v>2008</v>
      </c>
      <c r="F202" s="70" t="s">
        <v>792</v>
      </c>
      <c r="G202" s="70" t="s">
        <v>2088</v>
      </c>
      <c r="H202" s="70" t="s">
        <v>2089</v>
      </c>
      <c r="I202" s="148"/>
      <c r="J202" s="71">
        <v>3.3277510866296449</v>
      </c>
      <c r="K202" s="71">
        <v>0.68980487014227054</v>
      </c>
      <c r="L202" s="71">
        <v>3.691080874115853</v>
      </c>
      <c r="M202" s="71">
        <v>4.7966036017222056</v>
      </c>
      <c r="N202" s="71">
        <v>9.9722437317035411</v>
      </c>
      <c r="O202" s="71">
        <v>6.337893031486213</v>
      </c>
      <c r="P202" s="71">
        <v>7.6663247396308778</v>
      </c>
      <c r="Q202" s="71">
        <v>0.39331353310689199</v>
      </c>
      <c r="R202" s="71">
        <v>0</v>
      </c>
      <c r="S202" s="71">
        <v>0.64139834475280633</v>
      </c>
      <c r="T202" s="72"/>
      <c r="U202" s="71">
        <v>547293</v>
      </c>
      <c r="V202" s="71">
        <v>359</v>
      </c>
      <c r="W202" s="71">
        <v>48</v>
      </c>
      <c r="X202" s="71">
        <v>973</v>
      </c>
      <c r="Y202" s="71">
        <v>1911</v>
      </c>
      <c r="Z202" s="71">
        <v>3246</v>
      </c>
      <c r="AA202" s="71">
        <v>1503</v>
      </c>
      <c r="AB202" s="71">
        <v>6427</v>
      </c>
      <c r="AC202" s="71">
        <v>0</v>
      </c>
      <c r="AD202" s="71">
        <v>0.64139834475280633</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2094</v>
      </c>
      <c r="B203" s="70">
        <v>23</v>
      </c>
      <c r="C203" s="70">
        <v>6</v>
      </c>
      <c r="D203" s="70">
        <v>2</v>
      </c>
      <c r="E203" s="70">
        <v>2009</v>
      </c>
      <c r="F203" s="70" t="s">
        <v>176</v>
      </c>
      <c r="G203" s="70" t="s">
        <v>2088</v>
      </c>
      <c r="H203" s="70" t="s">
        <v>2089</v>
      </c>
      <c r="I203" s="148"/>
      <c r="J203" s="71">
        <v>4.1994877237082102</v>
      </c>
      <c r="K203" s="71">
        <v>0.66277241366741235</v>
      </c>
      <c r="L203" s="71">
        <v>3.6590299377727158</v>
      </c>
      <c r="M203" s="71">
        <v>5.1436549855278519</v>
      </c>
      <c r="N203" s="71">
        <v>8.9870337288974529</v>
      </c>
      <c r="O203" s="71">
        <v>6.4586394730399199</v>
      </c>
      <c r="P203" s="71">
        <v>7.2738208699468156</v>
      </c>
      <c r="Q203" s="71">
        <v>0.37042141499780101</v>
      </c>
      <c r="R203" s="71">
        <v>0</v>
      </c>
      <c r="S203" s="71">
        <v>0.51691803575841422</v>
      </c>
      <c r="T203" s="72"/>
      <c r="U203" s="71">
        <v>546621</v>
      </c>
      <c r="V203" s="71">
        <v>317</v>
      </c>
      <c r="W203" s="71">
        <v>68</v>
      </c>
      <c r="X203" s="71">
        <v>1051</v>
      </c>
      <c r="Y203" s="71">
        <v>1907</v>
      </c>
      <c r="Z203" s="71">
        <v>3265</v>
      </c>
      <c r="AA203" s="71">
        <v>1464</v>
      </c>
      <c r="AB203" s="71">
        <v>6354</v>
      </c>
      <c r="AC203" s="71">
        <v>0</v>
      </c>
      <c r="AD203" s="71">
        <v>0.51691803575841422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25</v>
      </c>
      <c r="BK203" s="71">
        <v>0</v>
      </c>
      <c r="BL203" s="71">
        <v>0</v>
      </c>
      <c r="BM203" s="71">
        <v>0</v>
      </c>
      <c r="BN203" s="72"/>
      <c r="BO203" s="71">
        <v>0</v>
      </c>
      <c r="BP203" s="71">
        <v>0</v>
      </c>
      <c r="BQ203" s="71">
        <v>1</v>
      </c>
      <c r="BR203" s="71">
        <v>0</v>
      </c>
      <c r="BS203" s="71">
        <v>0</v>
      </c>
      <c r="BT203" s="71">
        <v>0</v>
      </c>
      <c r="BU203"/>
      <c r="BV203" s="70">
        <v>25</v>
      </c>
      <c r="BW203" s="70">
        <v>0</v>
      </c>
      <c r="BX203" s="70">
        <v>0</v>
      </c>
      <c r="BY203" s="70">
        <v>0</v>
      </c>
      <c r="BZ203" s="70">
        <v>0</v>
      </c>
      <c r="CA203" s="70">
        <v>0</v>
      </c>
      <c r="CB203" s="70">
        <v>0</v>
      </c>
      <c r="CC203" s="70">
        <v>0</v>
      </c>
      <c r="CD203" s="70">
        <v>0</v>
      </c>
    </row>
    <row r="204" spans="1:82">
      <c r="A204" s="70" t="s">
        <v>2095</v>
      </c>
      <c r="B204" s="70">
        <v>24</v>
      </c>
      <c r="C204" s="70">
        <v>7</v>
      </c>
      <c r="D204" s="70">
        <v>2</v>
      </c>
      <c r="E204" s="70">
        <v>2010</v>
      </c>
      <c r="F204" s="70" t="s">
        <v>177</v>
      </c>
      <c r="G204" s="70" t="s">
        <v>2088</v>
      </c>
      <c r="H204" s="70" t="s">
        <v>2089</v>
      </c>
      <c r="I204" s="148"/>
      <c r="J204" s="71">
        <v>3.0188881839864199</v>
      </c>
      <c r="K204" s="71">
        <v>0.67894781890793476</v>
      </c>
      <c r="L204" s="71">
        <v>3.4695294492144271</v>
      </c>
      <c r="M204" s="71">
        <v>4.9392691736424643</v>
      </c>
      <c r="N204" s="71">
        <v>9.2356302652033371</v>
      </c>
      <c r="O204" s="71">
        <v>6.4898051071764904</v>
      </c>
      <c r="P204" s="71">
        <v>7.4244577750204366</v>
      </c>
      <c r="Q204" s="71">
        <v>0.37890508150006902</v>
      </c>
      <c r="R204" s="71">
        <v>0</v>
      </c>
      <c r="S204" s="71">
        <v>0.5756262305992077</v>
      </c>
      <c r="T204" s="72"/>
      <c r="U204" s="71">
        <v>450241</v>
      </c>
      <c r="V204" s="71">
        <v>317</v>
      </c>
      <c r="W204" s="71">
        <v>68</v>
      </c>
      <c r="X204" s="71">
        <v>1051</v>
      </c>
      <c r="Y204" s="71">
        <v>1904</v>
      </c>
      <c r="Z204" s="71">
        <v>3296</v>
      </c>
      <c r="AA204" s="71">
        <v>1457</v>
      </c>
      <c r="AB204" s="71">
        <v>6228</v>
      </c>
      <c r="AC204" s="71">
        <v>0</v>
      </c>
      <c r="AD204" s="71">
        <v>0.5756262305992077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27.9</v>
      </c>
      <c r="BK204" s="71">
        <v>0</v>
      </c>
      <c r="BL204" s="71">
        <v>0</v>
      </c>
      <c r="BM204" s="71">
        <v>0</v>
      </c>
      <c r="BN204" s="72"/>
      <c r="BO204" s="71">
        <v>0</v>
      </c>
      <c r="BP204" s="71">
        <v>0</v>
      </c>
      <c r="BQ204" s="71">
        <v>1</v>
      </c>
      <c r="BR204" s="71">
        <v>0</v>
      </c>
      <c r="BS204" s="71">
        <v>0</v>
      </c>
      <c r="BT204" s="71">
        <v>0</v>
      </c>
      <c r="BU204"/>
      <c r="BV204" s="70">
        <v>27.9</v>
      </c>
      <c r="BW204" s="70">
        <v>0</v>
      </c>
      <c r="BX204" s="70">
        <v>0</v>
      </c>
      <c r="BY204" s="70">
        <v>0</v>
      </c>
      <c r="BZ204" s="70">
        <v>0</v>
      </c>
      <c r="CA204" s="70">
        <v>0</v>
      </c>
      <c r="CB204" s="70">
        <v>0</v>
      </c>
      <c r="CC204" s="70">
        <v>0</v>
      </c>
      <c r="CD204" s="70">
        <v>0</v>
      </c>
    </row>
    <row r="205" spans="1:82">
      <c r="A205" s="70" t="s">
        <v>2096</v>
      </c>
      <c r="B205" s="70">
        <v>25</v>
      </c>
      <c r="C205" s="70">
        <v>8</v>
      </c>
      <c r="D205" s="70">
        <v>2</v>
      </c>
      <c r="E205" s="70">
        <v>2011</v>
      </c>
      <c r="F205" s="70" t="s">
        <v>178</v>
      </c>
      <c r="G205" s="70" t="s">
        <v>2088</v>
      </c>
      <c r="H205" s="70" t="s">
        <v>2089</v>
      </c>
      <c r="I205" s="148"/>
      <c r="J205" s="71">
        <v>3.4351991032380749</v>
      </c>
      <c r="K205" s="71">
        <v>0.87219949845238309</v>
      </c>
      <c r="L205" s="71">
        <v>2.7416739474761682</v>
      </c>
      <c r="M205" s="71">
        <v>5.5648570165566813</v>
      </c>
      <c r="N205" s="71">
        <v>10.67272871493341</v>
      </c>
      <c r="O205" s="71">
        <v>6.3730104029181067</v>
      </c>
      <c r="P205" s="71">
        <v>7.249490586453021</v>
      </c>
      <c r="Q205" s="71">
        <v>0.42920278767109399</v>
      </c>
      <c r="R205" s="71">
        <v>0</v>
      </c>
      <c r="S205" s="71">
        <v>0.60704884431230877</v>
      </c>
      <c r="T205" s="72"/>
      <c r="U205" s="71">
        <v>472796</v>
      </c>
      <c r="V205" s="71">
        <v>317</v>
      </c>
      <c r="W205" s="71">
        <v>68</v>
      </c>
      <c r="X205" s="71">
        <v>1051</v>
      </c>
      <c r="Y205" s="71">
        <v>1901</v>
      </c>
      <c r="Z205" s="71">
        <v>3307</v>
      </c>
      <c r="AA205" s="71">
        <v>1465</v>
      </c>
      <c r="AB205" s="71">
        <v>6116</v>
      </c>
      <c r="AC205" s="71">
        <v>0</v>
      </c>
      <c r="AD205" s="71">
        <v>0.60704884431230877</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27.579000000000001</v>
      </c>
      <c r="BK205" s="71">
        <v>0</v>
      </c>
      <c r="BL205" s="71">
        <v>0</v>
      </c>
      <c r="BM205" s="71">
        <v>0</v>
      </c>
      <c r="BN205" s="72"/>
      <c r="BO205" s="71">
        <v>0</v>
      </c>
      <c r="BP205" s="71">
        <v>0</v>
      </c>
      <c r="BQ205" s="71">
        <v>1</v>
      </c>
      <c r="BR205" s="71">
        <v>0</v>
      </c>
      <c r="BS205" s="71">
        <v>0</v>
      </c>
      <c r="BT205" s="71">
        <v>0</v>
      </c>
      <c r="BU205"/>
      <c r="BV205" s="70">
        <v>27.579000000000001</v>
      </c>
      <c r="BW205" s="70">
        <v>0</v>
      </c>
      <c r="BX205" s="70">
        <v>0</v>
      </c>
      <c r="BY205" s="70">
        <v>0</v>
      </c>
      <c r="BZ205" s="70">
        <v>0</v>
      </c>
      <c r="CA205" s="70">
        <v>0</v>
      </c>
      <c r="CB205" s="70">
        <v>0</v>
      </c>
      <c r="CC205" s="70">
        <v>0</v>
      </c>
      <c r="CD205" s="70">
        <v>0</v>
      </c>
    </row>
    <row r="206" spans="1:82">
      <c r="A206" s="70" t="s">
        <v>2097</v>
      </c>
      <c r="B206" s="70">
        <v>26</v>
      </c>
      <c r="C206" s="70">
        <v>9</v>
      </c>
      <c r="D206" s="70">
        <v>2</v>
      </c>
      <c r="E206" s="70">
        <v>2012</v>
      </c>
      <c r="F206" s="70" t="s">
        <v>179</v>
      </c>
      <c r="G206" s="70" t="s">
        <v>2088</v>
      </c>
      <c r="H206" s="70" t="s">
        <v>2089</v>
      </c>
      <c r="I206" s="148"/>
      <c r="J206" s="71">
        <v>4.2703556383552037</v>
      </c>
      <c r="K206" s="71">
        <v>0.81866090305041195</v>
      </c>
      <c r="L206" s="71">
        <v>2.700431634411721</v>
      </c>
      <c r="M206" s="71">
        <v>5.54439888537049</v>
      </c>
      <c r="N206" s="71">
        <v>10.68521737114958</v>
      </c>
      <c r="O206" s="71">
        <v>6.3190362826191659</v>
      </c>
      <c r="P206" s="71">
        <v>7.3255728783435723</v>
      </c>
      <c r="Q206" s="71">
        <v>0.459229307780676</v>
      </c>
      <c r="R206" s="71">
        <v>0</v>
      </c>
      <c r="S206" s="71">
        <v>0.48617800967165542</v>
      </c>
      <c r="T206" s="72"/>
      <c r="U206" s="71">
        <v>518249</v>
      </c>
      <c r="V206" s="71">
        <v>317</v>
      </c>
      <c r="W206" s="71">
        <v>68</v>
      </c>
      <c r="X206" s="71">
        <v>1051</v>
      </c>
      <c r="Y206" s="71">
        <v>1909</v>
      </c>
      <c r="Z206" s="71">
        <v>3305</v>
      </c>
      <c r="AA206" s="71">
        <v>1472</v>
      </c>
      <c r="AB206" s="71">
        <v>6023</v>
      </c>
      <c r="AC206" s="71">
        <v>0</v>
      </c>
      <c r="AD206" s="71">
        <v>0.48617800967165542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33.607999999999997</v>
      </c>
      <c r="BK206" s="71">
        <v>0</v>
      </c>
      <c r="BL206" s="71">
        <v>0</v>
      </c>
      <c r="BM206" s="71">
        <v>0</v>
      </c>
      <c r="BN206" s="72"/>
      <c r="BO206" s="71">
        <v>0</v>
      </c>
      <c r="BP206" s="71">
        <v>0</v>
      </c>
      <c r="BQ206" s="71">
        <v>1</v>
      </c>
      <c r="BR206" s="71">
        <v>0</v>
      </c>
      <c r="BS206" s="71">
        <v>0</v>
      </c>
      <c r="BT206" s="71">
        <v>0</v>
      </c>
      <c r="BU206"/>
      <c r="BV206" s="70">
        <v>33.607999999999997</v>
      </c>
      <c r="BW206" s="70">
        <v>0</v>
      </c>
      <c r="BX206" s="70">
        <v>0</v>
      </c>
      <c r="BY206" s="70">
        <v>0</v>
      </c>
      <c r="BZ206" s="70">
        <v>0</v>
      </c>
      <c r="CA206" s="70">
        <v>0</v>
      </c>
      <c r="CB206" s="70">
        <v>0</v>
      </c>
      <c r="CC206" s="70">
        <v>0</v>
      </c>
      <c r="CD206" s="70">
        <v>0</v>
      </c>
    </row>
    <row r="207" spans="1:82">
      <c r="A207" s="70" t="s">
        <v>2098</v>
      </c>
      <c r="B207" s="70">
        <v>27</v>
      </c>
      <c r="C207" s="70">
        <v>10</v>
      </c>
      <c r="D207" s="70">
        <v>2</v>
      </c>
      <c r="E207" s="70">
        <v>2013</v>
      </c>
      <c r="F207" s="70" t="s">
        <v>180</v>
      </c>
      <c r="G207" s="70" t="s">
        <v>2088</v>
      </c>
      <c r="H207" s="70" t="s">
        <v>2089</v>
      </c>
      <c r="I207" s="148"/>
      <c r="J207" s="71">
        <v>5.2534577616180931</v>
      </c>
      <c r="K207" s="71">
        <v>0.70614270512589195</v>
      </c>
      <c r="L207" s="71">
        <v>2.4668784470201</v>
      </c>
      <c r="M207" s="71">
        <v>5.3184788627553514</v>
      </c>
      <c r="N207" s="71">
        <v>11.33269656264196</v>
      </c>
      <c r="O207" s="71">
        <v>6.0873964636521904</v>
      </c>
      <c r="P207" s="71">
        <v>7.3631664179139245</v>
      </c>
      <c r="Q207" s="71">
        <v>0.46010690831051299</v>
      </c>
      <c r="R207" s="71">
        <v>0</v>
      </c>
      <c r="S207" s="71">
        <v>0.58736122658291656</v>
      </c>
      <c r="T207" s="72"/>
      <c r="U207" s="71">
        <v>625187</v>
      </c>
      <c r="V207" s="71">
        <v>317</v>
      </c>
      <c r="W207" s="71">
        <v>68</v>
      </c>
      <c r="X207" s="71">
        <v>1051</v>
      </c>
      <c r="Y207" s="71">
        <v>1922</v>
      </c>
      <c r="Z207" s="71">
        <v>3326</v>
      </c>
      <c r="AA207" s="71">
        <v>1474</v>
      </c>
      <c r="AB207" s="71">
        <v>5948</v>
      </c>
      <c r="AC207" s="71">
        <v>0</v>
      </c>
      <c r="AD207" s="71">
        <v>0.58736122658291656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32.997999999999998</v>
      </c>
      <c r="BK207" s="71">
        <v>0</v>
      </c>
      <c r="BL207" s="71">
        <v>0</v>
      </c>
      <c r="BM207" s="71">
        <v>0</v>
      </c>
      <c r="BN207" s="72"/>
      <c r="BO207" s="71">
        <v>0</v>
      </c>
      <c r="BP207" s="71">
        <v>0</v>
      </c>
      <c r="BQ207" s="71">
        <v>1</v>
      </c>
      <c r="BR207" s="71">
        <v>0</v>
      </c>
      <c r="BS207" s="71">
        <v>0</v>
      </c>
      <c r="BT207" s="71">
        <v>0</v>
      </c>
      <c r="BU207"/>
      <c r="BV207" s="70">
        <v>32.997999999999998</v>
      </c>
      <c r="BW207" s="70">
        <v>0</v>
      </c>
      <c r="BX207" s="70">
        <v>0</v>
      </c>
      <c r="BY207" s="70">
        <v>0</v>
      </c>
      <c r="BZ207" s="70">
        <v>0</v>
      </c>
      <c r="CA207" s="70">
        <v>0</v>
      </c>
      <c r="CB207" s="70">
        <v>0</v>
      </c>
      <c r="CC207" s="70">
        <v>0</v>
      </c>
      <c r="CD207" s="70">
        <v>0</v>
      </c>
    </row>
    <row r="208" spans="1:82">
      <c r="A208" s="70" t="s">
        <v>2099</v>
      </c>
      <c r="B208" s="70">
        <v>28</v>
      </c>
      <c r="C208" s="70">
        <v>11</v>
      </c>
      <c r="D208" s="70">
        <v>2</v>
      </c>
      <c r="E208" s="70">
        <v>2014</v>
      </c>
      <c r="F208" s="70" t="s">
        <v>181</v>
      </c>
      <c r="G208" s="70" t="s">
        <v>2088</v>
      </c>
      <c r="H208" s="70" t="s">
        <v>2089</v>
      </c>
      <c r="I208" s="148"/>
      <c r="J208" s="71">
        <v>4.0003811720691589</v>
      </c>
      <c r="K208" s="71">
        <v>0.64606466589546552</v>
      </c>
      <c r="L208" s="71">
        <v>4.7930275082469302</v>
      </c>
      <c r="M208" s="71">
        <v>5.3659490649575261</v>
      </c>
      <c r="N208" s="71">
        <v>9.7733968939804434</v>
      </c>
      <c r="O208" s="71">
        <v>5.7015826624928811</v>
      </c>
      <c r="P208" s="71">
        <v>7.3662897289745786</v>
      </c>
      <c r="Q208" s="71">
        <v>0.43521091033682302</v>
      </c>
      <c r="R208" s="71">
        <v>0</v>
      </c>
      <c r="S208" s="71">
        <v>0.59135928515571579</v>
      </c>
      <c r="T208" s="72"/>
      <c r="U208" s="71">
        <v>570017</v>
      </c>
      <c r="V208" s="71">
        <v>265</v>
      </c>
      <c r="W208" s="71">
        <v>109</v>
      </c>
      <c r="X208" s="71">
        <v>1054</v>
      </c>
      <c r="Y208" s="71">
        <v>1899</v>
      </c>
      <c r="Z208" s="71">
        <v>3281</v>
      </c>
      <c r="AA208" s="71">
        <v>1467</v>
      </c>
      <c r="AB208" s="71">
        <v>5864</v>
      </c>
      <c r="AC208" s="71">
        <v>0</v>
      </c>
      <c r="AD208" s="71">
        <v>0.59135928515571579</v>
      </c>
      <c r="AE208" s="72"/>
      <c r="AF208" s="71"/>
      <c r="AG208" s="71"/>
      <c r="AH208" s="71"/>
      <c r="AI208" s="71"/>
      <c r="AJ208" s="71"/>
      <c r="AK208" s="71"/>
      <c r="AL208" s="71"/>
      <c r="AM208" s="71"/>
      <c r="AN208" s="71"/>
      <c r="AO208" s="71"/>
      <c r="AP208" s="71"/>
      <c r="AQ208" s="72"/>
      <c r="AR208" s="71">
        <v>17</v>
      </c>
      <c r="AS208" s="71">
        <v>2</v>
      </c>
      <c r="AT208" s="71">
        <v>0</v>
      </c>
      <c r="AU208" s="71">
        <v>0</v>
      </c>
      <c r="AV208" s="71">
        <v>0</v>
      </c>
      <c r="AW208" s="71">
        <v>0</v>
      </c>
      <c r="AX208" s="71"/>
      <c r="AY208" s="72"/>
      <c r="AZ208" s="71">
        <v>71.900000000000006</v>
      </c>
      <c r="BA208" s="71">
        <v>21.2</v>
      </c>
      <c r="BB208" s="71">
        <v>0</v>
      </c>
      <c r="BC208" s="71">
        <v>0</v>
      </c>
      <c r="BD208" s="71">
        <v>0</v>
      </c>
      <c r="BE208" s="71">
        <v>0</v>
      </c>
      <c r="BF208" s="71"/>
      <c r="BG208" s="72"/>
      <c r="BH208" s="71">
        <v>0</v>
      </c>
      <c r="BI208" s="71">
        <v>0</v>
      </c>
      <c r="BJ208" s="71">
        <v>30.271000000000001</v>
      </c>
      <c r="BK208" s="71">
        <v>0</v>
      </c>
      <c r="BL208" s="71">
        <v>0</v>
      </c>
      <c r="BM208" s="71">
        <v>0</v>
      </c>
      <c r="BN208" s="72"/>
      <c r="BO208" s="71">
        <v>0</v>
      </c>
      <c r="BP208" s="71">
        <v>0</v>
      </c>
      <c r="BQ208" s="71">
        <v>1</v>
      </c>
      <c r="BR208" s="71">
        <v>0</v>
      </c>
      <c r="BS208" s="71">
        <v>0</v>
      </c>
      <c r="BT208" s="71">
        <v>0</v>
      </c>
      <c r="BU208"/>
      <c r="BV208" s="70">
        <v>30.271000000000001</v>
      </c>
      <c r="BW208" s="70">
        <v>0</v>
      </c>
      <c r="BX208" s="70">
        <v>0</v>
      </c>
      <c r="BY208" s="70">
        <v>0</v>
      </c>
      <c r="BZ208" s="70">
        <v>0</v>
      </c>
      <c r="CA208" s="70">
        <v>0</v>
      </c>
      <c r="CB208" s="70">
        <v>0</v>
      </c>
      <c r="CC208" s="70">
        <v>0</v>
      </c>
      <c r="CD208" s="70">
        <v>0</v>
      </c>
    </row>
    <row r="209" spans="1:82">
      <c r="A209" s="70" t="s">
        <v>2100</v>
      </c>
      <c r="B209" s="70">
        <v>29</v>
      </c>
      <c r="C209" s="70">
        <v>12</v>
      </c>
      <c r="D209" s="70">
        <v>2</v>
      </c>
      <c r="E209" s="70">
        <v>2015</v>
      </c>
      <c r="F209" s="70" t="s">
        <v>182</v>
      </c>
      <c r="G209" s="70" t="s">
        <v>2088</v>
      </c>
      <c r="H209" s="70" t="s">
        <v>2089</v>
      </c>
      <c r="I209" s="148"/>
      <c r="J209" s="71">
        <v>3.447078408982887</v>
      </c>
      <c r="K209" s="71">
        <v>0.65408870423076582</v>
      </c>
      <c r="L209" s="71">
        <v>4.8742047788728788</v>
      </c>
      <c r="M209" s="71">
        <v>5.4913536654915669</v>
      </c>
      <c r="N209" s="71">
        <v>8.7427224600844387</v>
      </c>
      <c r="O209" s="71">
        <v>5.624858644144723</v>
      </c>
      <c r="P209" s="71">
        <v>7.2464771232685612</v>
      </c>
      <c r="Q209" s="71">
        <v>0.41674371217196199</v>
      </c>
      <c r="R209" s="71">
        <v>0</v>
      </c>
      <c r="S209" s="71">
        <v>0.7062904031415006</v>
      </c>
      <c r="T209" s="72"/>
      <c r="U209" s="71">
        <v>482749</v>
      </c>
      <c r="V209" s="71">
        <v>265</v>
      </c>
      <c r="W209" s="71">
        <v>109</v>
      </c>
      <c r="X209" s="71">
        <v>1054</v>
      </c>
      <c r="Y209" s="71">
        <v>1891</v>
      </c>
      <c r="Z209" s="71">
        <v>3268</v>
      </c>
      <c r="AA209" s="71">
        <v>1442</v>
      </c>
      <c r="AB209" s="71">
        <v>5736</v>
      </c>
      <c r="AC209" s="71">
        <v>0</v>
      </c>
      <c r="AD209" s="71">
        <v>0.7062904031415006</v>
      </c>
      <c r="AE209" s="72"/>
      <c r="AF209" s="71">
        <v>4805056.9468905879</v>
      </c>
      <c r="AG209" s="71">
        <v>472027.3476767473</v>
      </c>
      <c r="AH209" s="71">
        <v>963382.78460871289</v>
      </c>
      <c r="AI209" s="71">
        <v>7064705.5231424086</v>
      </c>
      <c r="AJ209" s="71">
        <v>10609185.39047331</v>
      </c>
      <c r="AK209" s="71">
        <v>0</v>
      </c>
      <c r="AL209" s="71">
        <v>0</v>
      </c>
      <c r="AM209" s="71">
        <v>786094.73838497454</v>
      </c>
      <c r="AN209" s="71">
        <v>0</v>
      </c>
      <c r="AO209" s="71">
        <v>0</v>
      </c>
      <c r="AP209" s="71">
        <v>24700452.731176738</v>
      </c>
      <c r="AQ209" s="72"/>
      <c r="AR209" s="71">
        <v>18</v>
      </c>
      <c r="AS209" s="71">
        <v>5</v>
      </c>
      <c r="AT209" s="71">
        <v>0</v>
      </c>
      <c r="AU209" s="71">
        <v>0</v>
      </c>
      <c r="AV209" s="71">
        <v>0</v>
      </c>
      <c r="AW209" s="71">
        <v>0</v>
      </c>
      <c r="AX209" s="71"/>
      <c r="AY209" s="72"/>
      <c r="AZ209" s="71">
        <v>76.099999999999994</v>
      </c>
      <c r="BA209" s="71">
        <v>55.1</v>
      </c>
      <c r="BB209" s="71">
        <v>0</v>
      </c>
      <c r="BC209" s="71">
        <v>0</v>
      </c>
      <c r="BD209" s="71">
        <v>0</v>
      </c>
      <c r="BE209" s="71">
        <v>0</v>
      </c>
      <c r="BF209" s="71"/>
      <c r="BG209" s="72"/>
      <c r="BH209" s="71">
        <v>0</v>
      </c>
      <c r="BI209" s="71">
        <v>0</v>
      </c>
      <c r="BJ209" s="71">
        <v>30.192</v>
      </c>
      <c r="BK209" s="71">
        <v>0</v>
      </c>
      <c r="BL209" s="71">
        <v>0.35899999999999999</v>
      </c>
      <c r="BM209" s="71">
        <v>0</v>
      </c>
      <c r="BN209" s="72"/>
      <c r="BO209" s="71">
        <v>0</v>
      </c>
      <c r="BP209" s="71">
        <v>0</v>
      </c>
      <c r="BQ209" s="71">
        <v>1</v>
      </c>
      <c r="BR209" s="71">
        <v>0</v>
      </c>
      <c r="BS209" s="71">
        <v>1</v>
      </c>
      <c r="BT209" s="71">
        <v>0</v>
      </c>
      <c r="BU209"/>
      <c r="BV209" s="70">
        <v>30.550999999999998</v>
      </c>
      <c r="BW209" s="70">
        <v>0</v>
      </c>
      <c r="BX209" s="70">
        <v>0</v>
      </c>
      <c r="BY209" s="70">
        <v>0</v>
      </c>
      <c r="BZ209" s="70">
        <v>0</v>
      </c>
      <c r="CA209" s="70">
        <v>0</v>
      </c>
      <c r="CB209" s="70">
        <v>0</v>
      </c>
      <c r="CC209" s="70">
        <v>0</v>
      </c>
      <c r="CD209" s="70">
        <v>0</v>
      </c>
    </row>
    <row r="210" spans="1:82">
      <c r="A210" s="70" t="s">
        <v>2101</v>
      </c>
      <c r="B210" s="70">
        <v>30</v>
      </c>
      <c r="C210" s="70">
        <v>13</v>
      </c>
      <c r="D210" s="70">
        <v>2</v>
      </c>
      <c r="E210" s="70">
        <v>2016</v>
      </c>
      <c r="F210" s="70" t="s">
        <v>155</v>
      </c>
      <c r="G210" s="70" t="s">
        <v>2088</v>
      </c>
      <c r="H210" s="70" t="s">
        <v>2089</v>
      </c>
      <c r="I210" s="148"/>
      <c r="J210" s="71">
        <v>3.6104266319899958</v>
      </c>
      <c r="K210" s="71">
        <v>0.6532114970179792</v>
      </c>
      <c r="L210" s="71">
        <v>5.6904912049667606</v>
      </c>
      <c r="M210" s="71">
        <v>4.6752499092581195</v>
      </c>
      <c r="N210" s="71">
        <v>8.7843822670500202</v>
      </c>
      <c r="O210" s="71">
        <v>5.5344494871393737</v>
      </c>
      <c r="P210" s="71">
        <v>7.4046922275085345</v>
      </c>
      <c r="Q210" s="71">
        <v>0.39638694030152971</v>
      </c>
      <c r="R210" s="71">
        <v>0</v>
      </c>
      <c r="S210" s="71">
        <v>0.66779695256424876</v>
      </c>
      <c r="T210" s="72"/>
      <c r="U210" s="71">
        <v>537266</v>
      </c>
      <c r="V210" s="71">
        <v>265</v>
      </c>
      <c r="W210" s="71">
        <v>109</v>
      </c>
      <c r="X210" s="71">
        <v>1054</v>
      </c>
      <c r="Y210" s="71">
        <v>1910</v>
      </c>
      <c r="Z210" s="71">
        <v>3255</v>
      </c>
      <c r="AA210" s="71">
        <v>1524</v>
      </c>
      <c r="AB210" s="71">
        <v>5612</v>
      </c>
      <c r="AC210" s="71">
        <v>0</v>
      </c>
      <c r="AD210" s="71">
        <v>0.66779695256424876</v>
      </c>
      <c r="AE210" s="72"/>
      <c r="AF210" s="71">
        <v>5031980.2897244319</v>
      </c>
      <c r="AG210" s="71">
        <v>457112.75986575149</v>
      </c>
      <c r="AH210" s="71">
        <v>856432.32506152429</v>
      </c>
      <c r="AI210" s="71">
        <v>6551750.1085209623</v>
      </c>
      <c r="AJ210" s="71">
        <v>9459688.8839893583</v>
      </c>
      <c r="AK210" s="71">
        <v>0</v>
      </c>
      <c r="AL210" s="71">
        <v>0</v>
      </c>
      <c r="AM210" s="71">
        <v>769698.57460438134</v>
      </c>
      <c r="AN210" s="71">
        <v>0</v>
      </c>
      <c r="AO210" s="71">
        <v>0</v>
      </c>
      <c r="AP210" s="71">
        <v>23126662.941766407</v>
      </c>
      <c r="AQ210" s="72"/>
      <c r="AR210" s="71">
        <v>19</v>
      </c>
      <c r="AS210" s="71">
        <v>5</v>
      </c>
      <c r="AT210" s="71">
        <v>0</v>
      </c>
      <c r="AU210" s="71">
        <v>0</v>
      </c>
      <c r="AV210" s="71">
        <v>0</v>
      </c>
      <c r="AW210" s="71">
        <v>0</v>
      </c>
      <c r="AX210" s="71"/>
      <c r="AY210" s="72"/>
      <c r="AZ210" s="71">
        <v>80.900000000000006</v>
      </c>
      <c r="BA210" s="71">
        <v>55.1</v>
      </c>
      <c r="BB210" s="71">
        <v>0</v>
      </c>
      <c r="BC210" s="71">
        <v>0</v>
      </c>
      <c r="BD210" s="71">
        <v>0</v>
      </c>
      <c r="BE210" s="71">
        <v>0</v>
      </c>
      <c r="BF210" s="71"/>
      <c r="BG210" s="72"/>
      <c r="BH210" s="71">
        <v>0</v>
      </c>
      <c r="BI210" s="71">
        <v>0</v>
      </c>
      <c r="BJ210" s="71">
        <v>32.298000000000002</v>
      </c>
      <c r="BK210" s="71">
        <v>0</v>
      </c>
      <c r="BL210" s="71">
        <v>0</v>
      </c>
      <c r="BM210" s="71">
        <v>0</v>
      </c>
      <c r="BN210" s="72"/>
      <c r="BO210" s="71">
        <v>0</v>
      </c>
      <c r="BP210" s="71">
        <v>0</v>
      </c>
      <c r="BQ210" s="71">
        <v>1</v>
      </c>
      <c r="BR210" s="71">
        <v>0</v>
      </c>
      <c r="BS210" s="71">
        <v>0</v>
      </c>
      <c r="BT210" s="71">
        <v>0</v>
      </c>
      <c r="BU210"/>
      <c r="BV210" s="70">
        <v>32.298000000000002</v>
      </c>
      <c r="BW210" s="70">
        <v>0</v>
      </c>
      <c r="BX210" s="70">
        <v>0</v>
      </c>
      <c r="BY210" s="70">
        <v>0</v>
      </c>
      <c r="BZ210" s="70">
        <v>0</v>
      </c>
      <c r="CA210" s="70">
        <v>0</v>
      </c>
      <c r="CB210" s="70">
        <v>0</v>
      </c>
      <c r="CC210" s="70">
        <v>0</v>
      </c>
      <c r="CD210" s="70">
        <v>0</v>
      </c>
    </row>
    <row r="211" spans="1:82">
      <c r="A211" s="70" t="s">
        <v>2102</v>
      </c>
      <c r="B211" s="70">
        <v>31</v>
      </c>
      <c r="C211" s="70">
        <v>14</v>
      </c>
      <c r="D211" s="70">
        <v>2</v>
      </c>
      <c r="E211" s="70">
        <v>2017</v>
      </c>
      <c r="F211" s="70" t="s">
        <v>156</v>
      </c>
      <c r="G211" s="70" t="s">
        <v>2088</v>
      </c>
      <c r="H211" s="70" t="s">
        <v>2089</v>
      </c>
      <c r="I211" s="148"/>
      <c r="J211" s="71">
        <v>3.1589595876694228</v>
      </c>
      <c r="K211" s="71">
        <v>0.62778418614976683</v>
      </c>
      <c r="L211" s="71">
        <v>5.0540877992327804</v>
      </c>
      <c r="M211" s="71">
        <v>4.0374823828351953</v>
      </c>
      <c r="N211" s="71">
        <v>9.2742788776300262</v>
      </c>
      <c r="O211" s="71">
        <v>5.4307600827492637</v>
      </c>
      <c r="P211" s="71">
        <v>7.4543450196792147</v>
      </c>
      <c r="Q211" s="71">
        <v>0.37641641739066301</v>
      </c>
      <c r="R211" s="71">
        <v>0</v>
      </c>
      <c r="S211" s="71">
        <v>0.58759105955556301</v>
      </c>
      <c r="T211" s="72"/>
      <c r="U211" s="71">
        <v>542099</v>
      </c>
      <c r="V211" s="71">
        <v>265</v>
      </c>
      <c r="W211" s="71">
        <v>109</v>
      </c>
      <c r="X211" s="71">
        <v>1054</v>
      </c>
      <c r="Y211" s="71">
        <v>1905</v>
      </c>
      <c r="Z211" s="71">
        <v>3247</v>
      </c>
      <c r="AA211" s="71">
        <v>1544</v>
      </c>
      <c r="AB211" s="71">
        <v>5511</v>
      </c>
      <c r="AC211" s="71">
        <v>0</v>
      </c>
      <c r="AD211" s="71">
        <v>0.58759105955556301</v>
      </c>
      <c r="AE211" s="72"/>
      <c r="AF211" s="71">
        <v>4552264.3516301457</v>
      </c>
      <c r="AG211" s="71">
        <v>447940.63156371232</v>
      </c>
      <c r="AH211" s="71">
        <v>1020621.007409271</v>
      </c>
      <c r="AI211" s="71">
        <v>5924857.5629731091</v>
      </c>
      <c r="AJ211" s="71">
        <v>10757709.89710216</v>
      </c>
      <c r="AK211" s="71">
        <v>0</v>
      </c>
      <c r="AL211" s="71">
        <v>0</v>
      </c>
      <c r="AM211" s="71">
        <v>757028.88766878971</v>
      </c>
      <c r="AN211" s="71">
        <v>0</v>
      </c>
      <c r="AO211" s="71">
        <v>0</v>
      </c>
      <c r="AP211" s="71">
        <v>23460422.338347189</v>
      </c>
      <c r="AQ211" s="72"/>
      <c r="AR211" s="71">
        <v>20</v>
      </c>
      <c r="AS211" s="71">
        <v>5</v>
      </c>
      <c r="AT211" s="71">
        <v>0</v>
      </c>
      <c r="AU211" s="71">
        <v>0</v>
      </c>
      <c r="AV211" s="71">
        <v>0</v>
      </c>
      <c r="AW211" s="71">
        <v>0</v>
      </c>
      <c r="AX211" s="71"/>
      <c r="AY211" s="72"/>
      <c r="AZ211" s="71">
        <v>85.7</v>
      </c>
      <c r="BA211" s="71">
        <v>55.1</v>
      </c>
      <c r="BB211" s="71">
        <v>0</v>
      </c>
      <c r="BC211" s="71">
        <v>0</v>
      </c>
      <c r="BD211" s="71">
        <v>0</v>
      </c>
      <c r="BE211" s="71">
        <v>0</v>
      </c>
      <c r="BF211" s="71"/>
      <c r="BG211" s="72"/>
      <c r="BH211" s="71">
        <v>0</v>
      </c>
      <c r="BI211" s="71">
        <v>0</v>
      </c>
      <c r="BJ211" s="71">
        <v>31.766999999999999</v>
      </c>
      <c r="BK211" s="71">
        <v>0</v>
      </c>
      <c r="BL211" s="71">
        <v>0</v>
      </c>
      <c r="BM211" s="71">
        <v>0</v>
      </c>
      <c r="BN211" s="72"/>
      <c r="BO211" s="71">
        <v>0</v>
      </c>
      <c r="BP211" s="71">
        <v>0</v>
      </c>
      <c r="BQ211" s="71">
        <v>1</v>
      </c>
      <c r="BR211" s="71">
        <v>0</v>
      </c>
      <c r="BS211" s="71">
        <v>0</v>
      </c>
      <c r="BT211" s="71">
        <v>0</v>
      </c>
      <c r="BU211"/>
      <c r="BV211" s="70">
        <v>31.766999999999999</v>
      </c>
      <c r="BW211" s="70">
        <v>0</v>
      </c>
      <c r="BX211" s="70">
        <v>0</v>
      </c>
      <c r="BY211" s="70">
        <v>0</v>
      </c>
      <c r="BZ211" s="70">
        <v>0</v>
      </c>
      <c r="CA211" s="70">
        <v>0</v>
      </c>
      <c r="CB211" s="70">
        <v>0</v>
      </c>
      <c r="CC211" s="70">
        <v>0</v>
      </c>
      <c r="CD211" s="70">
        <v>0</v>
      </c>
    </row>
    <row r="212" spans="1:82">
      <c r="A212" s="70" t="s">
        <v>2103</v>
      </c>
      <c r="B212" s="70">
        <v>32</v>
      </c>
      <c r="C212" s="70">
        <v>15</v>
      </c>
      <c r="D212" s="70">
        <v>2</v>
      </c>
      <c r="E212" s="70">
        <v>2018</v>
      </c>
      <c r="F212" s="70" t="s">
        <v>183</v>
      </c>
      <c r="G212" s="70" t="s">
        <v>2088</v>
      </c>
      <c r="H212" s="70" t="s">
        <v>2089</v>
      </c>
      <c r="I212" s="148"/>
      <c r="J212" s="71">
        <v>3.1899310397263672</v>
      </c>
      <c r="K212" s="71">
        <v>0.59605535917534613</v>
      </c>
      <c r="L212" s="71">
        <v>4.6638615576088291</v>
      </c>
      <c r="M212" s="71">
        <v>4.0793005795850394</v>
      </c>
      <c r="N212" s="71">
        <v>8.1967832612657006</v>
      </c>
      <c r="O212" s="71">
        <v>5.3008288538902564</v>
      </c>
      <c r="P212" s="71">
        <v>7.3132243076554904</v>
      </c>
      <c r="Q212" s="71">
        <v>0.34086212191871101</v>
      </c>
      <c r="R212" s="71">
        <v>0</v>
      </c>
      <c r="S212" s="71">
        <v>0.65500551653114969</v>
      </c>
      <c r="T212" s="72"/>
      <c r="U212" s="71">
        <v>520070</v>
      </c>
      <c r="V212" s="71">
        <v>265</v>
      </c>
      <c r="W212" s="71">
        <v>109</v>
      </c>
      <c r="X212" s="71">
        <v>1054</v>
      </c>
      <c r="Y212" s="71">
        <v>1869</v>
      </c>
      <c r="Z212" s="71">
        <v>3230</v>
      </c>
      <c r="AA212" s="71">
        <v>1530</v>
      </c>
      <c r="AB212" s="71">
        <v>5378</v>
      </c>
      <c r="AC212" s="71">
        <v>0</v>
      </c>
      <c r="AD212" s="71">
        <v>0.65500551653114969</v>
      </c>
      <c r="AE212" s="72"/>
      <c r="AF212" s="71">
        <v>4566466.1388396388</v>
      </c>
      <c r="AG212" s="71">
        <v>398112.22116343689</v>
      </c>
      <c r="AH212" s="71">
        <v>968456.89450117783</v>
      </c>
      <c r="AI212" s="71">
        <v>5861492.5288290652</v>
      </c>
      <c r="AJ212" s="71">
        <v>9787424.7364372406</v>
      </c>
      <c r="AK212" s="71">
        <v>0</v>
      </c>
      <c r="AL212" s="71">
        <v>0</v>
      </c>
      <c r="AM212" s="71">
        <v>740287.67340724764</v>
      </c>
      <c r="AN212" s="71">
        <v>0</v>
      </c>
      <c r="AO212" s="71">
        <v>0</v>
      </c>
      <c r="AP212" s="71">
        <v>22322240.193177812</v>
      </c>
      <c r="AQ212" s="72"/>
      <c r="AR212" s="71">
        <v>21</v>
      </c>
      <c r="AS212" s="71">
        <v>5</v>
      </c>
      <c r="AT212" s="71">
        <v>0</v>
      </c>
      <c r="AU212" s="71">
        <v>0</v>
      </c>
      <c r="AV212" s="71">
        <v>0</v>
      </c>
      <c r="AW212" s="71">
        <v>0</v>
      </c>
      <c r="AX212" s="71"/>
      <c r="AY212" s="72"/>
      <c r="AZ212" s="71">
        <v>91.3</v>
      </c>
      <c r="BA212" s="71">
        <v>55</v>
      </c>
      <c r="BB212" s="71">
        <v>0</v>
      </c>
      <c r="BC212" s="71">
        <v>0</v>
      </c>
      <c r="BD212" s="71">
        <v>0</v>
      </c>
      <c r="BE212" s="71">
        <v>0</v>
      </c>
      <c r="BF212" s="71"/>
      <c r="BG212" s="72"/>
      <c r="BH212" s="71">
        <v>0</v>
      </c>
      <c r="BI212" s="71">
        <v>0</v>
      </c>
      <c r="BJ212" s="71">
        <v>28.821999999999999</v>
      </c>
      <c r="BK212" s="71">
        <v>0</v>
      </c>
      <c r="BL212" s="71">
        <v>3.7639999999999998</v>
      </c>
      <c r="BM212" s="71">
        <v>0</v>
      </c>
      <c r="BN212" s="72"/>
      <c r="BO212" s="71">
        <v>0</v>
      </c>
      <c r="BP212" s="71">
        <v>0</v>
      </c>
      <c r="BQ212" s="71">
        <v>1</v>
      </c>
      <c r="BR212" s="71">
        <v>0</v>
      </c>
      <c r="BS212" s="71">
        <v>1</v>
      </c>
      <c r="BT212" s="71">
        <v>0</v>
      </c>
      <c r="BU212"/>
      <c r="BV212" s="70">
        <v>28.821999999999999</v>
      </c>
      <c r="BW212" s="70">
        <v>0</v>
      </c>
      <c r="BX212" s="70">
        <v>0</v>
      </c>
      <c r="BY212" s="70">
        <v>3.7639999999999998</v>
      </c>
      <c r="BZ212" s="70">
        <v>0</v>
      </c>
      <c r="CA212" s="70">
        <v>0</v>
      </c>
      <c r="CB212" s="70">
        <v>0</v>
      </c>
      <c r="CC212" s="70">
        <v>0</v>
      </c>
      <c r="CD212" s="70">
        <v>0</v>
      </c>
    </row>
    <row r="213" spans="1:82">
      <c r="A213" s="70" t="s">
        <v>2104</v>
      </c>
      <c r="B213" s="70">
        <v>33</v>
      </c>
      <c r="C213" s="70">
        <v>16</v>
      </c>
      <c r="D213" s="70">
        <v>2</v>
      </c>
      <c r="E213" s="70">
        <v>2019</v>
      </c>
      <c r="F213" s="70" t="s">
        <v>158</v>
      </c>
      <c r="G213" s="70" t="s">
        <v>2088</v>
      </c>
      <c r="H213" s="70" t="s">
        <v>2089</v>
      </c>
      <c r="I213" s="148"/>
      <c r="J213" s="71">
        <v>2.5379155266326872</v>
      </c>
      <c r="K213" s="71">
        <v>0.5512427000231791</v>
      </c>
      <c r="L213" s="71">
        <v>4.7111627760466499</v>
      </c>
      <c r="M213" s="71">
        <v>4.0002225543356609</v>
      </c>
      <c r="N213" s="71">
        <v>7.8395210281029986</v>
      </c>
      <c r="O213" s="71">
        <v>5.0857175456448696</v>
      </c>
      <c r="P213" s="71">
        <v>6.8964157161116892</v>
      </c>
      <c r="Q213" s="71">
        <v>0.32299128909316199</v>
      </c>
      <c r="R213" s="71">
        <v>0</v>
      </c>
      <c r="S213" s="71">
        <v>0.64323811057110847</v>
      </c>
      <c r="T213" s="72"/>
      <c r="U213" s="71">
        <v>473611</v>
      </c>
      <c r="V213" s="71">
        <v>265</v>
      </c>
      <c r="W213" s="71">
        <v>109</v>
      </c>
      <c r="X213" s="71">
        <v>1054</v>
      </c>
      <c r="Y213" s="71">
        <v>1860</v>
      </c>
      <c r="Z213" s="71">
        <v>3184</v>
      </c>
      <c r="AA213" s="71">
        <v>1432</v>
      </c>
      <c r="AB213" s="71">
        <v>5234</v>
      </c>
      <c r="AC213" s="71">
        <v>0</v>
      </c>
      <c r="AD213" s="71">
        <v>0.64323811057110847</v>
      </c>
      <c r="AE213" s="72"/>
      <c r="AF213" s="71">
        <v>3662130.1170036611</v>
      </c>
      <c r="AG213" s="71">
        <v>385143.35608316527</v>
      </c>
      <c r="AH213" s="71">
        <v>1029001.106317501</v>
      </c>
      <c r="AI213" s="71">
        <v>5926016.9597472921</v>
      </c>
      <c r="AJ213" s="71">
        <v>9670268.2030120529</v>
      </c>
      <c r="AK213" s="71">
        <v>0</v>
      </c>
      <c r="AL213" s="71">
        <v>0</v>
      </c>
      <c r="AM213" s="71">
        <v>712831.39846909547</v>
      </c>
      <c r="AN213" s="71">
        <v>0</v>
      </c>
      <c r="AO213" s="71">
        <v>0</v>
      </c>
      <c r="AP213" s="71">
        <v>21385391.140632767</v>
      </c>
      <c r="AQ213" s="72"/>
      <c r="AR213" s="71">
        <v>21</v>
      </c>
      <c r="AS213" s="71">
        <v>5</v>
      </c>
      <c r="AT213" s="71">
        <v>0</v>
      </c>
      <c r="AU213" s="71">
        <v>0</v>
      </c>
      <c r="AV213" s="71">
        <v>0</v>
      </c>
      <c r="AW213" s="71">
        <v>0</v>
      </c>
      <c r="AX213" s="71"/>
      <c r="AY213" s="72"/>
      <c r="AZ213" s="71">
        <v>91.2</v>
      </c>
      <c r="BA213" s="71">
        <v>55.1</v>
      </c>
      <c r="BB213" s="71">
        <v>0</v>
      </c>
      <c r="BC213" s="71">
        <v>0</v>
      </c>
      <c r="BD213" s="71">
        <v>0</v>
      </c>
      <c r="BE213" s="71">
        <v>0</v>
      </c>
      <c r="BF213" s="71"/>
      <c r="BG213" s="72"/>
      <c r="BH213" s="71">
        <v>0</v>
      </c>
      <c r="BI213" s="71">
        <v>0</v>
      </c>
      <c r="BJ213" s="71">
        <v>24.989000000000001</v>
      </c>
      <c r="BK213" s="71">
        <v>0</v>
      </c>
      <c r="BL213" s="71">
        <v>0</v>
      </c>
      <c r="BM213" s="71">
        <v>0</v>
      </c>
      <c r="BN213" s="72"/>
      <c r="BO213" s="71">
        <v>0</v>
      </c>
      <c r="BP213" s="71">
        <v>0</v>
      </c>
      <c r="BQ213" s="71">
        <v>1</v>
      </c>
      <c r="BR213" s="71">
        <v>0</v>
      </c>
      <c r="BS213" s="71">
        <v>0</v>
      </c>
      <c r="BT213" s="71">
        <v>0</v>
      </c>
      <c r="BU213"/>
      <c r="BV213" s="70">
        <v>24.989000000000001</v>
      </c>
      <c r="BW213" s="70">
        <v>0</v>
      </c>
      <c r="BX213" s="70">
        <v>0</v>
      </c>
      <c r="BY213" s="70">
        <v>0</v>
      </c>
      <c r="BZ213" s="70">
        <v>0</v>
      </c>
      <c r="CA213" s="70">
        <v>0</v>
      </c>
      <c r="CB213" s="70">
        <v>0</v>
      </c>
      <c r="CC213" s="70">
        <v>0</v>
      </c>
      <c r="CD213" s="70">
        <v>0</v>
      </c>
    </row>
    <row r="214" spans="1:82">
      <c r="A214" s="70" t="s">
        <v>2105</v>
      </c>
      <c r="B214" s="70">
        <v>34</v>
      </c>
      <c r="C214" s="70">
        <v>17</v>
      </c>
      <c r="D214" s="70">
        <v>2</v>
      </c>
      <c r="E214" s="70">
        <v>2020</v>
      </c>
      <c r="F214" s="70" t="s">
        <v>159</v>
      </c>
      <c r="G214" s="70" t="s">
        <v>2088</v>
      </c>
      <c r="H214" s="70" t="s">
        <v>2089</v>
      </c>
      <c r="I214" s="148"/>
      <c r="J214" s="71">
        <v>1.918595367742685</v>
      </c>
      <c r="K214" s="71">
        <v>0.55999195196563389</v>
      </c>
      <c r="L214" s="71">
        <v>4.6172332939035172</v>
      </c>
      <c r="M214" s="71">
        <v>3.6189381029124159</v>
      </c>
      <c r="N214" s="71">
        <v>7.2889701166651353</v>
      </c>
      <c r="O214" s="71">
        <v>4.3802380025959886</v>
      </c>
      <c r="P214" s="71">
        <v>6.4702102522983678</v>
      </c>
      <c r="Q214" s="71">
        <v>0.30282227537685202</v>
      </c>
      <c r="R214" s="71">
        <v>0</v>
      </c>
      <c r="S214" s="71">
        <v>0.53101852999214039</v>
      </c>
      <c r="T214" s="72"/>
      <c r="U214" s="71">
        <v>369953</v>
      </c>
      <c r="V214" s="71">
        <v>238</v>
      </c>
      <c r="W214" s="71">
        <v>135</v>
      </c>
      <c r="X214" s="71">
        <v>970</v>
      </c>
      <c r="Y214" s="71">
        <v>1859</v>
      </c>
      <c r="Z214" s="71">
        <v>3130</v>
      </c>
      <c r="AA214" s="71">
        <v>1428</v>
      </c>
      <c r="AB214" s="71">
        <v>5136</v>
      </c>
      <c r="AC214" s="71">
        <v>0</v>
      </c>
      <c r="AD214" s="71">
        <v>0.53101852999214039</v>
      </c>
      <c r="AE214" s="72"/>
      <c r="AF214" s="71">
        <v>2998518.7485427889</v>
      </c>
      <c r="AG214" s="71">
        <v>379447.49000600242</v>
      </c>
      <c r="AH214" s="71">
        <v>1142104.2904321365</v>
      </c>
      <c r="AI214" s="71">
        <v>5701894.198693512</v>
      </c>
      <c r="AJ214" s="71">
        <v>9952655.79413235</v>
      </c>
      <c r="AK214" s="71"/>
      <c r="AL214" s="71"/>
      <c r="AM214" s="71">
        <v>670305.06215014798</v>
      </c>
      <c r="AN214" s="71"/>
      <c r="AO214" s="71"/>
      <c r="AP214" s="71">
        <v>20844925.583956938</v>
      </c>
      <c r="AQ214" s="72"/>
      <c r="AR214" s="71">
        <v>23</v>
      </c>
      <c r="AS214" s="71">
        <v>5</v>
      </c>
      <c r="AT214" s="71">
        <v>0</v>
      </c>
      <c r="AU214" s="71">
        <v>0</v>
      </c>
      <c r="AV214" s="71">
        <v>0</v>
      </c>
      <c r="AW214" s="71">
        <v>0</v>
      </c>
      <c r="AX214" s="71"/>
      <c r="AY214" s="72"/>
      <c r="AZ214" s="71">
        <v>100.7</v>
      </c>
      <c r="BA214" s="71">
        <v>55.1</v>
      </c>
      <c r="BB214" s="71">
        <v>0</v>
      </c>
      <c r="BC214" s="71">
        <v>0</v>
      </c>
      <c r="BD214" s="71">
        <v>0</v>
      </c>
      <c r="BE214" s="71">
        <v>0</v>
      </c>
      <c r="BF214" s="71"/>
      <c r="BG214" s="72"/>
      <c r="BH214" s="71">
        <v>0</v>
      </c>
      <c r="BI214" s="71">
        <v>0</v>
      </c>
      <c r="BJ214" s="71">
        <v>20.039000000000001</v>
      </c>
      <c r="BK214" s="71">
        <v>0</v>
      </c>
      <c r="BL214" s="71">
        <v>0</v>
      </c>
      <c r="BM214" s="71">
        <v>0</v>
      </c>
      <c r="BN214" s="72"/>
      <c r="BO214" s="71">
        <v>0</v>
      </c>
      <c r="BP214" s="71">
        <v>0</v>
      </c>
      <c r="BQ214" s="71">
        <v>1</v>
      </c>
      <c r="BR214" s="71">
        <v>0</v>
      </c>
      <c r="BS214" s="71">
        <v>0</v>
      </c>
      <c r="BT214" s="71">
        <v>0</v>
      </c>
      <c r="BU214"/>
      <c r="BV214" s="70">
        <v>20.039000000000001</v>
      </c>
      <c r="BW214" s="70">
        <v>0</v>
      </c>
      <c r="BX214" s="70">
        <v>0</v>
      </c>
      <c r="BY214" s="70">
        <v>0</v>
      </c>
      <c r="BZ214" s="70">
        <v>0</v>
      </c>
      <c r="CA214" s="70">
        <v>0</v>
      </c>
      <c r="CB214" s="70">
        <v>0</v>
      </c>
      <c r="CC214" s="70">
        <v>0</v>
      </c>
      <c r="CD214" s="70">
        <v>0</v>
      </c>
    </row>
    <row r="215" spans="1:82">
      <c r="A215" s="70" t="s">
        <v>2106</v>
      </c>
      <c r="B215" s="70">
        <v>34</v>
      </c>
      <c r="C215" s="70">
        <v>18</v>
      </c>
      <c r="D215" s="70">
        <v>2</v>
      </c>
      <c r="E215" s="70">
        <v>2021</v>
      </c>
      <c r="F215" s="70" t="s">
        <v>160</v>
      </c>
      <c r="G215" s="70" t="s">
        <v>2088</v>
      </c>
      <c r="H215" s="70" t="s">
        <v>2089</v>
      </c>
      <c r="I215" s="148"/>
      <c r="J215" s="71">
        <v>0.52214959129837213</v>
      </c>
      <c r="K215" s="71">
        <v>0.58315296453664889</v>
      </c>
      <c r="L215" s="71">
        <v>4.0117310755148754</v>
      </c>
      <c r="M215" s="71">
        <v>3.8063842656317464</v>
      </c>
      <c r="N215" s="71">
        <v>7.7438528894202774</v>
      </c>
      <c r="O215" s="71">
        <v>4.220116246803947</v>
      </c>
      <c r="P215" s="71">
        <v>6.6353589395247079</v>
      </c>
      <c r="Q215" s="71">
        <v>0.29286973070553901</v>
      </c>
      <c r="R215" s="71">
        <v>0</v>
      </c>
      <c r="S215" s="71">
        <v>0.46326120024427098</v>
      </c>
      <c r="T215" s="72"/>
      <c r="U215" s="71">
        <v>109136</v>
      </c>
      <c r="V215" s="71">
        <v>238</v>
      </c>
      <c r="W215" s="71">
        <v>135</v>
      </c>
      <c r="X215" s="71">
        <v>970</v>
      </c>
      <c r="Y215" s="71">
        <v>1862</v>
      </c>
      <c r="Z215" s="71">
        <v>3105</v>
      </c>
      <c r="AA215" s="71">
        <v>1428</v>
      </c>
      <c r="AB215" s="71">
        <v>5016</v>
      </c>
      <c r="AC215" s="71">
        <v>0</v>
      </c>
      <c r="AD215" s="71">
        <v>0.46326120024427098</v>
      </c>
      <c r="AE215" s="72"/>
      <c r="AF215" s="71">
        <v>786499.00271473837</v>
      </c>
      <c r="AG215" s="71">
        <v>384950.25780708913</v>
      </c>
      <c r="AH215" s="71">
        <v>897252.39368171978</v>
      </c>
      <c r="AI215" s="71">
        <v>5892858.1093351524</v>
      </c>
      <c r="AJ215" s="71">
        <v>10255291.391700361</v>
      </c>
      <c r="AK215" s="71">
        <v>0</v>
      </c>
      <c r="AL215" s="71">
        <v>0</v>
      </c>
      <c r="AM215" s="71">
        <v>658419.66124393942</v>
      </c>
      <c r="AN215" s="71">
        <v>0</v>
      </c>
      <c r="AO215" s="71">
        <v>0</v>
      </c>
      <c r="AP215" s="71">
        <v>18875270.816482998</v>
      </c>
      <c r="AQ215" s="72"/>
      <c r="AR215" s="71">
        <v>25</v>
      </c>
      <c r="AS215" s="71">
        <v>5</v>
      </c>
      <c r="AT215" s="71">
        <v>0</v>
      </c>
      <c r="AU215" s="71">
        <v>0</v>
      </c>
      <c r="AV215" s="71">
        <v>0</v>
      </c>
      <c r="AW215" s="71">
        <v>0</v>
      </c>
      <c r="AX215" s="71"/>
      <c r="AY215" s="72"/>
      <c r="AZ215" s="71">
        <v>114.2</v>
      </c>
      <c r="BA215" s="71">
        <v>55.1</v>
      </c>
      <c r="BB215" s="71">
        <v>0</v>
      </c>
      <c r="BC215" s="71">
        <v>0</v>
      </c>
      <c r="BD215" s="71">
        <v>0</v>
      </c>
      <c r="BE215" s="71">
        <v>0</v>
      </c>
      <c r="BF215" s="71"/>
      <c r="BG215" s="72"/>
      <c r="BH215" s="71">
        <v>0</v>
      </c>
      <c r="BI215" s="71">
        <v>0</v>
      </c>
      <c r="BJ215" s="71">
        <v>20.763999999999999</v>
      </c>
      <c r="BK215" s="71">
        <v>0</v>
      </c>
      <c r="BL215" s="71">
        <v>0</v>
      </c>
      <c r="BM215" s="71">
        <v>0</v>
      </c>
      <c r="BN215" s="72"/>
      <c r="BO215" s="71">
        <v>0</v>
      </c>
      <c r="BP215" s="71">
        <v>0</v>
      </c>
      <c r="BQ215" s="71">
        <v>1</v>
      </c>
      <c r="BR215" s="71">
        <v>0</v>
      </c>
      <c r="BS215" s="71">
        <v>0</v>
      </c>
      <c r="BT215" s="71">
        <v>0</v>
      </c>
      <c r="BU215"/>
      <c r="BV215" s="70">
        <v>20.763999999999999</v>
      </c>
      <c r="BW215" s="70">
        <v>0</v>
      </c>
      <c r="BX215" s="70">
        <v>0</v>
      </c>
      <c r="BY215" s="70">
        <v>0</v>
      </c>
      <c r="BZ215" s="70">
        <v>0</v>
      </c>
      <c r="CA215" s="70">
        <v>0</v>
      </c>
      <c r="CB215" s="70">
        <v>0</v>
      </c>
      <c r="CC215" s="70">
        <v>0</v>
      </c>
      <c r="CD215" s="70">
        <v>0</v>
      </c>
    </row>
    <row r="216" spans="1:82">
      <c r="A216" s="70" t="s">
        <v>2107</v>
      </c>
      <c r="B216" s="70">
        <v>34</v>
      </c>
      <c r="C216" s="70">
        <v>19</v>
      </c>
      <c r="D216" s="70">
        <v>2</v>
      </c>
      <c r="E216" s="70">
        <v>2022</v>
      </c>
      <c r="F216" s="70" t="s">
        <v>161</v>
      </c>
      <c r="G216" s="1064" t="s">
        <v>2088</v>
      </c>
      <c r="H216" s="70" t="s">
        <v>2089</v>
      </c>
      <c r="I216" s="148"/>
      <c r="J216" s="71">
        <v>3.0278103995563619</v>
      </c>
      <c r="K216" s="71">
        <v>0.53142273594392231</v>
      </c>
      <c r="L216" s="71">
        <v>3.5433921216099264</v>
      </c>
      <c r="M216" s="71">
        <v>3.6389332406790778</v>
      </c>
      <c r="N216" s="71">
        <v>7.927573588844564</v>
      </c>
      <c r="O216" s="71">
        <v>4.3644759591941611</v>
      </c>
      <c r="P216" s="71">
        <v>6.5128413923856465</v>
      </c>
      <c r="Q216" s="71">
        <v>0.2876969203321208</v>
      </c>
      <c r="R216" s="71">
        <v>0</v>
      </c>
      <c r="S216" s="71">
        <v>0.45086396018224101</v>
      </c>
      <c r="T216" s="72"/>
      <c r="U216" s="71">
        <v>585189</v>
      </c>
      <c r="V216" s="71">
        <v>238</v>
      </c>
      <c r="W216" s="71">
        <v>135</v>
      </c>
      <c r="X216" s="71">
        <v>970</v>
      </c>
      <c r="Y216" s="71">
        <v>1845</v>
      </c>
      <c r="Z216" s="71">
        <v>3051</v>
      </c>
      <c r="AA216" s="71">
        <v>1423</v>
      </c>
      <c r="AB216" s="71">
        <v>4887</v>
      </c>
      <c r="AC216" s="71">
        <v>0</v>
      </c>
      <c r="AD216" s="71">
        <v>0.45086396018224101</v>
      </c>
      <c r="AE216" s="72"/>
      <c r="AF216" s="71">
        <v>4808167.4366155975</v>
      </c>
      <c r="AG216" s="71">
        <v>378617.95444209815</v>
      </c>
      <c r="AH216" s="71">
        <v>951048.19626789342</v>
      </c>
      <c r="AI216" s="71">
        <v>5591939.4385369821</v>
      </c>
      <c r="AJ216" s="71">
        <v>11663904.347491665</v>
      </c>
      <c r="AK216" s="71">
        <v>0</v>
      </c>
      <c r="AL216" s="71">
        <v>0</v>
      </c>
      <c r="AM216" s="71">
        <v>631045.08776757377</v>
      </c>
      <c r="AN216" s="71">
        <v>0</v>
      </c>
      <c r="AO216" s="71">
        <v>0</v>
      </c>
      <c r="AP216" s="71">
        <v>24024722.461121809</v>
      </c>
      <c r="AQ216" s="72"/>
      <c r="AR216" s="71">
        <v>29</v>
      </c>
      <c r="AS216" s="71">
        <v>5</v>
      </c>
      <c r="AT216" s="71">
        <v>0</v>
      </c>
      <c r="AU216" s="71">
        <v>0</v>
      </c>
      <c r="AV216" s="71">
        <v>0</v>
      </c>
      <c r="AW216" s="71">
        <v>0</v>
      </c>
      <c r="AX216" s="71"/>
      <c r="AY216" s="72"/>
      <c r="AZ216" s="71">
        <v>131.80000000000001</v>
      </c>
      <c r="BA216" s="71">
        <v>55.1</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2108</v>
      </c>
      <c r="B217" s="70">
        <v>34</v>
      </c>
      <c r="C217" s="70">
        <v>20</v>
      </c>
      <c r="D217" s="70">
        <v>2</v>
      </c>
      <c r="E217" s="70">
        <v>2023</v>
      </c>
      <c r="F217" s="70" t="s">
        <v>1539</v>
      </c>
      <c r="G217" s="1064" t="s">
        <v>2088</v>
      </c>
      <c r="H217" s="70" t="s">
        <v>2089</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31</v>
      </c>
      <c r="AS217" s="71">
        <v>5</v>
      </c>
      <c r="AT217" s="71">
        <v>0</v>
      </c>
      <c r="AU217" s="71">
        <v>0</v>
      </c>
      <c r="AV217" s="71">
        <v>0</v>
      </c>
      <c r="AW217" s="71">
        <v>0</v>
      </c>
      <c r="AX217" s="71"/>
      <c r="AY217" s="72"/>
      <c r="AZ217" s="71">
        <v>145.70000000000002</v>
      </c>
      <c r="BA217" s="71">
        <v>55.1</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2109</v>
      </c>
      <c r="B218" s="70">
        <v>34</v>
      </c>
      <c r="C218" s="70">
        <v>21</v>
      </c>
      <c r="D218" s="70">
        <v>2</v>
      </c>
      <c r="E218" s="70">
        <v>2024</v>
      </c>
      <c r="F218" s="70" t="s">
        <v>1554</v>
      </c>
      <c r="G218" s="70" t="s">
        <v>2088</v>
      </c>
      <c r="H218" s="70" t="s">
        <v>2089</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2110</v>
      </c>
      <c r="B219" s="70">
        <v>103</v>
      </c>
      <c r="C219" s="70">
        <v>1</v>
      </c>
      <c r="D219" s="70">
        <v>7</v>
      </c>
      <c r="E219" s="70">
        <v>1990</v>
      </c>
      <c r="F219" s="70" t="s">
        <v>787</v>
      </c>
      <c r="G219" s="70" t="s">
        <v>2111</v>
      </c>
      <c r="H219" s="70" t="s">
        <v>2112</v>
      </c>
      <c r="I219" s="148"/>
      <c r="J219" s="71">
        <v>205.6449622537526</v>
      </c>
      <c r="K219" s="71">
        <v>0.74821976074393259</v>
      </c>
      <c r="L219" s="71">
        <v>0.26054902204096758</v>
      </c>
      <c r="M219" s="71">
        <v>11.931602759078819</v>
      </c>
      <c r="N219" s="71">
        <v>3.437104882154479</v>
      </c>
      <c r="O219" s="71">
        <v>5.9054970645304614</v>
      </c>
      <c r="P219" s="71">
        <v>14.13032638554686</v>
      </c>
      <c r="Q219" s="71">
        <v>0.28515808193924702</v>
      </c>
      <c r="R219" s="71">
        <v>36.331722902079512</v>
      </c>
      <c r="S219" s="71">
        <v>0.30964739774576372</v>
      </c>
      <c r="T219" s="72"/>
      <c r="U219" s="71">
        <v>17501793</v>
      </c>
      <c r="V219" s="71">
        <v>280</v>
      </c>
      <c r="W219" s="71">
        <v>3</v>
      </c>
      <c r="X219" s="71">
        <v>4537</v>
      </c>
      <c r="Y219" s="71">
        <v>1101</v>
      </c>
      <c r="Z219" s="71">
        <v>2429</v>
      </c>
      <c r="AA219" s="71">
        <v>3431</v>
      </c>
      <c r="AB219" s="71">
        <v>4630</v>
      </c>
      <c r="AC219" s="71">
        <v>6292719.7999999998</v>
      </c>
      <c r="AD219" s="71">
        <v>0.30964739774576372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2113</v>
      </c>
      <c r="B220" s="70">
        <v>104</v>
      </c>
      <c r="C220" s="70">
        <v>2</v>
      </c>
      <c r="D220" s="70">
        <v>7</v>
      </c>
      <c r="E220" s="70">
        <v>2005</v>
      </c>
      <c r="F220" s="70" t="s">
        <v>789</v>
      </c>
      <c r="G220" s="70" t="s">
        <v>2111</v>
      </c>
      <c r="H220" s="70" t="s">
        <v>2112</v>
      </c>
      <c r="I220" s="148"/>
      <c r="J220" s="71">
        <v>156.81331144935189</v>
      </c>
      <c r="K220" s="71">
        <v>0.70355328002520834</v>
      </c>
      <c r="L220" s="71">
        <v>1.4373331712215749</v>
      </c>
      <c r="M220" s="71">
        <v>28.531005328498171</v>
      </c>
      <c r="N220" s="71">
        <v>4.5256846672974467</v>
      </c>
      <c r="O220" s="71">
        <v>7.6707150964856909</v>
      </c>
      <c r="P220" s="71">
        <v>25.807101123231622</v>
      </c>
      <c r="Q220" s="71">
        <v>0.26140282426489603</v>
      </c>
      <c r="R220" s="71">
        <v>45.725677074548663</v>
      </c>
      <c r="S220" s="71">
        <v>1.219927309785197</v>
      </c>
      <c r="T220" s="72"/>
      <c r="U220" s="71">
        <v>15939302</v>
      </c>
      <c r="V220" s="71">
        <v>307</v>
      </c>
      <c r="W220" s="71">
        <v>19</v>
      </c>
      <c r="X220" s="71">
        <v>5758</v>
      </c>
      <c r="Y220" s="71">
        <v>1231</v>
      </c>
      <c r="Z220" s="71">
        <v>3651</v>
      </c>
      <c r="AA220" s="71">
        <v>5132</v>
      </c>
      <c r="AB220" s="71">
        <v>4437</v>
      </c>
      <c r="AC220" s="71">
        <v>8085639.2000000002</v>
      </c>
      <c r="AD220" s="71">
        <v>1.219927309785197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2114</v>
      </c>
      <c r="B221" s="70">
        <v>105</v>
      </c>
      <c r="C221" s="70">
        <v>3</v>
      </c>
      <c r="D221" s="70">
        <v>7</v>
      </c>
      <c r="E221" s="70">
        <v>2006</v>
      </c>
      <c r="F221" s="70" t="s">
        <v>790</v>
      </c>
      <c r="G221" s="70" t="s">
        <v>2111</v>
      </c>
      <c r="H221" s="70" t="s">
        <v>2112</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2115</v>
      </c>
      <c r="B222" s="70">
        <v>106</v>
      </c>
      <c r="C222" s="70">
        <v>4</v>
      </c>
      <c r="D222" s="70">
        <v>7</v>
      </c>
      <c r="E222" s="70">
        <v>2007</v>
      </c>
      <c r="F222" s="70" t="s">
        <v>791</v>
      </c>
      <c r="G222" s="70" t="s">
        <v>2111</v>
      </c>
      <c r="H222" s="70" t="s">
        <v>2112</v>
      </c>
      <c r="I222" s="148"/>
      <c r="J222" s="71">
        <v>177.0926009101544</v>
      </c>
      <c r="K222" s="71">
        <v>0.74567507594785443</v>
      </c>
      <c r="L222" s="71">
        <v>2.0282700927334978</v>
      </c>
      <c r="M222" s="71">
        <v>29.83362057580247</v>
      </c>
      <c r="N222" s="71">
        <v>4.5459863370756839</v>
      </c>
      <c r="O222" s="71">
        <v>7.6153322681376707</v>
      </c>
      <c r="P222" s="71">
        <v>27.983627728925061</v>
      </c>
      <c r="Q222" s="71">
        <v>0.280413944369648</v>
      </c>
      <c r="R222" s="71">
        <v>48.950927188719909</v>
      </c>
      <c r="S222" s="71">
        <v>1.098493131996273</v>
      </c>
      <c r="T222" s="72"/>
      <c r="U222" s="71">
        <v>21481828</v>
      </c>
      <c r="V222" s="71">
        <v>326</v>
      </c>
      <c r="W222" s="71">
        <v>23</v>
      </c>
      <c r="X222" s="71">
        <v>6590</v>
      </c>
      <c r="Y222" s="71">
        <v>1286</v>
      </c>
      <c r="Z222" s="71">
        <v>3768</v>
      </c>
      <c r="AA222" s="71">
        <v>5480</v>
      </c>
      <c r="AB222" s="71">
        <v>4508</v>
      </c>
      <c r="AC222" s="71">
        <v>8904319.5999999996</v>
      </c>
      <c r="AD222" s="71">
        <v>1.098493131996273</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2116</v>
      </c>
      <c r="B223" s="70">
        <v>107</v>
      </c>
      <c r="C223" s="70">
        <v>5</v>
      </c>
      <c r="D223" s="70">
        <v>7</v>
      </c>
      <c r="E223" s="70">
        <v>2008</v>
      </c>
      <c r="F223" s="70" t="s">
        <v>792</v>
      </c>
      <c r="G223" s="70" t="s">
        <v>2111</v>
      </c>
      <c r="H223" s="70" t="s">
        <v>2112</v>
      </c>
      <c r="I223" s="148"/>
      <c r="J223" s="71">
        <v>171.5381879881536</v>
      </c>
      <c r="K223" s="71">
        <v>0.55685827394274234</v>
      </c>
      <c r="L223" s="71">
        <v>0.62866605826231681</v>
      </c>
      <c r="M223" s="71">
        <v>29.748029583226661</v>
      </c>
      <c r="N223" s="71">
        <v>4.5031880725364468</v>
      </c>
      <c r="O223" s="71">
        <v>7.4176388252052128</v>
      </c>
      <c r="P223" s="71">
        <v>27.895628743207759</v>
      </c>
      <c r="Q223" s="71">
        <v>0.27501960755910598</v>
      </c>
      <c r="R223" s="71">
        <v>46.804528248393012</v>
      </c>
      <c r="S223" s="71">
        <v>1.0625680879524171</v>
      </c>
      <c r="T223" s="72"/>
      <c r="U223" s="71">
        <v>22175229</v>
      </c>
      <c r="V223" s="71">
        <v>326</v>
      </c>
      <c r="W223" s="71">
        <v>8</v>
      </c>
      <c r="X223" s="71">
        <v>6590</v>
      </c>
      <c r="Y223" s="71">
        <v>1288</v>
      </c>
      <c r="Z223" s="71">
        <v>3799</v>
      </c>
      <c r="AA223" s="71">
        <v>5469</v>
      </c>
      <c r="AB223" s="71">
        <v>4494</v>
      </c>
      <c r="AC223" s="71">
        <v>8840731.4000000004</v>
      </c>
      <c r="AD223" s="71">
        <v>1.0625680879524171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2117</v>
      </c>
      <c r="B224" s="70">
        <v>108</v>
      </c>
      <c r="C224" s="70">
        <v>6</v>
      </c>
      <c r="D224" s="70">
        <v>7</v>
      </c>
      <c r="E224" s="70">
        <v>2009</v>
      </c>
      <c r="F224" s="70" t="s">
        <v>176</v>
      </c>
      <c r="G224" s="70" t="s">
        <v>2111</v>
      </c>
      <c r="H224" s="70" t="s">
        <v>2112</v>
      </c>
      <c r="I224" s="148"/>
      <c r="J224" s="71">
        <v>167.63822888110209</v>
      </c>
      <c r="K224" s="71">
        <v>0.52837717797822159</v>
      </c>
      <c r="L224" s="71">
        <v>1.4338002594895229</v>
      </c>
      <c r="M224" s="71">
        <v>31.23851889915975</v>
      </c>
      <c r="N224" s="71">
        <v>4.4672727741639076</v>
      </c>
      <c r="O224" s="71">
        <v>7.653438321957565</v>
      </c>
      <c r="P224" s="71">
        <v>26.859477884516721</v>
      </c>
      <c r="Q224" s="71">
        <v>0.26210492317124801</v>
      </c>
      <c r="R224" s="71">
        <v>41.057156313622457</v>
      </c>
      <c r="S224" s="71">
        <v>1.039811936897016</v>
      </c>
      <c r="T224" s="72"/>
      <c r="U224" s="71">
        <v>17036811</v>
      </c>
      <c r="V224" s="71">
        <v>325</v>
      </c>
      <c r="W224" s="71">
        <v>31</v>
      </c>
      <c r="X224" s="71">
        <v>7321</v>
      </c>
      <c r="Y224" s="71">
        <v>1320</v>
      </c>
      <c r="Z224" s="71">
        <v>3869</v>
      </c>
      <c r="AA224" s="71">
        <v>5406</v>
      </c>
      <c r="AB224" s="71">
        <v>4496</v>
      </c>
      <c r="AC224" s="71">
        <v>7565752.7999999998</v>
      </c>
      <c r="AD224" s="71">
        <v>1.039811936897016</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163.33500000000001</v>
      </c>
      <c r="BK224" s="71">
        <v>29.332000000000001</v>
      </c>
      <c r="BL224" s="71">
        <v>14.922999999999998</v>
      </c>
      <c r="BM224" s="71">
        <v>0</v>
      </c>
      <c r="BN224" s="72"/>
      <c r="BO224" s="71">
        <v>0</v>
      </c>
      <c r="BP224" s="71">
        <v>0</v>
      </c>
      <c r="BQ224" s="71">
        <v>8</v>
      </c>
      <c r="BR224" s="71">
        <v>1</v>
      </c>
      <c r="BS224" s="71">
        <v>2</v>
      </c>
      <c r="BT224" s="71">
        <v>0</v>
      </c>
      <c r="BU224"/>
      <c r="BV224" s="70">
        <v>207.59</v>
      </c>
      <c r="BW224" s="70">
        <v>0</v>
      </c>
      <c r="BX224" s="70">
        <v>0</v>
      </c>
      <c r="BY224" s="70">
        <v>0</v>
      </c>
      <c r="BZ224" s="70">
        <v>0</v>
      </c>
      <c r="CA224" s="70">
        <v>0</v>
      </c>
      <c r="CB224" s="70">
        <v>0</v>
      </c>
      <c r="CC224" s="70">
        <v>0</v>
      </c>
      <c r="CD224" s="70">
        <v>0</v>
      </c>
    </row>
    <row r="225" spans="1:82">
      <c r="A225" s="70" t="s">
        <v>2118</v>
      </c>
      <c r="B225" s="70">
        <v>109</v>
      </c>
      <c r="C225" s="70">
        <v>7</v>
      </c>
      <c r="D225" s="70">
        <v>7</v>
      </c>
      <c r="E225" s="70">
        <v>2010</v>
      </c>
      <c r="F225" s="70" t="s">
        <v>177</v>
      </c>
      <c r="G225" s="70" t="s">
        <v>2111</v>
      </c>
      <c r="H225" s="70" t="s">
        <v>2112</v>
      </c>
      <c r="I225" s="148"/>
      <c r="J225" s="71">
        <v>166.34427376860521</v>
      </c>
      <c r="K225" s="71">
        <v>0.56372209404447338</v>
      </c>
      <c r="L225" s="71">
        <v>1.3525484797469041</v>
      </c>
      <c r="M225" s="71">
        <v>32.070116831881208</v>
      </c>
      <c r="N225" s="71">
        <v>4.9303146971329257</v>
      </c>
      <c r="O225" s="71">
        <v>7.7735893698825196</v>
      </c>
      <c r="P225" s="71">
        <v>27.863373448051991</v>
      </c>
      <c r="Q225" s="71">
        <v>0.27535716102590102</v>
      </c>
      <c r="R225" s="71">
        <v>42.835082346222499</v>
      </c>
      <c r="S225" s="71">
        <v>1.283550308395581</v>
      </c>
      <c r="T225" s="72"/>
      <c r="U225" s="71">
        <v>17127049</v>
      </c>
      <c r="V225" s="71">
        <v>325</v>
      </c>
      <c r="W225" s="71">
        <v>31</v>
      </c>
      <c r="X225" s="71">
        <v>7321</v>
      </c>
      <c r="Y225" s="71">
        <v>1327</v>
      </c>
      <c r="Z225" s="71">
        <v>3948</v>
      </c>
      <c r="AA225" s="71">
        <v>5468</v>
      </c>
      <c r="AB225" s="71">
        <v>4526</v>
      </c>
      <c r="AC225" s="71">
        <v>7480229</v>
      </c>
      <c r="AD225" s="71">
        <v>1.283550308395581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167.96700000000001</v>
      </c>
      <c r="BK225" s="71">
        <v>29.994</v>
      </c>
      <c r="BL225" s="71">
        <v>15.638000000000002</v>
      </c>
      <c r="BM225" s="71">
        <v>0</v>
      </c>
      <c r="BN225" s="72"/>
      <c r="BO225" s="71">
        <v>0</v>
      </c>
      <c r="BP225" s="71">
        <v>0</v>
      </c>
      <c r="BQ225" s="71">
        <v>8</v>
      </c>
      <c r="BR225" s="71">
        <v>1</v>
      </c>
      <c r="BS225" s="71">
        <v>2</v>
      </c>
      <c r="BT225" s="71">
        <v>0</v>
      </c>
      <c r="BU225"/>
      <c r="BV225" s="70">
        <v>213.59899999999999</v>
      </c>
      <c r="BW225" s="70">
        <v>0</v>
      </c>
      <c r="BX225" s="70">
        <v>0</v>
      </c>
      <c r="BY225" s="70">
        <v>0</v>
      </c>
      <c r="BZ225" s="70">
        <v>0</v>
      </c>
      <c r="CA225" s="70">
        <v>0</v>
      </c>
      <c r="CB225" s="70">
        <v>0</v>
      </c>
      <c r="CC225" s="70">
        <v>0</v>
      </c>
      <c r="CD225" s="70">
        <v>0</v>
      </c>
    </row>
    <row r="226" spans="1:82">
      <c r="A226" s="70" t="s">
        <v>2119</v>
      </c>
      <c r="B226" s="70">
        <v>110</v>
      </c>
      <c r="C226" s="70">
        <v>8</v>
      </c>
      <c r="D226" s="70">
        <v>7</v>
      </c>
      <c r="E226" s="70">
        <v>2011</v>
      </c>
      <c r="F226" s="70" t="s">
        <v>178</v>
      </c>
      <c r="G226" s="70" t="s">
        <v>2111</v>
      </c>
      <c r="H226" s="70" t="s">
        <v>2112</v>
      </c>
      <c r="I226" s="148"/>
      <c r="J226" s="71">
        <v>172.18603810084511</v>
      </c>
      <c r="K226" s="71">
        <v>0.76551293450113622</v>
      </c>
      <c r="L226" s="71">
        <v>1.4044779233827831</v>
      </c>
      <c r="M226" s="71">
        <v>34.732673718905268</v>
      </c>
      <c r="N226" s="71">
        <v>5.0932489832832513</v>
      </c>
      <c r="O226" s="71">
        <v>7.7354894941981494</v>
      </c>
      <c r="P226" s="71">
        <v>27.854868608289458</v>
      </c>
      <c r="Q226" s="71">
        <v>0.31755111416149501</v>
      </c>
      <c r="R226" s="71">
        <v>42.376756408462612</v>
      </c>
      <c r="S226" s="71">
        <v>0.69022938814992207</v>
      </c>
      <c r="T226" s="72"/>
      <c r="U226" s="71">
        <v>17455507</v>
      </c>
      <c r="V226" s="71">
        <v>325</v>
      </c>
      <c r="W226" s="71">
        <v>31</v>
      </c>
      <c r="X226" s="71">
        <v>7321</v>
      </c>
      <c r="Y226" s="71">
        <v>1361</v>
      </c>
      <c r="Z226" s="71">
        <v>4014</v>
      </c>
      <c r="AA226" s="71">
        <v>5629</v>
      </c>
      <c r="AB226" s="71">
        <v>4525</v>
      </c>
      <c r="AC226" s="71">
        <v>7387953.2000000002</v>
      </c>
      <c r="AD226" s="71">
        <v>0.69022938814992207</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167.63499999999999</v>
      </c>
      <c r="BK226" s="71">
        <v>51.917000000000002</v>
      </c>
      <c r="BL226" s="71">
        <v>24.938000000000002</v>
      </c>
      <c r="BM226" s="71">
        <v>0</v>
      </c>
      <c r="BN226" s="72"/>
      <c r="BO226" s="71">
        <v>0</v>
      </c>
      <c r="BP226" s="71">
        <v>0</v>
      </c>
      <c r="BQ226" s="71">
        <v>8</v>
      </c>
      <c r="BR226" s="71">
        <v>1</v>
      </c>
      <c r="BS226" s="71">
        <v>3</v>
      </c>
      <c r="BT226" s="71">
        <v>0</v>
      </c>
      <c r="BU226"/>
      <c r="BV226" s="70">
        <v>232.45099999999999</v>
      </c>
      <c r="BW226" s="70">
        <v>0</v>
      </c>
      <c r="BX226" s="70">
        <v>12.039</v>
      </c>
      <c r="BY226" s="70">
        <v>0</v>
      </c>
      <c r="BZ226" s="70">
        <v>0</v>
      </c>
      <c r="CA226" s="70">
        <v>0</v>
      </c>
      <c r="CB226" s="70">
        <v>0</v>
      </c>
      <c r="CC226" s="70">
        <v>0</v>
      </c>
      <c r="CD226" s="70">
        <v>0</v>
      </c>
    </row>
    <row r="227" spans="1:82">
      <c r="A227" s="70" t="s">
        <v>2120</v>
      </c>
      <c r="B227" s="70">
        <v>111</v>
      </c>
      <c r="C227" s="70">
        <v>9</v>
      </c>
      <c r="D227" s="70">
        <v>7</v>
      </c>
      <c r="E227" s="70">
        <v>2012</v>
      </c>
      <c r="F227" s="70" t="s">
        <v>179</v>
      </c>
      <c r="G227" s="70" t="s">
        <v>2111</v>
      </c>
      <c r="H227" s="70" t="s">
        <v>2112</v>
      </c>
      <c r="I227" s="148"/>
      <c r="J227" s="71">
        <v>172.09201696238239</v>
      </c>
      <c r="K227" s="71">
        <v>0.68459703287251672</v>
      </c>
      <c r="L227" s="71">
        <v>1.368125911220665</v>
      </c>
      <c r="M227" s="71">
        <v>36.693706515226488</v>
      </c>
      <c r="N227" s="71">
        <v>5.7388319828641974</v>
      </c>
      <c r="O227" s="71">
        <v>7.7109450311053243</v>
      </c>
      <c r="P227" s="71">
        <v>28.396548127600834</v>
      </c>
      <c r="Q227" s="71">
        <v>0.35576356468614201</v>
      </c>
      <c r="R227" s="71">
        <v>46.950450337183483</v>
      </c>
      <c r="S227" s="71">
        <v>0.70390750661605694</v>
      </c>
      <c r="T227" s="72"/>
      <c r="U227" s="71">
        <v>18785120</v>
      </c>
      <c r="V227" s="71">
        <v>325</v>
      </c>
      <c r="W227" s="71">
        <v>31</v>
      </c>
      <c r="X227" s="71">
        <v>7321</v>
      </c>
      <c r="Y227" s="71">
        <v>1517</v>
      </c>
      <c r="Z227" s="71">
        <v>4033</v>
      </c>
      <c r="AA227" s="71">
        <v>5706</v>
      </c>
      <c r="AB227" s="71">
        <v>4666</v>
      </c>
      <c r="AC227" s="71">
        <v>7973323.2000000002</v>
      </c>
      <c r="AD227" s="71">
        <v>0.70390750661605694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181.733</v>
      </c>
      <c r="BK227" s="71">
        <v>48.533000000000001</v>
      </c>
      <c r="BL227" s="71">
        <v>27.449000000000002</v>
      </c>
      <c r="BM227" s="71">
        <v>0</v>
      </c>
      <c r="BN227" s="72"/>
      <c r="BO227" s="71">
        <v>0</v>
      </c>
      <c r="BP227" s="71">
        <v>0</v>
      </c>
      <c r="BQ227" s="71">
        <v>8</v>
      </c>
      <c r="BR227" s="71">
        <v>1</v>
      </c>
      <c r="BS227" s="71">
        <v>3</v>
      </c>
      <c r="BT227" s="71">
        <v>0</v>
      </c>
      <c r="BU227"/>
      <c r="BV227" s="70">
        <v>245.64400000000001</v>
      </c>
      <c r="BW227" s="70">
        <v>0</v>
      </c>
      <c r="BX227" s="70">
        <v>12.071</v>
      </c>
      <c r="BY227" s="70">
        <v>0</v>
      </c>
      <c r="BZ227" s="70">
        <v>0</v>
      </c>
      <c r="CA227" s="70">
        <v>0</v>
      </c>
      <c r="CB227" s="70">
        <v>0</v>
      </c>
      <c r="CC227" s="70">
        <v>0</v>
      </c>
      <c r="CD227" s="70">
        <v>0</v>
      </c>
    </row>
    <row r="228" spans="1:82">
      <c r="A228" s="70" t="s">
        <v>2121</v>
      </c>
      <c r="B228" s="70">
        <v>112</v>
      </c>
      <c r="C228" s="70">
        <v>10</v>
      </c>
      <c r="D228" s="70">
        <v>7</v>
      </c>
      <c r="E228" s="70">
        <v>2013</v>
      </c>
      <c r="F228" s="70" t="s">
        <v>180</v>
      </c>
      <c r="G228" s="70" t="s">
        <v>2111</v>
      </c>
      <c r="H228" s="70" t="s">
        <v>2112</v>
      </c>
      <c r="I228" s="148"/>
      <c r="J228" s="71">
        <v>215.889762285073</v>
      </c>
      <c r="K228" s="71">
        <v>0.58175754910102462</v>
      </c>
      <c r="L228" s="71">
        <v>1.26239488318864</v>
      </c>
      <c r="M228" s="71">
        <v>36.530991419993583</v>
      </c>
      <c r="N228" s="71">
        <v>5.1037955651768643</v>
      </c>
      <c r="O228" s="71">
        <v>7.4454386091813323</v>
      </c>
      <c r="P228" s="71">
        <v>30.9512748476219</v>
      </c>
      <c r="Q228" s="71">
        <v>0.356528705514988</v>
      </c>
      <c r="R228" s="71">
        <v>46.856144073987529</v>
      </c>
      <c r="S228" s="71">
        <v>0.50160654213197053</v>
      </c>
      <c r="T228" s="72"/>
      <c r="U228" s="71">
        <v>24308258</v>
      </c>
      <c r="V228" s="71">
        <v>325</v>
      </c>
      <c r="W228" s="71">
        <v>31</v>
      </c>
      <c r="X228" s="71">
        <v>7321</v>
      </c>
      <c r="Y228" s="71">
        <v>1493</v>
      </c>
      <c r="Z228" s="71">
        <v>4068</v>
      </c>
      <c r="AA228" s="71">
        <v>6196</v>
      </c>
      <c r="AB228" s="71">
        <v>4609</v>
      </c>
      <c r="AC228" s="71">
        <v>7767427.7999999998</v>
      </c>
      <c r="AD228" s="71">
        <v>0.50160654213197053</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189.797</v>
      </c>
      <c r="BK228" s="71">
        <v>0</v>
      </c>
      <c r="BL228" s="71">
        <v>23.542999999999999</v>
      </c>
      <c r="BM228" s="71">
        <v>0</v>
      </c>
      <c r="BN228" s="72"/>
      <c r="BO228" s="71">
        <v>0</v>
      </c>
      <c r="BP228" s="71">
        <v>0</v>
      </c>
      <c r="BQ228" s="71">
        <v>7</v>
      </c>
      <c r="BR228" s="71">
        <v>0</v>
      </c>
      <c r="BS228" s="71">
        <v>2</v>
      </c>
      <c r="BT228" s="71">
        <v>0</v>
      </c>
      <c r="BU228"/>
      <c r="BV228" s="70">
        <v>202.56399999999999</v>
      </c>
      <c r="BW228" s="70">
        <v>0</v>
      </c>
      <c r="BX228" s="70">
        <v>10.776</v>
      </c>
      <c r="BY228" s="70">
        <v>0</v>
      </c>
      <c r="BZ228" s="70">
        <v>0</v>
      </c>
      <c r="CA228" s="70">
        <v>0</v>
      </c>
      <c r="CB228" s="70">
        <v>0</v>
      </c>
      <c r="CC228" s="70">
        <v>0</v>
      </c>
      <c r="CD228" s="70">
        <v>0</v>
      </c>
    </row>
    <row r="229" spans="1:82">
      <c r="A229" s="70" t="s">
        <v>2122</v>
      </c>
      <c r="B229" s="70">
        <v>113</v>
      </c>
      <c r="C229" s="70">
        <v>11</v>
      </c>
      <c r="D229" s="70">
        <v>7</v>
      </c>
      <c r="E229" s="70">
        <v>2014</v>
      </c>
      <c r="F229" s="70" t="s">
        <v>181</v>
      </c>
      <c r="G229" s="70" t="s">
        <v>2111</v>
      </c>
      <c r="H229" s="70" t="s">
        <v>2112</v>
      </c>
      <c r="I229" s="148"/>
      <c r="J229" s="71">
        <v>211.3620135064015</v>
      </c>
      <c r="K229" s="71">
        <v>0.66749030325000003</v>
      </c>
      <c r="L229" s="71">
        <v>1.954227762379166</v>
      </c>
      <c r="M229" s="71">
        <v>34.063128473042148</v>
      </c>
      <c r="N229" s="71">
        <v>4.831767133277161</v>
      </c>
      <c r="O229" s="71">
        <v>7.1543480102051786</v>
      </c>
      <c r="P229" s="71">
        <v>30.539723334439934</v>
      </c>
      <c r="Q229" s="71">
        <v>0.34191962208760901</v>
      </c>
      <c r="R229" s="71">
        <v>47.397795638123959</v>
      </c>
      <c r="S229" s="71">
        <v>0.38824422077323262</v>
      </c>
      <c r="T229" s="72"/>
      <c r="U229" s="71">
        <v>25987115</v>
      </c>
      <c r="V229" s="71">
        <v>323</v>
      </c>
      <c r="W229" s="71">
        <v>41</v>
      </c>
      <c r="X229" s="71">
        <v>7313</v>
      </c>
      <c r="Y229" s="71">
        <v>1474</v>
      </c>
      <c r="Z229" s="71">
        <v>4117</v>
      </c>
      <c r="AA229" s="71">
        <v>6082</v>
      </c>
      <c r="AB229" s="71">
        <v>4607</v>
      </c>
      <c r="AC229" s="71">
        <v>7881924.4000000004</v>
      </c>
      <c r="AD229" s="71">
        <v>0.38824422077323262</v>
      </c>
      <c r="AE229" s="72"/>
      <c r="AF229" s="71"/>
      <c r="AG229" s="71"/>
      <c r="AH229" s="71"/>
      <c r="AI229" s="71"/>
      <c r="AJ229" s="71"/>
      <c r="AK229" s="71"/>
      <c r="AL229" s="71"/>
      <c r="AM229" s="71"/>
      <c r="AN229" s="71"/>
      <c r="AO229" s="71"/>
      <c r="AP229" s="71"/>
      <c r="AQ229" s="72"/>
      <c r="AR229" s="71">
        <v>133</v>
      </c>
      <c r="AS229" s="71">
        <v>48</v>
      </c>
      <c r="AT229" s="71">
        <v>0</v>
      </c>
      <c r="AU229" s="71">
        <v>0</v>
      </c>
      <c r="AV229" s="71">
        <v>0</v>
      </c>
      <c r="AW229" s="71">
        <v>0</v>
      </c>
      <c r="AX229" s="71"/>
      <c r="AY229" s="72"/>
      <c r="AZ229" s="71">
        <v>602</v>
      </c>
      <c r="BA229" s="71">
        <v>5701.8</v>
      </c>
      <c r="BB229" s="71">
        <v>0</v>
      </c>
      <c r="BC229" s="71">
        <v>0</v>
      </c>
      <c r="BD229" s="71">
        <v>0</v>
      </c>
      <c r="BE229" s="71">
        <v>0</v>
      </c>
      <c r="BF229" s="71"/>
      <c r="BG229" s="72"/>
      <c r="BH229" s="71">
        <v>0</v>
      </c>
      <c r="BI229" s="71">
        <v>0</v>
      </c>
      <c r="BJ229" s="71">
        <v>189.75399999999999</v>
      </c>
      <c r="BK229" s="71">
        <v>0</v>
      </c>
      <c r="BL229" s="71">
        <v>24.722000000000001</v>
      </c>
      <c r="BM229" s="71">
        <v>0</v>
      </c>
      <c r="BN229" s="72"/>
      <c r="BO229" s="71">
        <v>0</v>
      </c>
      <c r="BP229" s="71">
        <v>0</v>
      </c>
      <c r="BQ229" s="71">
        <v>8</v>
      </c>
      <c r="BR229" s="71">
        <v>0</v>
      </c>
      <c r="BS229" s="71">
        <v>3</v>
      </c>
      <c r="BT229" s="71">
        <v>0</v>
      </c>
      <c r="BU229"/>
      <c r="BV229" s="70">
        <v>205.73099999999999</v>
      </c>
      <c r="BW229" s="70">
        <v>0</v>
      </c>
      <c r="BX229" s="70">
        <v>8.7449999999999992</v>
      </c>
      <c r="BY229" s="70">
        <v>0</v>
      </c>
      <c r="BZ229" s="70">
        <v>0</v>
      </c>
      <c r="CA229" s="70">
        <v>0</v>
      </c>
      <c r="CB229" s="70">
        <v>0</v>
      </c>
      <c r="CC229" s="70">
        <v>0</v>
      </c>
      <c r="CD229" s="70">
        <v>0</v>
      </c>
    </row>
    <row r="230" spans="1:82">
      <c r="A230" s="70" t="s">
        <v>2123</v>
      </c>
      <c r="B230" s="70">
        <v>114</v>
      </c>
      <c r="C230" s="70">
        <v>12</v>
      </c>
      <c r="D230" s="70">
        <v>7</v>
      </c>
      <c r="E230" s="70">
        <v>2015</v>
      </c>
      <c r="F230" s="70" t="s">
        <v>182</v>
      </c>
      <c r="G230" s="70" t="s">
        <v>2111</v>
      </c>
      <c r="H230" s="70" t="s">
        <v>2112</v>
      </c>
      <c r="I230" s="148"/>
      <c r="J230" s="71">
        <v>174.10905292457019</v>
      </c>
      <c r="K230" s="71">
        <v>0.64722611176706435</v>
      </c>
      <c r="L230" s="71">
        <v>2.2965802063741352</v>
      </c>
      <c r="M230" s="71">
        <v>32.47051772807049</v>
      </c>
      <c r="N230" s="71">
        <v>4.3892377894967858</v>
      </c>
      <c r="O230" s="71">
        <v>7.0035342175718718</v>
      </c>
      <c r="P230" s="71">
        <v>30.322637282803395</v>
      </c>
      <c r="Q230" s="71">
        <v>0.33268295990854502</v>
      </c>
      <c r="R230" s="71">
        <v>46.208244359190971</v>
      </c>
      <c r="S230" s="71">
        <v>0.74991073238905392</v>
      </c>
      <c r="T230" s="72"/>
      <c r="U230" s="71">
        <v>24537026</v>
      </c>
      <c r="V230" s="71">
        <v>323</v>
      </c>
      <c r="W230" s="71">
        <v>41</v>
      </c>
      <c r="X230" s="71">
        <v>7313</v>
      </c>
      <c r="Y230" s="71">
        <v>1489</v>
      </c>
      <c r="Z230" s="71">
        <v>4069</v>
      </c>
      <c r="AA230" s="71">
        <v>6034</v>
      </c>
      <c r="AB230" s="71">
        <v>4579</v>
      </c>
      <c r="AC230" s="71">
        <v>7898545.4000000004</v>
      </c>
      <c r="AD230" s="71">
        <v>0.74991073238905392</v>
      </c>
      <c r="AE230" s="72"/>
      <c r="AF230" s="71">
        <v>129474153.0226891</v>
      </c>
      <c r="AG230" s="71">
        <v>536998.95485882205</v>
      </c>
      <c r="AH230" s="71">
        <v>465288.92398563639</v>
      </c>
      <c r="AI230" s="71">
        <v>43953230.553042397</v>
      </c>
      <c r="AJ230" s="71">
        <v>6516571.2942238981</v>
      </c>
      <c r="AK230" s="71">
        <v>0</v>
      </c>
      <c r="AL230" s="71">
        <v>0</v>
      </c>
      <c r="AM230" s="71">
        <v>627532.74181743362</v>
      </c>
      <c r="AN230" s="71">
        <v>0</v>
      </c>
      <c r="AO230" s="71">
        <v>0</v>
      </c>
      <c r="AP230" s="71">
        <v>181573775.49061731</v>
      </c>
      <c r="AQ230" s="72"/>
      <c r="AR230" s="71">
        <v>141</v>
      </c>
      <c r="AS230" s="71">
        <v>69</v>
      </c>
      <c r="AT230" s="71">
        <v>0</v>
      </c>
      <c r="AU230" s="71">
        <v>0</v>
      </c>
      <c r="AV230" s="71">
        <v>0</v>
      </c>
      <c r="AW230" s="71">
        <v>0</v>
      </c>
      <c r="AX230" s="71"/>
      <c r="AY230" s="72"/>
      <c r="AZ230" s="71">
        <v>660</v>
      </c>
      <c r="BA230" s="71">
        <v>9615.2999999999993</v>
      </c>
      <c r="BB230" s="71">
        <v>0</v>
      </c>
      <c r="BC230" s="71">
        <v>0</v>
      </c>
      <c r="BD230" s="71">
        <v>0</v>
      </c>
      <c r="BE230" s="71">
        <v>0</v>
      </c>
      <c r="BF230" s="71"/>
      <c r="BG230" s="72"/>
      <c r="BH230" s="71">
        <v>0</v>
      </c>
      <c r="BI230" s="71">
        <v>0</v>
      </c>
      <c r="BJ230" s="71">
        <v>163.334</v>
      </c>
      <c r="BK230" s="71">
        <v>0</v>
      </c>
      <c r="BL230" s="71">
        <v>25.667000000000002</v>
      </c>
      <c r="BM230" s="71">
        <v>0</v>
      </c>
      <c r="BN230" s="72"/>
      <c r="BO230" s="71">
        <v>0</v>
      </c>
      <c r="BP230" s="71">
        <v>0</v>
      </c>
      <c r="BQ230" s="71">
        <v>8</v>
      </c>
      <c r="BR230" s="71">
        <v>0</v>
      </c>
      <c r="BS230" s="71">
        <v>3</v>
      </c>
      <c r="BT230" s="71">
        <v>0</v>
      </c>
      <c r="BU230"/>
      <c r="BV230" s="70">
        <v>180.25899999999999</v>
      </c>
      <c r="BW230" s="70">
        <v>0</v>
      </c>
      <c r="BX230" s="70">
        <v>8.7420000000000009</v>
      </c>
      <c r="BY230" s="70">
        <v>0</v>
      </c>
      <c r="BZ230" s="70">
        <v>0</v>
      </c>
      <c r="CA230" s="70">
        <v>0</v>
      </c>
      <c r="CB230" s="70">
        <v>0</v>
      </c>
      <c r="CC230" s="70">
        <v>0</v>
      </c>
      <c r="CD230" s="70">
        <v>0</v>
      </c>
    </row>
    <row r="231" spans="1:82">
      <c r="A231" s="70" t="s">
        <v>2124</v>
      </c>
      <c r="B231" s="70">
        <v>115</v>
      </c>
      <c r="C231" s="70">
        <v>13</v>
      </c>
      <c r="D231" s="70">
        <v>7</v>
      </c>
      <c r="E231" s="70">
        <v>2016</v>
      </c>
      <c r="F231" s="70" t="s">
        <v>155</v>
      </c>
      <c r="G231" s="70" t="s">
        <v>2111</v>
      </c>
      <c r="H231" s="70" t="s">
        <v>2112</v>
      </c>
      <c r="I231" s="148"/>
      <c r="J231" s="71">
        <v>181.64967343548633</v>
      </c>
      <c r="K231" s="71">
        <v>0.65136113246843164</v>
      </c>
      <c r="L231" s="71">
        <v>2.4315988097305805</v>
      </c>
      <c r="M231" s="71">
        <v>28.169618804287818</v>
      </c>
      <c r="N231" s="71">
        <v>4.4924264773843374</v>
      </c>
      <c r="O231" s="71">
        <v>6.9932997666986925</v>
      </c>
      <c r="P231" s="71">
        <v>30.653676681989072</v>
      </c>
      <c r="Q231" s="71">
        <v>0.32596680853377757</v>
      </c>
      <c r="R231" s="71">
        <v>44.7302482295838</v>
      </c>
      <c r="S231" s="71">
        <v>0.55224449492257222</v>
      </c>
      <c r="T231" s="72"/>
      <c r="U231" s="71">
        <v>23731077</v>
      </c>
      <c r="V231" s="71">
        <v>323</v>
      </c>
      <c r="W231" s="71">
        <v>41</v>
      </c>
      <c r="X231" s="71">
        <v>7313</v>
      </c>
      <c r="Y231" s="71">
        <v>1547</v>
      </c>
      <c r="Z231" s="71">
        <v>4113</v>
      </c>
      <c r="AA231" s="71">
        <v>6309</v>
      </c>
      <c r="AB231" s="71">
        <v>4615</v>
      </c>
      <c r="AC231" s="71">
        <v>7639486.0963069489</v>
      </c>
      <c r="AD231" s="71">
        <v>0.55224449492257222</v>
      </c>
      <c r="AE231" s="72"/>
      <c r="AF231" s="71">
        <v>127897852.94407479</v>
      </c>
      <c r="AG231" s="71">
        <v>509956.08389412839</v>
      </c>
      <c r="AH231" s="71">
        <v>374216.53235598857</v>
      </c>
      <c r="AI231" s="71">
        <v>43577531.574602008</v>
      </c>
      <c r="AJ231" s="71">
        <v>6440605.6268107574</v>
      </c>
      <c r="AK231" s="71">
        <v>0</v>
      </c>
      <c r="AL231" s="71">
        <v>0</v>
      </c>
      <c r="AM231" s="71">
        <v>632957.75513172138</v>
      </c>
      <c r="AN231" s="71">
        <v>0</v>
      </c>
      <c r="AO231" s="71">
        <v>0</v>
      </c>
      <c r="AP231" s="71">
        <v>179433120.5168694</v>
      </c>
      <c r="AQ231" s="72"/>
      <c r="AR231" s="71">
        <v>159</v>
      </c>
      <c r="AS231" s="71">
        <v>74</v>
      </c>
      <c r="AT231" s="71">
        <v>0</v>
      </c>
      <c r="AU231" s="71">
        <v>0</v>
      </c>
      <c r="AV231" s="71">
        <v>0</v>
      </c>
      <c r="AW231" s="71">
        <v>0</v>
      </c>
      <c r="AX231" s="71"/>
      <c r="AY231" s="72"/>
      <c r="AZ231" s="71">
        <v>761.9</v>
      </c>
      <c r="BA231" s="71">
        <v>9787.2000000000007</v>
      </c>
      <c r="BB231" s="71">
        <v>0</v>
      </c>
      <c r="BC231" s="71">
        <v>0</v>
      </c>
      <c r="BD231" s="71">
        <v>0</v>
      </c>
      <c r="BE231" s="71">
        <v>0</v>
      </c>
      <c r="BF231" s="71"/>
      <c r="BG231" s="72"/>
      <c r="BH231" s="71">
        <v>0</v>
      </c>
      <c r="BI231" s="71">
        <v>0</v>
      </c>
      <c r="BJ231" s="71">
        <v>167.72499999999999</v>
      </c>
      <c r="BK231" s="71">
        <v>4.72</v>
      </c>
      <c r="BL231" s="71">
        <v>24.957999999999998</v>
      </c>
      <c r="BM231" s="71">
        <v>0</v>
      </c>
      <c r="BN231" s="72"/>
      <c r="BO231" s="71">
        <v>0</v>
      </c>
      <c r="BP231" s="71">
        <v>0</v>
      </c>
      <c r="BQ231" s="71">
        <v>9</v>
      </c>
      <c r="BR231" s="71">
        <v>1</v>
      </c>
      <c r="BS231" s="71">
        <v>3</v>
      </c>
      <c r="BT231" s="71">
        <v>0</v>
      </c>
      <c r="BU231"/>
      <c r="BV231" s="70">
        <v>188.55500000000001</v>
      </c>
      <c r="BW231" s="70">
        <v>0</v>
      </c>
      <c r="BX231" s="70">
        <v>8.8480000000000008</v>
      </c>
      <c r="BY231" s="70">
        <v>0</v>
      </c>
      <c r="BZ231" s="70">
        <v>0</v>
      </c>
      <c r="CA231" s="70">
        <v>0</v>
      </c>
      <c r="CB231" s="70">
        <v>0</v>
      </c>
      <c r="CC231" s="70">
        <v>0</v>
      </c>
      <c r="CD231" s="70">
        <v>0</v>
      </c>
    </row>
    <row r="232" spans="1:82">
      <c r="A232" s="70" t="s">
        <v>2125</v>
      </c>
      <c r="B232" s="70">
        <v>116</v>
      </c>
      <c r="C232" s="70">
        <v>14</v>
      </c>
      <c r="D232" s="70">
        <v>7</v>
      </c>
      <c r="E232" s="70">
        <v>2017</v>
      </c>
      <c r="F232" s="70" t="s">
        <v>156</v>
      </c>
      <c r="G232" s="70" t="s">
        <v>2111</v>
      </c>
      <c r="H232" s="70" t="s">
        <v>2112</v>
      </c>
      <c r="I232" s="148"/>
      <c r="J232" s="71">
        <v>201.33480747185908</v>
      </c>
      <c r="K232" s="71">
        <v>0.66501193873434783</v>
      </c>
      <c r="L232" s="71">
        <v>2.262029064530136</v>
      </c>
      <c r="M232" s="71">
        <v>27.916904121562769</v>
      </c>
      <c r="N232" s="71">
        <v>4.8509809775764374</v>
      </c>
      <c r="O232" s="71">
        <v>6.9678307683195042</v>
      </c>
      <c r="P232" s="71">
        <v>31.473364756016068</v>
      </c>
      <c r="Q232" s="71">
        <v>0.32136440642770298</v>
      </c>
      <c r="R232" s="71">
        <v>44.34942728488916</v>
      </c>
      <c r="S232" s="71">
        <v>0.44807424885168473</v>
      </c>
      <c r="T232" s="72"/>
      <c r="U232" s="71">
        <v>28024677</v>
      </c>
      <c r="V232" s="71">
        <v>323</v>
      </c>
      <c r="W232" s="71">
        <v>41</v>
      </c>
      <c r="X232" s="71">
        <v>7313</v>
      </c>
      <c r="Y232" s="71">
        <v>1633</v>
      </c>
      <c r="Z232" s="71">
        <v>4166</v>
      </c>
      <c r="AA232" s="71">
        <v>6519</v>
      </c>
      <c r="AB232" s="71">
        <v>4705</v>
      </c>
      <c r="AC232" s="71">
        <v>7724738.3999999994</v>
      </c>
      <c r="AD232" s="71">
        <v>0.44807424885168468</v>
      </c>
      <c r="AE232" s="72"/>
      <c r="AF232" s="71">
        <v>151206358.21348229</v>
      </c>
      <c r="AG232" s="71">
        <v>527787.03962913784</v>
      </c>
      <c r="AH232" s="71">
        <v>476892.03626952221</v>
      </c>
      <c r="AI232" s="71">
        <v>44279623.718699321</v>
      </c>
      <c r="AJ232" s="71">
        <v>7178012.4971825369</v>
      </c>
      <c r="AK232" s="71">
        <v>0</v>
      </c>
      <c r="AL232" s="71">
        <v>0</v>
      </c>
      <c r="AM232" s="71">
        <v>646311.18063539395</v>
      </c>
      <c r="AN232" s="71">
        <v>0</v>
      </c>
      <c r="AO232" s="71">
        <v>0</v>
      </c>
      <c r="AP232" s="71">
        <v>204314984.68589818</v>
      </c>
      <c r="AQ232" s="72"/>
      <c r="AR232" s="71">
        <v>179</v>
      </c>
      <c r="AS232" s="71">
        <v>83</v>
      </c>
      <c r="AT232" s="71">
        <v>0</v>
      </c>
      <c r="AU232" s="71">
        <v>0</v>
      </c>
      <c r="AV232" s="71">
        <v>0</v>
      </c>
      <c r="AW232" s="71">
        <v>0</v>
      </c>
      <c r="AX232" s="71"/>
      <c r="AY232" s="72"/>
      <c r="AZ232" s="71">
        <v>858.59999999999991</v>
      </c>
      <c r="BA232" s="71">
        <v>10326.1</v>
      </c>
      <c r="BB232" s="71">
        <v>0</v>
      </c>
      <c r="BC232" s="71">
        <v>0</v>
      </c>
      <c r="BD232" s="71">
        <v>0</v>
      </c>
      <c r="BE232" s="71">
        <v>0</v>
      </c>
      <c r="BF232" s="71"/>
      <c r="BG232" s="72"/>
      <c r="BH232" s="71">
        <v>0</v>
      </c>
      <c r="BI232" s="71">
        <v>0</v>
      </c>
      <c r="BJ232" s="71">
        <v>169.46299999999999</v>
      </c>
      <c r="BK232" s="71">
        <v>51.619</v>
      </c>
      <c r="BL232" s="71">
        <v>25.738</v>
      </c>
      <c r="BM232" s="71">
        <v>0</v>
      </c>
      <c r="BN232" s="72"/>
      <c r="BO232" s="71">
        <v>0</v>
      </c>
      <c r="BP232" s="71">
        <v>0</v>
      </c>
      <c r="BQ232" s="71">
        <v>9</v>
      </c>
      <c r="BR232" s="71">
        <v>1</v>
      </c>
      <c r="BS232" s="71">
        <v>3</v>
      </c>
      <c r="BT232" s="71">
        <v>0</v>
      </c>
      <c r="BU232"/>
      <c r="BV232" s="70">
        <v>238.83699999999999</v>
      </c>
      <c r="BW232" s="70">
        <v>0</v>
      </c>
      <c r="BX232" s="70">
        <v>7.9829999999999997</v>
      </c>
      <c r="BY232" s="70">
        <v>0</v>
      </c>
      <c r="BZ232" s="70">
        <v>0</v>
      </c>
      <c r="CA232" s="70">
        <v>0</v>
      </c>
      <c r="CB232" s="70">
        <v>0</v>
      </c>
      <c r="CC232" s="70">
        <v>0</v>
      </c>
      <c r="CD232" s="70">
        <v>0</v>
      </c>
    </row>
    <row r="233" spans="1:82">
      <c r="A233" s="70" t="s">
        <v>2126</v>
      </c>
      <c r="B233" s="70">
        <v>117</v>
      </c>
      <c r="C233" s="70">
        <v>15</v>
      </c>
      <c r="D233" s="70">
        <v>7</v>
      </c>
      <c r="E233" s="70">
        <v>2018</v>
      </c>
      <c r="F233" s="70" t="s">
        <v>183</v>
      </c>
      <c r="G233" s="70" t="s">
        <v>2111</v>
      </c>
      <c r="H233" s="70" t="s">
        <v>2112</v>
      </c>
      <c r="I233" s="148"/>
      <c r="J233" s="71">
        <v>189.38282310247226</v>
      </c>
      <c r="K233" s="71">
        <v>0.62085520305369657</v>
      </c>
      <c r="L233" s="71">
        <v>2.1064837489082846</v>
      </c>
      <c r="M233" s="71">
        <v>28.351230606949208</v>
      </c>
      <c r="N233" s="71">
        <v>4.5755284672785601</v>
      </c>
      <c r="O233" s="71">
        <v>7.1356049091996407</v>
      </c>
      <c r="P233" s="71">
        <v>31.422965097076592</v>
      </c>
      <c r="Q233" s="71">
        <v>0.30194629022326902</v>
      </c>
      <c r="R233" s="71">
        <v>45.881623843512344</v>
      </c>
      <c r="S233" s="71">
        <v>0.62621754850115718</v>
      </c>
      <c r="T233" s="72"/>
      <c r="U233" s="71">
        <v>27509785</v>
      </c>
      <c r="V233" s="71">
        <v>323</v>
      </c>
      <c r="W233" s="71">
        <v>41</v>
      </c>
      <c r="X233" s="71">
        <v>7313</v>
      </c>
      <c r="Y233" s="71">
        <v>1698</v>
      </c>
      <c r="Z233" s="71">
        <v>4348</v>
      </c>
      <c r="AA233" s="71">
        <v>6574</v>
      </c>
      <c r="AB233" s="71">
        <v>4764</v>
      </c>
      <c r="AC233" s="71">
        <v>7960294.5999999996</v>
      </c>
      <c r="AD233" s="71">
        <v>0.62621754850115718</v>
      </c>
      <c r="AE233" s="72"/>
      <c r="AF233" s="71">
        <v>143098133.6042898</v>
      </c>
      <c r="AG233" s="71">
        <v>468887.66501988762</v>
      </c>
      <c r="AH233" s="71">
        <v>449738.92443630472</v>
      </c>
      <c r="AI233" s="71">
        <v>42724530.584553607</v>
      </c>
      <c r="AJ233" s="71">
        <v>6686263.5217072582</v>
      </c>
      <c r="AK233" s="71">
        <v>0</v>
      </c>
      <c r="AL233" s="71">
        <v>0</v>
      </c>
      <c r="AM233" s="71">
        <v>655769.89143029519</v>
      </c>
      <c r="AN233" s="71">
        <v>0</v>
      </c>
      <c r="AO233" s="71">
        <v>0</v>
      </c>
      <c r="AP233" s="71">
        <v>194083324.19143716</v>
      </c>
      <c r="AQ233" s="72"/>
      <c r="AR233" s="71">
        <v>208</v>
      </c>
      <c r="AS233" s="71">
        <v>88</v>
      </c>
      <c r="AT233" s="71">
        <v>0</v>
      </c>
      <c r="AU233" s="71">
        <v>0</v>
      </c>
      <c r="AV233" s="71">
        <v>0</v>
      </c>
      <c r="AW233" s="71">
        <v>0</v>
      </c>
      <c r="AX233" s="71"/>
      <c r="AY233" s="72"/>
      <c r="AZ233" s="71">
        <v>1001.6</v>
      </c>
      <c r="BA233" s="71">
        <v>10443</v>
      </c>
      <c r="BB233" s="71">
        <v>0</v>
      </c>
      <c r="BC233" s="71">
        <v>0</v>
      </c>
      <c r="BD233" s="71">
        <v>0</v>
      </c>
      <c r="BE233" s="71">
        <v>0</v>
      </c>
      <c r="BF233" s="71"/>
      <c r="BG233" s="72"/>
      <c r="BH233" s="71">
        <v>0</v>
      </c>
      <c r="BI233" s="71">
        <v>0</v>
      </c>
      <c r="BJ233" s="71">
        <v>179.33500000000001</v>
      </c>
      <c r="BK233" s="71">
        <v>83.183000000000007</v>
      </c>
      <c r="BL233" s="71">
        <v>21.5</v>
      </c>
      <c r="BM233" s="71">
        <v>0</v>
      </c>
      <c r="BN233" s="72"/>
      <c r="BO233" s="71">
        <v>0</v>
      </c>
      <c r="BP233" s="71">
        <v>0</v>
      </c>
      <c r="BQ233" s="71">
        <v>9</v>
      </c>
      <c r="BR233" s="71">
        <v>1</v>
      </c>
      <c r="BS233" s="71">
        <v>3</v>
      </c>
      <c r="BT233" s="71">
        <v>0</v>
      </c>
      <c r="BU233"/>
      <c r="BV233" s="70">
        <v>276.36599999999999</v>
      </c>
      <c r="BW233" s="70">
        <v>0</v>
      </c>
      <c r="BX233" s="70">
        <v>7.6520000000000001</v>
      </c>
      <c r="BY233" s="70">
        <v>0</v>
      </c>
      <c r="BZ233" s="70">
        <v>0</v>
      </c>
      <c r="CA233" s="70">
        <v>0</v>
      </c>
      <c r="CB233" s="70">
        <v>0</v>
      </c>
      <c r="CC233" s="70">
        <v>0</v>
      </c>
      <c r="CD233" s="70">
        <v>0</v>
      </c>
    </row>
    <row r="234" spans="1:82">
      <c r="A234" s="70" t="s">
        <v>2127</v>
      </c>
      <c r="B234" s="70">
        <v>118</v>
      </c>
      <c r="C234" s="70">
        <v>16</v>
      </c>
      <c r="D234" s="70">
        <v>7</v>
      </c>
      <c r="E234" s="70">
        <v>2019</v>
      </c>
      <c r="F234" s="70" t="s">
        <v>158</v>
      </c>
      <c r="G234" s="70" t="s">
        <v>2111</v>
      </c>
      <c r="H234" s="70" t="s">
        <v>2112</v>
      </c>
      <c r="I234" s="148"/>
      <c r="J234" s="71">
        <v>156.91383156322195</v>
      </c>
      <c r="K234" s="71">
        <v>0.55704791961918454</v>
      </c>
      <c r="L234" s="71">
        <v>2.1178060988899392</v>
      </c>
      <c r="M234" s="71">
        <v>27.02603070483692</v>
      </c>
      <c r="N234" s="71">
        <v>4.632089716767144</v>
      </c>
      <c r="O234" s="71">
        <v>6.9992507176557224</v>
      </c>
      <c r="P234" s="71">
        <v>30.364456068494551</v>
      </c>
      <c r="Q234" s="71">
        <v>0.297690099080132</v>
      </c>
      <c r="R234" s="71">
        <v>46.938263091437854</v>
      </c>
      <c r="S234" s="71">
        <v>1.2537118239498655</v>
      </c>
      <c r="T234" s="72"/>
      <c r="U234" s="71">
        <v>23852600</v>
      </c>
      <c r="V234" s="71">
        <v>323</v>
      </c>
      <c r="W234" s="71">
        <v>41</v>
      </c>
      <c r="X234" s="71">
        <v>7313</v>
      </c>
      <c r="Y234" s="71">
        <v>1771</v>
      </c>
      <c r="Z234" s="71">
        <v>4382</v>
      </c>
      <c r="AA234" s="71">
        <v>6305</v>
      </c>
      <c r="AB234" s="71">
        <v>4824</v>
      </c>
      <c r="AC234" s="71">
        <v>8277000.3999999994</v>
      </c>
      <c r="AD234" s="71">
        <v>1.253711823949865</v>
      </c>
      <c r="AE234" s="72"/>
      <c r="AF234" s="71">
        <v>120569611.2418891</v>
      </c>
      <c r="AG234" s="71">
        <v>452065.83370101347</v>
      </c>
      <c r="AH234" s="71">
        <v>483056.12936009187</v>
      </c>
      <c r="AI234" s="71">
        <v>44107696.437989727</v>
      </c>
      <c r="AJ234" s="71">
        <v>7544759.6280465033</v>
      </c>
      <c r="AK234" s="71">
        <v>0</v>
      </c>
      <c r="AL234" s="71">
        <v>0</v>
      </c>
      <c r="AM234" s="71">
        <v>656992.48494744301</v>
      </c>
      <c r="AN234" s="71">
        <v>0</v>
      </c>
      <c r="AO234" s="71">
        <v>0</v>
      </c>
      <c r="AP234" s="71">
        <v>173814181.75593388</v>
      </c>
      <c r="AQ234" s="72"/>
      <c r="AR234" s="71">
        <v>232</v>
      </c>
      <c r="AS234" s="71">
        <v>100</v>
      </c>
      <c r="AT234" s="71">
        <v>0</v>
      </c>
      <c r="AU234" s="71">
        <v>0</v>
      </c>
      <c r="AV234" s="71">
        <v>0</v>
      </c>
      <c r="AW234" s="71">
        <v>0</v>
      </c>
      <c r="AX234" s="71"/>
      <c r="AY234" s="72"/>
      <c r="AZ234" s="71">
        <v>1136.5999999999999</v>
      </c>
      <c r="BA234" s="71">
        <v>12668</v>
      </c>
      <c r="BB234" s="71">
        <v>0</v>
      </c>
      <c r="BC234" s="71">
        <v>0</v>
      </c>
      <c r="BD234" s="71">
        <v>0</v>
      </c>
      <c r="BE234" s="71">
        <v>0</v>
      </c>
      <c r="BF234" s="71"/>
      <c r="BG234" s="72"/>
      <c r="BH234" s="71">
        <v>0</v>
      </c>
      <c r="BI234" s="71">
        <v>0</v>
      </c>
      <c r="BJ234" s="71">
        <v>158.51300000000001</v>
      </c>
      <c r="BK234" s="71">
        <v>87.421000000000006</v>
      </c>
      <c r="BL234" s="71">
        <v>12.211</v>
      </c>
      <c r="BM234" s="71">
        <v>0</v>
      </c>
      <c r="BN234" s="72"/>
      <c r="BO234" s="71">
        <v>0</v>
      </c>
      <c r="BP234" s="71">
        <v>0</v>
      </c>
      <c r="BQ234" s="71">
        <v>9</v>
      </c>
      <c r="BR234" s="71">
        <v>1</v>
      </c>
      <c r="BS234" s="71">
        <v>2</v>
      </c>
      <c r="BT234" s="71">
        <v>0</v>
      </c>
      <c r="BU234"/>
      <c r="BV234" s="70">
        <v>250.15</v>
      </c>
      <c r="BW234" s="70">
        <v>0</v>
      </c>
      <c r="BX234" s="70">
        <v>7.9950000000000001</v>
      </c>
      <c r="BY234" s="70">
        <v>0</v>
      </c>
      <c r="BZ234" s="70">
        <v>0</v>
      </c>
      <c r="CA234" s="70">
        <v>0</v>
      </c>
      <c r="CB234" s="70">
        <v>0</v>
      </c>
      <c r="CC234" s="70">
        <v>0</v>
      </c>
      <c r="CD234" s="70">
        <v>0</v>
      </c>
    </row>
    <row r="235" spans="1:82">
      <c r="A235" s="70" t="s">
        <v>2128</v>
      </c>
      <c r="B235" s="70">
        <v>119</v>
      </c>
      <c r="C235" s="70">
        <v>17</v>
      </c>
      <c r="D235" s="70">
        <v>7</v>
      </c>
      <c r="E235" s="70">
        <v>2020</v>
      </c>
      <c r="F235" s="70" t="s">
        <v>159</v>
      </c>
      <c r="G235" s="1064" t="s">
        <v>2111</v>
      </c>
      <c r="H235" s="70" t="s">
        <v>2112</v>
      </c>
      <c r="I235" s="148"/>
      <c r="J235" s="71">
        <v>176.91568352110659</v>
      </c>
      <c r="K235" s="71">
        <v>0.54383387199622402</v>
      </c>
      <c r="L235" s="71">
        <v>3.0345555783962772</v>
      </c>
      <c r="M235" s="71">
        <v>26.158560317252388</v>
      </c>
      <c r="N235" s="71">
        <v>4.5873457569815725</v>
      </c>
      <c r="O235" s="71">
        <v>6.2023050567109976</v>
      </c>
      <c r="P235" s="71">
        <v>28.286780535783411</v>
      </c>
      <c r="Q235" s="71">
        <v>0.28248082580422501</v>
      </c>
      <c r="R235" s="71">
        <v>43.502461517098737</v>
      </c>
      <c r="S235" s="71">
        <v>0.74444192728664971</v>
      </c>
      <c r="T235" s="72"/>
      <c r="U235" s="71">
        <v>26362555</v>
      </c>
      <c r="V235" s="71">
        <v>294</v>
      </c>
      <c r="W235" s="71">
        <v>65</v>
      </c>
      <c r="X235" s="71">
        <v>7996</v>
      </c>
      <c r="Y235" s="71">
        <v>1771</v>
      </c>
      <c r="Z235" s="71">
        <v>4432</v>
      </c>
      <c r="AA235" s="71">
        <v>6243</v>
      </c>
      <c r="AB235" s="71">
        <v>4791</v>
      </c>
      <c r="AC235" s="71">
        <v>7711671.1999999993</v>
      </c>
      <c r="AD235" s="71">
        <v>0.74444192728664971</v>
      </c>
      <c r="AE235" s="72"/>
      <c r="AF235" s="71">
        <v>137909302.32433721</v>
      </c>
      <c r="AG235" s="71">
        <v>419437.50293336436</v>
      </c>
      <c r="AH235" s="71">
        <v>729254.32575340255</v>
      </c>
      <c r="AI235" s="71">
        <v>44533303.665892728</v>
      </c>
      <c r="AJ235" s="71">
        <v>7775874.0434862664</v>
      </c>
      <c r="AK235" s="71"/>
      <c r="AL235" s="71"/>
      <c r="AM235" s="71">
        <v>625278.72912020225</v>
      </c>
      <c r="AN235" s="71"/>
      <c r="AO235" s="71"/>
      <c r="AP235" s="71">
        <v>191992450.59152317</v>
      </c>
      <c r="AQ235" s="72"/>
      <c r="AR235" s="71">
        <v>246</v>
      </c>
      <c r="AS235" s="71">
        <v>102</v>
      </c>
      <c r="AT235" s="71">
        <v>0</v>
      </c>
      <c r="AU235" s="71">
        <v>0</v>
      </c>
      <c r="AV235" s="71">
        <v>0</v>
      </c>
      <c r="AW235" s="71">
        <v>0</v>
      </c>
      <c r="AX235" s="71"/>
      <c r="AY235" s="72"/>
      <c r="AZ235" s="71">
        <v>1216.8</v>
      </c>
      <c r="BA235" s="71">
        <v>12762</v>
      </c>
      <c r="BB235" s="71">
        <v>0</v>
      </c>
      <c r="BC235" s="71">
        <v>0</v>
      </c>
      <c r="BD235" s="71">
        <v>0</v>
      </c>
      <c r="BE235" s="71">
        <v>0</v>
      </c>
      <c r="BF235" s="71"/>
      <c r="BG235" s="72"/>
      <c r="BH235" s="71">
        <v>0</v>
      </c>
      <c r="BI235" s="71">
        <v>0</v>
      </c>
      <c r="BJ235" s="71">
        <v>141.82499999999999</v>
      </c>
      <c r="BK235" s="71">
        <v>94.471000000000004</v>
      </c>
      <c r="BL235" s="71">
        <v>10.347</v>
      </c>
      <c r="BM235" s="71">
        <v>0</v>
      </c>
      <c r="BN235" s="72"/>
      <c r="BO235" s="71">
        <v>0</v>
      </c>
      <c r="BP235" s="71">
        <v>0</v>
      </c>
      <c r="BQ235" s="71">
        <v>9</v>
      </c>
      <c r="BR235" s="71">
        <v>1</v>
      </c>
      <c r="BS235" s="71">
        <v>2</v>
      </c>
      <c r="BT235" s="71">
        <v>0</v>
      </c>
      <c r="BU235"/>
      <c r="BV235" s="70">
        <v>239.47</v>
      </c>
      <c r="BW235" s="70">
        <v>0</v>
      </c>
      <c r="BX235" s="70">
        <v>7.173</v>
      </c>
      <c r="BY235" s="70">
        <v>0</v>
      </c>
      <c r="BZ235" s="70">
        <v>0</v>
      </c>
      <c r="CA235" s="70">
        <v>0</v>
      </c>
      <c r="CB235" s="70">
        <v>0</v>
      </c>
      <c r="CC235" s="70">
        <v>0</v>
      </c>
      <c r="CD235" s="70">
        <v>0</v>
      </c>
    </row>
    <row r="236" spans="1:82">
      <c r="A236" s="70" t="s">
        <v>2129</v>
      </c>
      <c r="B236" s="70">
        <v>119</v>
      </c>
      <c r="C236" s="70">
        <v>18</v>
      </c>
      <c r="D236" s="70">
        <v>7</v>
      </c>
      <c r="E236" s="70">
        <v>2021</v>
      </c>
      <c r="F236" s="70" t="s">
        <v>160</v>
      </c>
      <c r="G236" s="1064" t="s">
        <v>2111</v>
      </c>
      <c r="H236" s="70" t="s">
        <v>2112</v>
      </c>
      <c r="I236" s="148"/>
      <c r="J236" s="71">
        <v>176.02234769390645</v>
      </c>
      <c r="K236" s="71">
        <v>0.61621991900552375</v>
      </c>
      <c r="L236" s="71">
        <v>2.8932396144461765</v>
      </c>
      <c r="M236" s="71">
        <v>29.606164977085957</v>
      </c>
      <c r="N236" s="71">
        <v>4.3900833916779831</v>
      </c>
      <c r="O236" s="71">
        <v>5.8143823844854383</v>
      </c>
      <c r="P236" s="71">
        <v>29.375867798091878</v>
      </c>
      <c r="Q236" s="71">
        <v>0.27476972741233402</v>
      </c>
      <c r="R236" s="71">
        <v>46.04057054145791</v>
      </c>
      <c r="S236" s="71">
        <v>0.95797637253172008</v>
      </c>
      <c r="T236" s="72"/>
      <c r="U236" s="71">
        <v>27623404</v>
      </c>
      <c r="V236" s="71">
        <v>294</v>
      </c>
      <c r="W236" s="71">
        <v>65</v>
      </c>
      <c r="X236" s="71">
        <v>7996</v>
      </c>
      <c r="Y236" s="71">
        <v>1723</v>
      </c>
      <c r="Z236" s="71">
        <v>4278</v>
      </c>
      <c r="AA236" s="71">
        <v>6322</v>
      </c>
      <c r="AB236" s="71">
        <v>4706</v>
      </c>
      <c r="AC236" s="71">
        <v>7917710.3999999985</v>
      </c>
      <c r="AD236" s="71">
        <v>0.95797637253172008</v>
      </c>
      <c r="AE236" s="72"/>
      <c r="AF236" s="71">
        <v>135522772.96018115</v>
      </c>
      <c r="AG236" s="71">
        <v>467072.07565045211</v>
      </c>
      <c r="AH236" s="71">
        <v>670948.31073489902</v>
      </c>
      <c r="AI236" s="71">
        <v>47519383.508222349</v>
      </c>
      <c r="AJ236" s="71">
        <v>6904329.1692362186</v>
      </c>
      <c r="AK236" s="71">
        <v>0</v>
      </c>
      <c r="AL236" s="71">
        <v>0</v>
      </c>
      <c r="AM236" s="71">
        <v>617727.85602352058</v>
      </c>
      <c r="AN236" s="71">
        <v>0</v>
      </c>
      <c r="AO236" s="71">
        <v>0</v>
      </c>
      <c r="AP236" s="71">
        <v>191702233.88004857</v>
      </c>
      <c r="AQ236" s="72"/>
      <c r="AR236" s="71">
        <v>255</v>
      </c>
      <c r="AS236" s="71">
        <v>103</v>
      </c>
      <c r="AT236" s="71">
        <v>0</v>
      </c>
      <c r="AU236" s="71">
        <v>0</v>
      </c>
      <c r="AV236" s="71">
        <v>0</v>
      </c>
      <c r="AW236" s="71">
        <v>0</v>
      </c>
      <c r="AX236" s="71"/>
      <c r="AY236" s="72"/>
      <c r="AZ236" s="71">
        <v>1280.0999999999999</v>
      </c>
      <c r="BA236" s="71">
        <v>12782</v>
      </c>
      <c r="BB236" s="71">
        <v>0</v>
      </c>
      <c r="BC236" s="71">
        <v>0</v>
      </c>
      <c r="BD236" s="71">
        <v>0</v>
      </c>
      <c r="BE236" s="71">
        <v>0</v>
      </c>
      <c r="BF236" s="71"/>
      <c r="BG236" s="72"/>
      <c r="BH236" s="71">
        <v>0</v>
      </c>
      <c r="BI236" s="71">
        <v>0</v>
      </c>
      <c r="BJ236" s="71">
        <v>132.661</v>
      </c>
      <c r="BK236" s="71">
        <v>86.980999999999995</v>
      </c>
      <c r="BL236" s="71">
        <v>10.759</v>
      </c>
      <c r="BM236" s="71">
        <v>0</v>
      </c>
      <c r="BN236" s="72"/>
      <c r="BO236" s="71">
        <v>0</v>
      </c>
      <c r="BP236" s="71">
        <v>0</v>
      </c>
      <c r="BQ236" s="71">
        <v>9</v>
      </c>
      <c r="BR236" s="71">
        <v>1</v>
      </c>
      <c r="BS236" s="71">
        <v>2</v>
      </c>
      <c r="BT236" s="71">
        <v>0</v>
      </c>
      <c r="BU236"/>
      <c r="BV236" s="70">
        <v>223.25700000000001</v>
      </c>
      <c r="BW236" s="70">
        <v>0</v>
      </c>
      <c r="BX236" s="70">
        <v>7.1440000000000001</v>
      </c>
      <c r="BY236" s="70">
        <v>0</v>
      </c>
      <c r="BZ236" s="70">
        <v>0</v>
      </c>
      <c r="CA236" s="70">
        <v>0</v>
      </c>
      <c r="CB236" s="70">
        <v>0</v>
      </c>
      <c r="CC236" s="70">
        <v>0</v>
      </c>
      <c r="CD236" s="70">
        <v>0</v>
      </c>
    </row>
    <row r="237" spans="1:82">
      <c r="A237" s="70" t="s">
        <v>2130</v>
      </c>
      <c r="B237" s="70">
        <v>119</v>
      </c>
      <c r="C237" s="70">
        <v>19</v>
      </c>
      <c r="D237" s="70">
        <v>7</v>
      </c>
      <c r="E237" s="70">
        <v>2022</v>
      </c>
      <c r="F237" s="70" t="s">
        <v>161</v>
      </c>
      <c r="G237" s="70" t="s">
        <v>2111</v>
      </c>
      <c r="H237" s="70" t="s">
        <v>2112</v>
      </c>
      <c r="I237" s="148"/>
      <c r="J237" s="71">
        <v>149.57123788784284</v>
      </c>
      <c r="K237" s="71">
        <v>0.55499684569330443</v>
      </c>
      <c r="L237" s="71">
        <v>2.7068367738349588</v>
      </c>
      <c r="M237" s="71">
        <v>27.961254559830209</v>
      </c>
      <c r="N237" s="71">
        <v>4.3900606800396496</v>
      </c>
      <c r="O237" s="71">
        <v>6.4101005483936531</v>
      </c>
      <c r="P237" s="71">
        <v>29.644183906171349</v>
      </c>
      <c r="Q237" s="71">
        <v>0.27415685655549138</v>
      </c>
      <c r="R237" s="71">
        <v>43.755875819083101</v>
      </c>
      <c r="S237" s="71">
        <v>0.86738293389553589</v>
      </c>
      <c r="T237" s="72"/>
      <c r="U237" s="71">
        <v>28420432</v>
      </c>
      <c r="V237" s="71">
        <v>294</v>
      </c>
      <c r="W237" s="71">
        <v>65</v>
      </c>
      <c r="X237" s="71">
        <v>7996</v>
      </c>
      <c r="Y237" s="71">
        <v>1747</v>
      </c>
      <c r="Z237" s="71">
        <v>4481</v>
      </c>
      <c r="AA237" s="71">
        <v>6477</v>
      </c>
      <c r="AB237" s="71">
        <v>4657</v>
      </c>
      <c r="AC237" s="71">
        <v>7619313.1999999974</v>
      </c>
      <c r="AD237" s="71">
        <v>0.86738293389553589</v>
      </c>
      <c r="AE237" s="72"/>
      <c r="AF237" s="71">
        <v>118493756.81708972</v>
      </c>
      <c r="AG237" s="71">
        <v>448913.59427060437</v>
      </c>
      <c r="AH237" s="71">
        <v>737466.05924518593</v>
      </c>
      <c r="AI237" s="71">
        <v>46475376.882777154</v>
      </c>
      <c r="AJ237" s="71">
        <v>7238106.3932120986</v>
      </c>
      <c r="AK237" s="71">
        <v>0</v>
      </c>
      <c r="AL237" s="71">
        <v>0</v>
      </c>
      <c r="AM237" s="71">
        <v>601345.81005393714</v>
      </c>
      <c r="AN237" s="71">
        <v>0</v>
      </c>
      <c r="AO237" s="71">
        <v>0</v>
      </c>
      <c r="AP237" s="71">
        <v>173994965.5566487</v>
      </c>
      <c r="AQ237" s="72"/>
      <c r="AR237" s="71">
        <v>268</v>
      </c>
      <c r="AS237" s="71">
        <v>103</v>
      </c>
      <c r="AT237" s="71">
        <v>0</v>
      </c>
      <c r="AU237" s="71">
        <v>0</v>
      </c>
      <c r="AV237" s="71">
        <v>0</v>
      </c>
      <c r="AW237" s="71">
        <v>0</v>
      </c>
      <c r="AX237" s="71"/>
      <c r="AY237" s="72"/>
      <c r="AZ237" s="71">
        <v>1361.6999999999998</v>
      </c>
      <c r="BA237" s="71">
        <v>12782.000000000002</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2131</v>
      </c>
      <c r="B238" s="70">
        <v>119</v>
      </c>
      <c r="C238" s="70">
        <v>20</v>
      </c>
      <c r="D238" s="70">
        <v>7</v>
      </c>
      <c r="E238" s="70">
        <v>2023</v>
      </c>
      <c r="F238" s="70" t="s">
        <v>1539</v>
      </c>
      <c r="G238" s="70" t="s">
        <v>2111</v>
      </c>
      <c r="H238" s="70" t="s">
        <v>2112</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277</v>
      </c>
      <c r="AS238" s="71">
        <v>103</v>
      </c>
      <c r="AT238" s="71">
        <v>0</v>
      </c>
      <c r="AU238" s="71">
        <v>0</v>
      </c>
      <c r="AV238" s="71">
        <v>0</v>
      </c>
      <c r="AW238" s="71">
        <v>0</v>
      </c>
      <c r="AX238" s="71"/>
      <c r="AY238" s="72"/>
      <c r="AZ238" s="71">
        <v>1428.3999999999996</v>
      </c>
      <c r="BA238" s="71">
        <v>12782.000000000002</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2132</v>
      </c>
      <c r="B239" s="70">
        <v>119</v>
      </c>
      <c r="C239" s="70">
        <v>21</v>
      </c>
      <c r="D239" s="70">
        <v>7</v>
      </c>
      <c r="E239" s="70">
        <v>2024</v>
      </c>
      <c r="F239" s="70" t="s">
        <v>1554</v>
      </c>
      <c r="G239" s="70" t="s">
        <v>2111</v>
      </c>
      <c r="H239" s="70" t="s">
        <v>2112</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2133</v>
      </c>
      <c r="B240" s="70">
        <v>188</v>
      </c>
      <c r="C240" s="70">
        <v>1</v>
      </c>
      <c r="D240" s="70">
        <v>12</v>
      </c>
      <c r="E240" s="70">
        <v>1990</v>
      </c>
      <c r="F240" s="70" t="s">
        <v>787</v>
      </c>
      <c r="G240" s="70" t="s">
        <v>2134</v>
      </c>
      <c r="H240" s="70" t="s">
        <v>2135</v>
      </c>
      <c r="I240" s="148"/>
      <c r="J240" s="71">
        <v>34.798836575507131</v>
      </c>
      <c r="K240" s="71">
        <v>1.662898511774348</v>
      </c>
      <c r="L240" s="71">
        <v>5.923560373881422</v>
      </c>
      <c r="M240" s="71">
        <v>2.786580095555073</v>
      </c>
      <c r="N240" s="71">
        <v>4.9702421222988864</v>
      </c>
      <c r="O240" s="71">
        <v>4.7579488494384981</v>
      </c>
      <c r="P240" s="71">
        <v>13.23662751476177</v>
      </c>
      <c r="Q240" s="71">
        <v>0.447568851285639</v>
      </c>
      <c r="R240" s="71">
        <v>0</v>
      </c>
      <c r="S240" s="71">
        <v>0.35922337221830741</v>
      </c>
      <c r="T240" s="72"/>
      <c r="U240" s="71">
        <v>1604482</v>
      </c>
      <c r="V240" s="71">
        <v>571</v>
      </c>
      <c r="W240" s="71">
        <v>62</v>
      </c>
      <c r="X240" s="71">
        <v>1185</v>
      </c>
      <c r="Y240" s="71">
        <v>1885</v>
      </c>
      <c r="Z240" s="71">
        <v>1957</v>
      </c>
      <c r="AA240" s="71">
        <v>3214</v>
      </c>
      <c r="AB240" s="71">
        <v>7267</v>
      </c>
      <c r="AC240" s="71">
        <v>0</v>
      </c>
      <c r="AD240" s="71">
        <v>0.35922337221830741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2136</v>
      </c>
      <c r="B241" s="70">
        <v>189</v>
      </c>
      <c r="C241" s="70">
        <v>2</v>
      </c>
      <c r="D241" s="70">
        <v>12</v>
      </c>
      <c r="E241" s="70">
        <v>2005</v>
      </c>
      <c r="F241" s="70" t="s">
        <v>789</v>
      </c>
      <c r="G241" s="70" t="s">
        <v>2134</v>
      </c>
      <c r="H241" s="70" t="s">
        <v>2135</v>
      </c>
      <c r="I241" s="148"/>
      <c r="J241" s="71">
        <v>22.58558305224923</v>
      </c>
      <c r="K241" s="71">
        <v>1.1306676051020359</v>
      </c>
      <c r="L241" s="71">
        <v>4.4433568006226336</v>
      </c>
      <c r="M241" s="71">
        <v>3.8450668004678219</v>
      </c>
      <c r="N241" s="71">
        <v>7.8881402744597473</v>
      </c>
      <c r="O241" s="71">
        <v>6.9815903219999864</v>
      </c>
      <c r="P241" s="71">
        <v>13.65282142431291</v>
      </c>
      <c r="Q241" s="71">
        <v>0.38229500262675398</v>
      </c>
      <c r="R241" s="71">
        <v>0</v>
      </c>
      <c r="S241" s="71">
        <v>0.5918141400000001</v>
      </c>
      <c r="T241" s="72"/>
      <c r="U241" s="71">
        <v>1496789</v>
      </c>
      <c r="V241" s="71">
        <v>490</v>
      </c>
      <c r="W241" s="71">
        <v>53</v>
      </c>
      <c r="X241" s="71">
        <v>818</v>
      </c>
      <c r="Y241" s="71">
        <v>2144</v>
      </c>
      <c r="Z241" s="71">
        <v>3323</v>
      </c>
      <c r="AA241" s="71">
        <v>2715</v>
      </c>
      <c r="AB241" s="71">
        <v>6489</v>
      </c>
      <c r="AC241" s="71">
        <v>0</v>
      </c>
      <c r="AD241" s="71">
        <v>0.5918141400000001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2137</v>
      </c>
      <c r="B242" s="70">
        <v>190</v>
      </c>
      <c r="C242" s="70">
        <v>3</v>
      </c>
      <c r="D242" s="70">
        <v>12</v>
      </c>
      <c r="E242" s="70">
        <v>2006</v>
      </c>
      <c r="F242" s="70" t="s">
        <v>790</v>
      </c>
      <c r="G242" s="70" t="s">
        <v>2134</v>
      </c>
      <c r="H242" s="70" t="s">
        <v>2135</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2138</v>
      </c>
      <c r="B243" s="70">
        <v>191</v>
      </c>
      <c r="C243" s="70">
        <v>4</v>
      </c>
      <c r="D243" s="70">
        <v>12</v>
      </c>
      <c r="E243" s="70">
        <v>2007</v>
      </c>
      <c r="F243" s="70" t="s">
        <v>791</v>
      </c>
      <c r="G243" s="70" t="s">
        <v>2134</v>
      </c>
      <c r="H243" s="70" t="s">
        <v>2135</v>
      </c>
      <c r="I243" s="148"/>
      <c r="J243" s="71">
        <v>22.21608287796662</v>
      </c>
      <c r="K243" s="71">
        <v>0.92241848240559421</v>
      </c>
      <c r="L243" s="71">
        <v>3.5450966928838241</v>
      </c>
      <c r="M243" s="71">
        <v>4.3293210825253263</v>
      </c>
      <c r="N243" s="71">
        <v>7.4334442328154111</v>
      </c>
      <c r="O243" s="71">
        <v>6.661394680409173</v>
      </c>
      <c r="P243" s="71">
        <v>13.133921627517379</v>
      </c>
      <c r="Q243" s="71">
        <v>0.38746638409018203</v>
      </c>
      <c r="R243" s="71">
        <v>0</v>
      </c>
      <c r="S243" s="71">
        <v>7.6572500000000002E-2</v>
      </c>
      <c r="T243" s="72"/>
      <c r="U243" s="71">
        <v>1593803</v>
      </c>
      <c r="V243" s="71">
        <v>405</v>
      </c>
      <c r="W243" s="71">
        <v>46</v>
      </c>
      <c r="X243" s="71">
        <v>1108</v>
      </c>
      <c r="Y243" s="71">
        <v>2146</v>
      </c>
      <c r="Z243" s="71">
        <v>3296</v>
      </c>
      <c r="AA243" s="71">
        <v>2572</v>
      </c>
      <c r="AB243" s="71">
        <v>6229</v>
      </c>
      <c r="AC243" s="71">
        <v>0</v>
      </c>
      <c r="AD243" s="71">
        <v>7.6572500000000002E-2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2139</v>
      </c>
      <c r="B244" s="70">
        <v>192</v>
      </c>
      <c r="C244" s="70">
        <v>5</v>
      </c>
      <c r="D244" s="70">
        <v>12</v>
      </c>
      <c r="E244" s="70">
        <v>2008</v>
      </c>
      <c r="F244" s="70" t="s">
        <v>792</v>
      </c>
      <c r="G244" s="70" t="s">
        <v>2134</v>
      </c>
      <c r="H244" s="70" t="s">
        <v>2135</v>
      </c>
      <c r="I244" s="148"/>
      <c r="J244" s="71">
        <v>19.868790138119611</v>
      </c>
      <c r="K244" s="71">
        <v>0.68280414065380457</v>
      </c>
      <c r="L244" s="71">
        <v>3.0407274632881678</v>
      </c>
      <c r="M244" s="71">
        <v>4.7293933707480216</v>
      </c>
      <c r="N244" s="71">
        <v>7.4547635624100463</v>
      </c>
      <c r="O244" s="71">
        <v>6.3886586565073591</v>
      </c>
      <c r="P244" s="71">
        <v>12.81291267195793</v>
      </c>
      <c r="Q244" s="71">
        <v>0.37654553745241998</v>
      </c>
      <c r="R244" s="71">
        <v>0</v>
      </c>
      <c r="S244" s="71">
        <v>0</v>
      </c>
      <c r="T244" s="72"/>
      <c r="U244" s="71">
        <v>1616265</v>
      </c>
      <c r="V244" s="71">
        <v>405</v>
      </c>
      <c r="W244" s="71">
        <v>46</v>
      </c>
      <c r="X244" s="71">
        <v>1108</v>
      </c>
      <c r="Y244" s="71">
        <v>2162</v>
      </c>
      <c r="Z244" s="71">
        <v>3272</v>
      </c>
      <c r="AA244" s="71">
        <v>2512</v>
      </c>
      <c r="AB244" s="71">
        <v>6153</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2140</v>
      </c>
      <c r="B245" s="70">
        <v>193</v>
      </c>
      <c r="C245" s="70">
        <v>6</v>
      </c>
      <c r="D245" s="70">
        <v>12</v>
      </c>
      <c r="E245" s="70">
        <v>2009</v>
      </c>
      <c r="F245" s="70" t="s">
        <v>176</v>
      </c>
      <c r="G245" s="70" t="s">
        <v>2134</v>
      </c>
      <c r="H245" s="70" t="s">
        <v>2135</v>
      </c>
      <c r="I245" s="148"/>
      <c r="J245" s="71">
        <v>11.06126698710513</v>
      </c>
      <c r="K245" s="71">
        <v>0.78999645991455547</v>
      </c>
      <c r="L245" s="71">
        <v>3.6629223945816989</v>
      </c>
      <c r="M245" s="71">
        <v>4.9100619807512116</v>
      </c>
      <c r="N245" s="71">
        <v>7.4318575513896814</v>
      </c>
      <c r="O245" s="71">
        <v>6.5160056429382838</v>
      </c>
      <c r="P245" s="71">
        <v>12.1677508951501</v>
      </c>
      <c r="Q245" s="71">
        <v>0.35252412598232602</v>
      </c>
      <c r="R245" s="71">
        <v>0</v>
      </c>
      <c r="S245" s="71">
        <v>0</v>
      </c>
      <c r="T245" s="72"/>
      <c r="U245" s="71">
        <v>943537</v>
      </c>
      <c r="V245" s="71">
        <v>399</v>
      </c>
      <c r="W245" s="71">
        <v>97</v>
      </c>
      <c r="X245" s="71">
        <v>1172</v>
      </c>
      <c r="Y245" s="71">
        <v>2165</v>
      </c>
      <c r="Z245" s="71">
        <v>3294</v>
      </c>
      <c r="AA245" s="71">
        <v>2449</v>
      </c>
      <c r="AB245" s="71">
        <v>6047</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11.895</v>
      </c>
      <c r="BK245" s="71">
        <v>0</v>
      </c>
      <c r="BL245" s="71">
        <v>0</v>
      </c>
      <c r="BM245" s="71">
        <v>0</v>
      </c>
      <c r="BN245" s="72"/>
      <c r="BO245" s="71">
        <v>0</v>
      </c>
      <c r="BP245" s="71">
        <v>0</v>
      </c>
      <c r="BQ245" s="71">
        <v>2</v>
      </c>
      <c r="BR245" s="71">
        <v>0</v>
      </c>
      <c r="BS245" s="71">
        <v>0</v>
      </c>
      <c r="BT245" s="71">
        <v>0</v>
      </c>
      <c r="BU245"/>
      <c r="BV245" s="70">
        <v>11.895</v>
      </c>
      <c r="BW245" s="70">
        <v>0</v>
      </c>
      <c r="BX245" s="70">
        <v>0</v>
      </c>
      <c r="BY245" s="70">
        <v>0</v>
      </c>
      <c r="BZ245" s="70">
        <v>0</v>
      </c>
      <c r="CA245" s="70">
        <v>0</v>
      </c>
      <c r="CB245" s="70">
        <v>0</v>
      </c>
      <c r="CC245" s="70">
        <v>0</v>
      </c>
      <c r="CD245" s="70">
        <v>0</v>
      </c>
    </row>
    <row r="246" spans="1:82">
      <c r="A246" s="70" t="s">
        <v>2141</v>
      </c>
      <c r="B246" s="70">
        <v>194</v>
      </c>
      <c r="C246" s="70">
        <v>7</v>
      </c>
      <c r="D246" s="70">
        <v>12</v>
      </c>
      <c r="E246" s="70">
        <v>2010</v>
      </c>
      <c r="F246" s="70" t="s">
        <v>177</v>
      </c>
      <c r="G246" s="70" t="s">
        <v>2134</v>
      </c>
      <c r="H246" s="70" t="s">
        <v>2135</v>
      </c>
      <c r="I246" s="148"/>
      <c r="J246" s="71">
        <v>13.75984571446047</v>
      </c>
      <c r="K246" s="71">
        <v>0.77270366014756875</v>
      </c>
      <c r="L246" s="71">
        <v>3.1338951573140501</v>
      </c>
      <c r="M246" s="71">
        <v>4.587080057813588</v>
      </c>
      <c r="N246" s="71">
        <v>6.2044757965750579</v>
      </c>
      <c r="O246" s="71">
        <v>6.4838981243726277</v>
      </c>
      <c r="P246" s="71">
        <v>12.21443053309814</v>
      </c>
      <c r="Q246" s="71">
        <v>0.36290443338919598</v>
      </c>
      <c r="R246" s="71">
        <v>0</v>
      </c>
      <c r="S246" s="71">
        <v>0</v>
      </c>
      <c r="T246" s="72"/>
      <c r="U246" s="71">
        <v>1367257</v>
      </c>
      <c r="V246" s="71">
        <v>399</v>
      </c>
      <c r="W246" s="71">
        <v>97</v>
      </c>
      <c r="X246" s="71">
        <v>1172</v>
      </c>
      <c r="Y246" s="71">
        <v>2173</v>
      </c>
      <c r="Z246" s="71">
        <v>3293</v>
      </c>
      <c r="AA246" s="71">
        <v>2397</v>
      </c>
      <c r="AB246" s="71">
        <v>5965</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14.347</v>
      </c>
      <c r="BK246" s="71">
        <v>0</v>
      </c>
      <c r="BL246" s="71">
        <v>0</v>
      </c>
      <c r="BM246" s="71">
        <v>0</v>
      </c>
      <c r="BN246" s="72"/>
      <c r="BO246" s="71">
        <v>0</v>
      </c>
      <c r="BP246" s="71">
        <v>0</v>
      </c>
      <c r="BQ246" s="71">
        <v>2</v>
      </c>
      <c r="BR246" s="71">
        <v>0</v>
      </c>
      <c r="BS246" s="71">
        <v>0</v>
      </c>
      <c r="BT246" s="71">
        <v>0</v>
      </c>
      <c r="BU246"/>
      <c r="BV246" s="70">
        <v>14.347</v>
      </c>
      <c r="BW246" s="70">
        <v>0</v>
      </c>
      <c r="BX246" s="70">
        <v>0</v>
      </c>
      <c r="BY246" s="70">
        <v>0</v>
      </c>
      <c r="BZ246" s="70">
        <v>0</v>
      </c>
      <c r="CA246" s="70">
        <v>0</v>
      </c>
      <c r="CB246" s="70">
        <v>0</v>
      </c>
      <c r="CC246" s="70">
        <v>0</v>
      </c>
      <c r="CD246" s="70">
        <v>0</v>
      </c>
    </row>
    <row r="247" spans="1:82">
      <c r="A247" s="70" t="s">
        <v>2142</v>
      </c>
      <c r="B247" s="70">
        <v>195</v>
      </c>
      <c r="C247" s="70">
        <v>8</v>
      </c>
      <c r="D247" s="70">
        <v>12</v>
      </c>
      <c r="E247" s="70">
        <v>2011</v>
      </c>
      <c r="F247" s="70" t="s">
        <v>178</v>
      </c>
      <c r="G247" s="70" t="s">
        <v>2134</v>
      </c>
      <c r="H247" s="70" t="s">
        <v>2135</v>
      </c>
      <c r="I247" s="148"/>
      <c r="J247" s="71">
        <v>17.15467431314611</v>
      </c>
      <c r="K247" s="71">
        <v>1.1007454684821789</v>
      </c>
      <c r="L247" s="71">
        <v>4.3455839647360959</v>
      </c>
      <c r="M247" s="71">
        <v>6.27055597312052</v>
      </c>
      <c r="N247" s="71">
        <v>9.2844698590206729</v>
      </c>
      <c r="O247" s="71">
        <v>6.3595205109252353</v>
      </c>
      <c r="P247" s="71">
        <v>11.717947924041471</v>
      </c>
      <c r="Q247" s="71">
        <v>0.408991799631645</v>
      </c>
      <c r="R247" s="71">
        <v>0</v>
      </c>
      <c r="S247" s="71">
        <v>0</v>
      </c>
      <c r="T247" s="72"/>
      <c r="U247" s="71">
        <v>1345287</v>
      </c>
      <c r="V247" s="71">
        <v>399</v>
      </c>
      <c r="W247" s="71">
        <v>97</v>
      </c>
      <c r="X247" s="71">
        <v>1172</v>
      </c>
      <c r="Y247" s="71">
        <v>2156</v>
      </c>
      <c r="Z247" s="71">
        <v>3300</v>
      </c>
      <c r="AA247" s="71">
        <v>2368</v>
      </c>
      <c r="AB247" s="71">
        <v>5828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13.906000000000001</v>
      </c>
      <c r="BK247" s="71">
        <v>0</v>
      </c>
      <c r="BL247" s="71">
        <v>0</v>
      </c>
      <c r="BM247" s="71">
        <v>0</v>
      </c>
      <c r="BN247" s="72"/>
      <c r="BO247" s="71">
        <v>0</v>
      </c>
      <c r="BP247" s="71">
        <v>0</v>
      </c>
      <c r="BQ247" s="71">
        <v>2</v>
      </c>
      <c r="BR247" s="71">
        <v>0</v>
      </c>
      <c r="BS247" s="71">
        <v>0</v>
      </c>
      <c r="BT247" s="71">
        <v>0</v>
      </c>
      <c r="BU247"/>
      <c r="BV247" s="70">
        <v>13.906000000000001</v>
      </c>
      <c r="BW247" s="70">
        <v>0</v>
      </c>
      <c r="BX247" s="70">
        <v>0</v>
      </c>
      <c r="BY247" s="70">
        <v>0</v>
      </c>
      <c r="BZ247" s="70">
        <v>0</v>
      </c>
      <c r="CA247" s="70">
        <v>0</v>
      </c>
      <c r="CB247" s="70">
        <v>0</v>
      </c>
      <c r="CC247" s="70">
        <v>0</v>
      </c>
      <c r="CD247" s="70">
        <v>0</v>
      </c>
    </row>
    <row r="248" spans="1:82">
      <c r="A248" s="70" t="s">
        <v>2143</v>
      </c>
      <c r="B248" s="70">
        <v>196</v>
      </c>
      <c r="C248" s="70">
        <v>9</v>
      </c>
      <c r="D248" s="70">
        <v>12</v>
      </c>
      <c r="E248" s="70">
        <v>2012</v>
      </c>
      <c r="F248" s="70" t="s">
        <v>179</v>
      </c>
      <c r="G248" s="70" t="s">
        <v>2134</v>
      </c>
      <c r="H248" s="70" t="s">
        <v>2135</v>
      </c>
      <c r="I248" s="148"/>
      <c r="J248" s="71">
        <v>19.483442385641741</v>
      </c>
      <c r="K248" s="71">
        <v>1.1276411131929429</v>
      </c>
      <c r="L248" s="71">
        <v>4.3432392986698192</v>
      </c>
      <c r="M248" s="71">
        <v>7.2912897844124149</v>
      </c>
      <c r="N248" s="71">
        <v>11.069750437776509</v>
      </c>
      <c r="O248" s="71">
        <v>6.3878669350168318</v>
      </c>
      <c r="P248" s="71">
        <v>11.451184234421577</v>
      </c>
      <c r="Q248" s="71">
        <v>0.43902413318962802</v>
      </c>
      <c r="R248" s="71">
        <v>0</v>
      </c>
      <c r="S248" s="71">
        <v>0</v>
      </c>
      <c r="T248" s="72"/>
      <c r="U248" s="71">
        <v>1396413</v>
      </c>
      <c r="V248" s="71">
        <v>399</v>
      </c>
      <c r="W248" s="71">
        <v>97</v>
      </c>
      <c r="X248" s="71">
        <v>1172</v>
      </c>
      <c r="Y248" s="71">
        <v>2147</v>
      </c>
      <c r="Z248" s="71">
        <v>3341</v>
      </c>
      <c r="AA248" s="71">
        <v>2301</v>
      </c>
      <c r="AB248" s="71">
        <v>5758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17.800999999999998</v>
      </c>
      <c r="BK248" s="71">
        <v>0</v>
      </c>
      <c r="BL248" s="71">
        <v>0</v>
      </c>
      <c r="BM248" s="71">
        <v>0</v>
      </c>
      <c r="BN248" s="72"/>
      <c r="BO248" s="71">
        <v>0</v>
      </c>
      <c r="BP248" s="71">
        <v>0</v>
      </c>
      <c r="BQ248" s="71">
        <v>2</v>
      </c>
      <c r="BR248" s="71">
        <v>0</v>
      </c>
      <c r="BS248" s="71">
        <v>0</v>
      </c>
      <c r="BT248" s="71">
        <v>0</v>
      </c>
      <c r="BU248"/>
      <c r="BV248" s="70">
        <v>17.800999999999998</v>
      </c>
      <c r="BW248" s="70">
        <v>0</v>
      </c>
      <c r="BX248" s="70">
        <v>0</v>
      </c>
      <c r="BY248" s="70">
        <v>0</v>
      </c>
      <c r="BZ248" s="70">
        <v>0</v>
      </c>
      <c r="CA248" s="70">
        <v>0</v>
      </c>
      <c r="CB248" s="70">
        <v>0</v>
      </c>
      <c r="CC248" s="70">
        <v>0</v>
      </c>
      <c r="CD248" s="70">
        <v>0</v>
      </c>
    </row>
    <row r="249" spans="1:82">
      <c r="A249" s="70" t="s">
        <v>2144</v>
      </c>
      <c r="B249" s="70">
        <v>197</v>
      </c>
      <c r="C249" s="70">
        <v>10</v>
      </c>
      <c r="D249" s="70">
        <v>12</v>
      </c>
      <c r="E249" s="70">
        <v>2013</v>
      </c>
      <c r="F249" s="70" t="s">
        <v>180</v>
      </c>
      <c r="G249" s="70" t="s">
        <v>2134</v>
      </c>
      <c r="H249" s="70" t="s">
        <v>2135</v>
      </c>
      <c r="I249" s="148"/>
      <c r="J249" s="71">
        <v>21.761275893715641</v>
      </c>
      <c r="K249" s="71">
        <v>0.95593023324391369</v>
      </c>
      <c r="L249" s="71">
        <v>3.8979817801139371</v>
      </c>
      <c r="M249" s="71">
        <v>6.827238951677213</v>
      </c>
      <c r="N249" s="71">
        <v>11.16965198599622</v>
      </c>
      <c r="O249" s="71">
        <v>6.0727544998189922</v>
      </c>
      <c r="P249" s="71">
        <v>11.559272110619284</v>
      </c>
      <c r="Q249" s="71">
        <v>0.44254734741836599</v>
      </c>
      <c r="R249" s="71">
        <v>0</v>
      </c>
      <c r="S249" s="71">
        <v>0</v>
      </c>
      <c r="T249" s="72"/>
      <c r="U249" s="71">
        <v>1554100</v>
      </c>
      <c r="V249" s="71">
        <v>399</v>
      </c>
      <c r="W249" s="71">
        <v>97</v>
      </c>
      <c r="X249" s="71">
        <v>1172</v>
      </c>
      <c r="Y249" s="71">
        <v>2152</v>
      </c>
      <c r="Z249" s="71">
        <v>3318</v>
      </c>
      <c r="AA249" s="71">
        <v>2314</v>
      </c>
      <c r="AB249" s="71">
        <v>5721</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22.382999999999999</v>
      </c>
      <c r="BK249" s="71">
        <v>0</v>
      </c>
      <c r="BL249" s="71">
        <v>0</v>
      </c>
      <c r="BM249" s="71">
        <v>0</v>
      </c>
      <c r="BN249" s="72"/>
      <c r="BO249" s="71">
        <v>0</v>
      </c>
      <c r="BP249" s="71">
        <v>0</v>
      </c>
      <c r="BQ249" s="71">
        <v>2</v>
      </c>
      <c r="BR249" s="71">
        <v>0</v>
      </c>
      <c r="BS249" s="71">
        <v>0</v>
      </c>
      <c r="BT249" s="71">
        <v>0</v>
      </c>
      <c r="BU249"/>
      <c r="BV249" s="70">
        <v>22.382999999999999</v>
      </c>
      <c r="BW249" s="70">
        <v>0</v>
      </c>
      <c r="BX249" s="70">
        <v>0</v>
      </c>
      <c r="BY249" s="70">
        <v>0</v>
      </c>
      <c r="BZ249" s="70">
        <v>0</v>
      </c>
      <c r="CA249" s="70">
        <v>0</v>
      </c>
      <c r="CB249" s="70">
        <v>0</v>
      </c>
      <c r="CC249" s="70">
        <v>0</v>
      </c>
      <c r="CD249" s="70">
        <v>0</v>
      </c>
    </row>
    <row r="250" spans="1:82">
      <c r="A250" s="70" t="s">
        <v>2145</v>
      </c>
      <c r="B250" s="70">
        <v>198</v>
      </c>
      <c r="C250" s="70">
        <v>11</v>
      </c>
      <c r="D250" s="70">
        <v>12</v>
      </c>
      <c r="E250" s="70">
        <v>2014</v>
      </c>
      <c r="F250" s="70" t="s">
        <v>181</v>
      </c>
      <c r="G250" s="70" t="s">
        <v>2134</v>
      </c>
      <c r="H250" s="70" t="s">
        <v>2135</v>
      </c>
      <c r="I250" s="148"/>
      <c r="J250" s="71">
        <v>20.35617964992381</v>
      </c>
      <c r="K250" s="71">
        <v>0.91158455340909872</v>
      </c>
      <c r="L250" s="71">
        <v>2.2167525905837531</v>
      </c>
      <c r="M250" s="71">
        <v>7.1012219539765367</v>
      </c>
      <c r="N250" s="71">
        <v>10.062546495833219</v>
      </c>
      <c r="O250" s="71">
        <v>5.7728307238041294</v>
      </c>
      <c r="P250" s="71">
        <v>11.388374304917752</v>
      </c>
      <c r="Q250" s="71">
        <v>0.41940260134948598</v>
      </c>
      <c r="R250" s="71">
        <v>0</v>
      </c>
      <c r="S250" s="71">
        <v>0</v>
      </c>
      <c r="T250" s="72"/>
      <c r="U250" s="71">
        <v>1506299</v>
      </c>
      <c r="V250" s="71">
        <v>321</v>
      </c>
      <c r="W250" s="71">
        <v>50</v>
      </c>
      <c r="X250" s="71">
        <v>1137</v>
      </c>
      <c r="Y250" s="71">
        <v>2175</v>
      </c>
      <c r="Z250" s="71">
        <v>3322</v>
      </c>
      <c r="AA250" s="71">
        <v>2268</v>
      </c>
      <c r="AB250" s="71">
        <v>5651</v>
      </c>
      <c r="AC250" s="71">
        <v>0</v>
      </c>
      <c r="AD250" s="71">
        <v>0</v>
      </c>
      <c r="AE250" s="72"/>
      <c r="AF250" s="71"/>
      <c r="AG250" s="71"/>
      <c r="AH250" s="71"/>
      <c r="AI250" s="71"/>
      <c r="AJ250" s="71"/>
      <c r="AK250" s="71"/>
      <c r="AL250" s="71"/>
      <c r="AM250" s="71"/>
      <c r="AN250" s="71"/>
      <c r="AO250" s="71"/>
      <c r="AP250" s="71"/>
      <c r="AQ250" s="72"/>
      <c r="AR250" s="71">
        <v>109</v>
      </c>
      <c r="AS250" s="71">
        <v>29</v>
      </c>
      <c r="AT250" s="71">
        <v>0</v>
      </c>
      <c r="AU250" s="71">
        <v>0</v>
      </c>
      <c r="AV250" s="71">
        <v>0</v>
      </c>
      <c r="AW250" s="71">
        <v>0</v>
      </c>
      <c r="AX250" s="71"/>
      <c r="AY250" s="72"/>
      <c r="AZ250" s="71">
        <v>506.279</v>
      </c>
      <c r="BA250" s="71">
        <v>795.8</v>
      </c>
      <c r="BB250" s="71">
        <v>0</v>
      </c>
      <c r="BC250" s="71">
        <v>0</v>
      </c>
      <c r="BD250" s="71">
        <v>0</v>
      </c>
      <c r="BE250" s="71">
        <v>0</v>
      </c>
      <c r="BF250" s="71"/>
      <c r="BG250" s="72"/>
      <c r="BH250" s="71">
        <v>0</v>
      </c>
      <c r="BI250" s="71">
        <v>0</v>
      </c>
      <c r="BJ250" s="71">
        <v>21.6</v>
      </c>
      <c r="BK250" s="71">
        <v>0</v>
      </c>
      <c r="BL250" s="71">
        <v>0</v>
      </c>
      <c r="BM250" s="71">
        <v>0</v>
      </c>
      <c r="BN250" s="72"/>
      <c r="BO250" s="71">
        <v>0</v>
      </c>
      <c r="BP250" s="71">
        <v>0</v>
      </c>
      <c r="BQ250" s="71">
        <v>2</v>
      </c>
      <c r="BR250" s="71">
        <v>0</v>
      </c>
      <c r="BS250" s="71">
        <v>0</v>
      </c>
      <c r="BT250" s="71">
        <v>0</v>
      </c>
      <c r="BU250"/>
      <c r="BV250" s="70">
        <v>21.6</v>
      </c>
      <c r="BW250" s="70">
        <v>0</v>
      </c>
      <c r="BX250" s="70">
        <v>0</v>
      </c>
      <c r="BY250" s="70">
        <v>0</v>
      </c>
      <c r="BZ250" s="70">
        <v>0</v>
      </c>
      <c r="CA250" s="70">
        <v>0</v>
      </c>
      <c r="CB250" s="70">
        <v>0</v>
      </c>
      <c r="CC250" s="70">
        <v>0</v>
      </c>
      <c r="CD250" s="70">
        <v>0</v>
      </c>
    </row>
    <row r="251" spans="1:82">
      <c r="A251" s="70" t="s">
        <v>2146</v>
      </c>
      <c r="B251" s="70">
        <v>199</v>
      </c>
      <c r="C251" s="70">
        <v>12</v>
      </c>
      <c r="D251" s="70">
        <v>12</v>
      </c>
      <c r="E251" s="70">
        <v>2015</v>
      </c>
      <c r="F251" s="70" t="s">
        <v>182</v>
      </c>
      <c r="G251" s="70" t="s">
        <v>2134</v>
      </c>
      <c r="H251" s="70" t="s">
        <v>2135</v>
      </c>
      <c r="I251" s="148"/>
      <c r="J251" s="71">
        <v>22.284592612093231</v>
      </c>
      <c r="K251" s="71">
        <v>0.81366052128591082</v>
      </c>
      <c r="L251" s="71">
        <v>2.1407891456197232</v>
      </c>
      <c r="M251" s="71">
        <v>6.4655608615019551</v>
      </c>
      <c r="N251" s="71">
        <v>8.9383243651395219</v>
      </c>
      <c r="O251" s="71">
        <v>5.7023123280451244</v>
      </c>
      <c r="P251" s="71">
        <v>11.100879310194347</v>
      </c>
      <c r="Q251" s="71">
        <v>0.40075981805100103</v>
      </c>
      <c r="R251" s="71">
        <v>0</v>
      </c>
      <c r="S251" s="71">
        <v>0</v>
      </c>
      <c r="T251" s="72"/>
      <c r="U251" s="71">
        <v>1694167</v>
      </c>
      <c r="V251" s="71">
        <v>321</v>
      </c>
      <c r="W251" s="71">
        <v>50</v>
      </c>
      <c r="X251" s="71">
        <v>1137</v>
      </c>
      <c r="Y251" s="71">
        <v>2175</v>
      </c>
      <c r="Z251" s="71">
        <v>3313</v>
      </c>
      <c r="AA251" s="71">
        <v>2209</v>
      </c>
      <c r="AB251" s="71">
        <v>5516</v>
      </c>
      <c r="AC251" s="71">
        <v>0</v>
      </c>
      <c r="AD251" s="71">
        <v>0</v>
      </c>
      <c r="AE251" s="72"/>
      <c r="AF251" s="71">
        <v>19871062.397844668</v>
      </c>
      <c r="AG251" s="71">
        <v>550729.65535896085</v>
      </c>
      <c r="AH251" s="71">
        <v>391955.65697654919</v>
      </c>
      <c r="AI251" s="71">
        <v>6949771.0465409551</v>
      </c>
      <c r="AJ251" s="71">
        <v>12024463.453402091</v>
      </c>
      <c r="AK251" s="71">
        <v>0</v>
      </c>
      <c r="AL251" s="71">
        <v>0</v>
      </c>
      <c r="AM251" s="71">
        <v>755944.66125026497</v>
      </c>
      <c r="AN251" s="71">
        <v>0</v>
      </c>
      <c r="AO251" s="71">
        <v>0</v>
      </c>
      <c r="AP251" s="71">
        <v>40543926.871373489</v>
      </c>
      <c r="AQ251" s="72"/>
      <c r="AR251" s="71">
        <v>114</v>
      </c>
      <c r="AS251" s="71">
        <v>37</v>
      </c>
      <c r="AT251" s="71">
        <v>0</v>
      </c>
      <c r="AU251" s="71">
        <v>0</v>
      </c>
      <c r="AV251" s="71">
        <v>0</v>
      </c>
      <c r="AW251" s="71">
        <v>0</v>
      </c>
      <c r="AX251" s="71"/>
      <c r="AY251" s="72"/>
      <c r="AZ251" s="71">
        <v>546.13900000000001</v>
      </c>
      <c r="BA251" s="71">
        <v>1013.1</v>
      </c>
      <c r="BB251" s="71">
        <v>0</v>
      </c>
      <c r="BC251" s="71">
        <v>0</v>
      </c>
      <c r="BD251" s="71">
        <v>0</v>
      </c>
      <c r="BE251" s="71">
        <v>0</v>
      </c>
      <c r="BF251" s="71"/>
      <c r="BG251" s="72"/>
      <c r="BH251" s="71">
        <v>0</v>
      </c>
      <c r="BI251" s="71">
        <v>0</v>
      </c>
      <c r="BJ251" s="71">
        <v>18.113</v>
      </c>
      <c r="BK251" s="71">
        <v>0</v>
      </c>
      <c r="BL251" s="71">
        <v>0</v>
      </c>
      <c r="BM251" s="71">
        <v>0</v>
      </c>
      <c r="BN251" s="72"/>
      <c r="BO251" s="71">
        <v>0</v>
      </c>
      <c r="BP251" s="71">
        <v>0</v>
      </c>
      <c r="BQ251" s="71">
        <v>2</v>
      </c>
      <c r="BR251" s="71">
        <v>0</v>
      </c>
      <c r="BS251" s="71">
        <v>0</v>
      </c>
      <c r="BT251" s="71">
        <v>0</v>
      </c>
      <c r="BU251"/>
      <c r="BV251" s="70">
        <v>18.113</v>
      </c>
      <c r="BW251" s="70">
        <v>0</v>
      </c>
      <c r="BX251" s="70">
        <v>0</v>
      </c>
      <c r="BY251" s="70">
        <v>0</v>
      </c>
      <c r="BZ251" s="70">
        <v>0</v>
      </c>
      <c r="CA251" s="70">
        <v>0</v>
      </c>
      <c r="CB251" s="70">
        <v>0</v>
      </c>
      <c r="CC251" s="70">
        <v>0</v>
      </c>
      <c r="CD251" s="70">
        <v>0</v>
      </c>
    </row>
    <row r="252" spans="1:82">
      <c r="A252" s="70" t="s">
        <v>2147</v>
      </c>
      <c r="B252" s="70">
        <v>200</v>
      </c>
      <c r="C252" s="70">
        <v>13</v>
      </c>
      <c r="D252" s="70">
        <v>12</v>
      </c>
      <c r="E252" s="70">
        <v>2016</v>
      </c>
      <c r="F252" s="70" t="s">
        <v>155</v>
      </c>
      <c r="G252" s="70" t="s">
        <v>2134</v>
      </c>
      <c r="H252" s="70" t="s">
        <v>2135</v>
      </c>
      <c r="I252" s="148"/>
      <c r="J252" s="71">
        <v>13.256518235093541</v>
      </c>
      <c r="K252" s="71">
        <v>0.77185000840632489</v>
      </c>
      <c r="L252" s="71">
        <v>2.3096576070367618</v>
      </c>
      <c r="M252" s="71">
        <v>4.602993308130495</v>
      </c>
      <c r="N252" s="71">
        <v>7.5222974004731311</v>
      </c>
      <c r="O252" s="71">
        <v>5.6177637804941591</v>
      </c>
      <c r="P252" s="71">
        <v>10.674612089131401</v>
      </c>
      <c r="Q252" s="71">
        <v>0.38480328773391553</v>
      </c>
      <c r="R252" s="71">
        <v>0</v>
      </c>
      <c r="S252" s="71">
        <v>0</v>
      </c>
      <c r="T252" s="72"/>
      <c r="U252" s="71">
        <v>1189397</v>
      </c>
      <c r="V252" s="71">
        <v>321</v>
      </c>
      <c r="W252" s="71">
        <v>50</v>
      </c>
      <c r="X252" s="71">
        <v>1137</v>
      </c>
      <c r="Y252" s="71">
        <v>2191</v>
      </c>
      <c r="Z252" s="71">
        <v>3304</v>
      </c>
      <c r="AA252" s="71">
        <v>2197</v>
      </c>
      <c r="AB252" s="71">
        <v>5448</v>
      </c>
      <c r="AC252" s="71">
        <v>0</v>
      </c>
      <c r="AD252" s="71">
        <v>0</v>
      </c>
      <c r="AE252" s="72"/>
      <c r="AF252" s="71">
        <v>13142550.92674014</v>
      </c>
      <c r="AG252" s="71">
        <v>549016.13983115682</v>
      </c>
      <c r="AH252" s="71">
        <v>364668.00814154668</v>
      </c>
      <c r="AI252" s="71">
        <v>6695461.1589301964</v>
      </c>
      <c r="AJ252" s="71">
        <v>12927270.43589679</v>
      </c>
      <c r="AK252" s="71">
        <v>0</v>
      </c>
      <c r="AL252" s="71">
        <v>0</v>
      </c>
      <c r="AM252" s="71">
        <v>747205.60129092482</v>
      </c>
      <c r="AN252" s="71">
        <v>0</v>
      </c>
      <c r="AO252" s="71">
        <v>0</v>
      </c>
      <c r="AP252" s="71">
        <v>34426172.270830758</v>
      </c>
      <c r="AQ252" s="72"/>
      <c r="AR252" s="71">
        <v>117</v>
      </c>
      <c r="AS252" s="71">
        <v>42</v>
      </c>
      <c r="AT252" s="71">
        <v>0</v>
      </c>
      <c r="AU252" s="71">
        <v>0</v>
      </c>
      <c r="AV252" s="71">
        <v>0</v>
      </c>
      <c r="AW252" s="71">
        <v>0</v>
      </c>
      <c r="AX252" s="71"/>
      <c r="AY252" s="72"/>
      <c r="AZ252" s="71">
        <v>564.53899999999999</v>
      </c>
      <c r="BA252" s="71">
        <v>1236.3</v>
      </c>
      <c r="BB252" s="71">
        <v>0</v>
      </c>
      <c r="BC252" s="71">
        <v>0</v>
      </c>
      <c r="BD252" s="71">
        <v>0</v>
      </c>
      <c r="BE252" s="71">
        <v>0</v>
      </c>
      <c r="BF252" s="71"/>
      <c r="BG252" s="72"/>
      <c r="BH252" s="71">
        <v>0</v>
      </c>
      <c r="BI252" s="71">
        <v>0</v>
      </c>
      <c r="BJ252" s="71">
        <v>18.707999999999998</v>
      </c>
      <c r="BK252" s="71">
        <v>0</v>
      </c>
      <c r="BL252" s="71">
        <v>0</v>
      </c>
      <c r="BM252" s="71">
        <v>0</v>
      </c>
      <c r="BN252" s="72"/>
      <c r="BO252" s="71">
        <v>0</v>
      </c>
      <c r="BP252" s="71">
        <v>0</v>
      </c>
      <c r="BQ252" s="71">
        <v>2</v>
      </c>
      <c r="BR252" s="71">
        <v>0</v>
      </c>
      <c r="BS252" s="71">
        <v>0</v>
      </c>
      <c r="BT252" s="71">
        <v>0</v>
      </c>
      <c r="BU252"/>
      <c r="BV252" s="70">
        <v>18.707999999999998</v>
      </c>
      <c r="BW252" s="70">
        <v>0</v>
      </c>
      <c r="BX252" s="70">
        <v>0</v>
      </c>
      <c r="BY252" s="70">
        <v>0</v>
      </c>
      <c r="BZ252" s="70">
        <v>0</v>
      </c>
      <c r="CA252" s="70">
        <v>0</v>
      </c>
      <c r="CB252" s="70">
        <v>0</v>
      </c>
      <c r="CC252" s="70">
        <v>0</v>
      </c>
      <c r="CD252" s="70">
        <v>0</v>
      </c>
    </row>
    <row r="253" spans="1:82">
      <c r="A253" s="70" t="s">
        <v>2148</v>
      </c>
      <c r="B253" s="70">
        <v>201</v>
      </c>
      <c r="C253" s="70">
        <v>14</v>
      </c>
      <c r="D253" s="70">
        <v>12</v>
      </c>
      <c r="E253" s="70">
        <v>2017</v>
      </c>
      <c r="F253" s="70" t="s">
        <v>156</v>
      </c>
      <c r="G253" s="70" t="s">
        <v>2134</v>
      </c>
      <c r="H253" s="70" t="s">
        <v>2135</v>
      </c>
      <c r="I253" s="148"/>
      <c r="J253" s="71">
        <v>15.477307315267467</v>
      </c>
      <c r="K253" s="71">
        <v>0.78217693552831657</v>
      </c>
      <c r="L253" s="71">
        <v>2.1833214681560742</v>
      </c>
      <c r="M253" s="71">
        <v>4.6563188624014531</v>
      </c>
      <c r="N253" s="71">
        <v>7.5088222181987643</v>
      </c>
      <c r="O253" s="71">
        <v>5.5210776203126937</v>
      </c>
      <c r="P253" s="71">
        <v>10.428358317685948</v>
      </c>
      <c r="Q253" s="71">
        <v>0.36705894158182301</v>
      </c>
      <c r="R253" s="71">
        <v>0</v>
      </c>
      <c r="S253" s="71">
        <v>0</v>
      </c>
      <c r="T253" s="72"/>
      <c r="U253" s="71">
        <v>1393535</v>
      </c>
      <c r="V253" s="71">
        <v>321</v>
      </c>
      <c r="W253" s="71">
        <v>50</v>
      </c>
      <c r="X253" s="71">
        <v>1137</v>
      </c>
      <c r="Y253" s="71">
        <v>2194</v>
      </c>
      <c r="Z253" s="71">
        <v>3301</v>
      </c>
      <c r="AA253" s="71">
        <v>2160</v>
      </c>
      <c r="AB253" s="71">
        <v>5374</v>
      </c>
      <c r="AC253" s="71">
        <v>0</v>
      </c>
      <c r="AD253" s="71">
        <v>0</v>
      </c>
      <c r="AE253" s="72"/>
      <c r="AF253" s="71">
        <v>15858346.706407821</v>
      </c>
      <c r="AG253" s="71">
        <v>559433.45821958012</v>
      </c>
      <c r="AH253" s="71">
        <v>455644.96606670559</v>
      </c>
      <c r="AI253" s="71">
        <v>6959187.5121535128</v>
      </c>
      <c r="AJ253" s="71">
        <v>12216773.526481939</v>
      </c>
      <c r="AK253" s="71">
        <v>0</v>
      </c>
      <c r="AL253" s="71">
        <v>0</v>
      </c>
      <c r="AM253" s="71">
        <v>738209.62481075595</v>
      </c>
      <c r="AN253" s="71">
        <v>0</v>
      </c>
      <c r="AO253" s="71">
        <v>0</v>
      </c>
      <c r="AP253" s="71">
        <v>36787595.794140317</v>
      </c>
      <c r="AQ253" s="72"/>
      <c r="AR253" s="71">
        <v>118</v>
      </c>
      <c r="AS253" s="71">
        <v>49</v>
      </c>
      <c r="AT253" s="71">
        <v>0</v>
      </c>
      <c r="AU253" s="71">
        <v>0</v>
      </c>
      <c r="AV253" s="71">
        <v>0</v>
      </c>
      <c r="AW253" s="71">
        <v>0</v>
      </c>
      <c r="AX253" s="71"/>
      <c r="AY253" s="72"/>
      <c r="AZ253" s="71">
        <v>572.03899999999999</v>
      </c>
      <c r="BA253" s="71">
        <v>1514.1</v>
      </c>
      <c r="BB253" s="71">
        <v>0</v>
      </c>
      <c r="BC253" s="71">
        <v>0</v>
      </c>
      <c r="BD253" s="71">
        <v>0</v>
      </c>
      <c r="BE253" s="71">
        <v>0</v>
      </c>
      <c r="BF253" s="71"/>
      <c r="BG253" s="72"/>
      <c r="BH253" s="71">
        <v>0</v>
      </c>
      <c r="BI253" s="71">
        <v>0</v>
      </c>
      <c r="BJ253" s="71">
        <v>16.690000000000001</v>
      </c>
      <c r="BK253" s="71">
        <v>0</v>
      </c>
      <c r="BL253" s="71">
        <v>0</v>
      </c>
      <c r="BM253" s="71">
        <v>0</v>
      </c>
      <c r="BN253" s="72"/>
      <c r="BO253" s="71">
        <v>0</v>
      </c>
      <c r="BP253" s="71">
        <v>0</v>
      </c>
      <c r="BQ253" s="71">
        <v>2</v>
      </c>
      <c r="BR253" s="71">
        <v>0</v>
      </c>
      <c r="BS253" s="71">
        <v>0</v>
      </c>
      <c r="BT253" s="71">
        <v>0</v>
      </c>
      <c r="BU253"/>
      <c r="BV253" s="70">
        <v>16.690000000000001</v>
      </c>
      <c r="BW253" s="70">
        <v>0</v>
      </c>
      <c r="BX253" s="70">
        <v>0</v>
      </c>
      <c r="BY253" s="70">
        <v>0</v>
      </c>
      <c r="BZ253" s="70">
        <v>0</v>
      </c>
      <c r="CA253" s="70">
        <v>0</v>
      </c>
      <c r="CB253" s="70">
        <v>0</v>
      </c>
      <c r="CC253" s="70">
        <v>0</v>
      </c>
      <c r="CD253" s="70">
        <v>0</v>
      </c>
    </row>
    <row r="254" spans="1:82">
      <c r="A254" s="70" t="s">
        <v>2149</v>
      </c>
      <c r="B254" s="70">
        <v>202</v>
      </c>
      <c r="C254" s="70">
        <v>15</v>
      </c>
      <c r="D254" s="70">
        <v>12</v>
      </c>
      <c r="E254" s="70">
        <v>2018</v>
      </c>
      <c r="F254" s="70" t="s">
        <v>183</v>
      </c>
      <c r="G254" s="1064" t="s">
        <v>2134</v>
      </c>
      <c r="H254" s="70" t="s">
        <v>2135</v>
      </c>
      <c r="I254" s="148"/>
      <c r="J254" s="71">
        <v>13.944327828221727</v>
      </c>
      <c r="K254" s="71">
        <v>0.7410179277322263</v>
      </c>
      <c r="L254" s="71">
        <v>1.9944407435129015</v>
      </c>
      <c r="M254" s="71">
        <v>4.6062751637583323</v>
      </c>
      <c r="N254" s="71">
        <v>7.1837479709600265</v>
      </c>
      <c r="O254" s="71">
        <v>5.3828850280990839</v>
      </c>
      <c r="P254" s="71">
        <v>10.343671504422538</v>
      </c>
      <c r="Q254" s="71">
        <v>0.33414375358040999</v>
      </c>
      <c r="R254" s="71">
        <v>0</v>
      </c>
      <c r="S254" s="71">
        <v>0</v>
      </c>
      <c r="T254" s="72"/>
      <c r="U254" s="71">
        <v>1349516</v>
      </c>
      <c r="V254" s="71">
        <v>321</v>
      </c>
      <c r="W254" s="71">
        <v>50</v>
      </c>
      <c r="X254" s="71">
        <v>1137</v>
      </c>
      <c r="Y254" s="71">
        <v>2185</v>
      </c>
      <c r="Z254" s="71">
        <v>3280</v>
      </c>
      <c r="AA254" s="71">
        <v>2164</v>
      </c>
      <c r="AB254" s="71">
        <v>5272</v>
      </c>
      <c r="AC254" s="71">
        <v>0</v>
      </c>
      <c r="AD254" s="71">
        <v>0</v>
      </c>
      <c r="AE254" s="72"/>
      <c r="AF254" s="71">
        <v>15042378.264030561</v>
      </c>
      <c r="AG254" s="71">
        <v>498814.72850148898</v>
      </c>
      <c r="AH254" s="71">
        <v>419768.89250727132</v>
      </c>
      <c r="AI254" s="71">
        <v>6609549.7630032049</v>
      </c>
      <c r="AJ254" s="71">
        <v>11687309.428914869</v>
      </c>
      <c r="AK254" s="71">
        <v>0</v>
      </c>
      <c r="AL254" s="71">
        <v>0</v>
      </c>
      <c r="AM254" s="71">
        <v>725696.65567181283</v>
      </c>
      <c r="AN254" s="71">
        <v>0</v>
      </c>
      <c r="AO254" s="71">
        <v>0</v>
      </c>
      <c r="AP254" s="71">
        <v>34983517.73262921</v>
      </c>
      <c r="AQ254" s="72"/>
      <c r="AR254" s="71">
        <v>126</v>
      </c>
      <c r="AS254" s="71">
        <v>52</v>
      </c>
      <c r="AT254" s="71">
        <v>0</v>
      </c>
      <c r="AU254" s="71">
        <v>0</v>
      </c>
      <c r="AV254" s="71">
        <v>0</v>
      </c>
      <c r="AW254" s="71">
        <v>0</v>
      </c>
      <c r="AX254" s="71"/>
      <c r="AY254" s="72"/>
      <c r="AZ254" s="71">
        <v>609.23900000000003</v>
      </c>
      <c r="BA254" s="71">
        <v>1594</v>
      </c>
      <c r="BB254" s="71">
        <v>0</v>
      </c>
      <c r="BC254" s="71">
        <v>0</v>
      </c>
      <c r="BD254" s="71">
        <v>0</v>
      </c>
      <c r="BE254" s="71">
        <v>0</v>
      </c>
      <c r="BF254" s="71"/>
      <c r="BG254" s="72"/>
      <c r="BH254" s="71">
        <v>0</v>
      </c>
      <c r="BI254" s="71">
        <v>0</v>
      </c>
      <c r="BJ254" s="71">
        <v>18.373999999999999</v>
      </c>
      <c r="BK254" s="71">
        <v>0</v>
      </c>
      <c r="BL254" s="71">
        <v>0</v>
      </c>
      <c r="BM254" s="71">
        <v>0</v>
      </c>
      <c r="BN254" s="72"/>
      <c r="BO254" s="71">
        <v>0</v>
      </c>
      <c r="BP254" s="71">
        <v>0</v>
      </c>
      <c r="BQ254" s="71">
        <v>2</v>
      </c>
      <c r="BR254" s="71">
        <v>0</v>
      </c>
      <c r="BS254" s="71">
        <v>0</v>
      </c>
      <c r="BT254" s="71">
        <v>0</v>
      </c>
      <c r="BU254"/>
      <c r="BV254" s="70">
        <v>18.373999999999999</v>
      </c>
      <c r="BW254" s="70">
        <v>0</v>
      </c>
      <c r="BX254" s="70">
        <v>0</v>
      </c>
      <c r="BY254" s="70">
        <v>0</v>
      </c>
      <c r="BZ254" s="70">
        <v>0</v>
      </c>
      <c r="CA254" s="70">
        <v>0</v>
      </c>
      <c r="CB254" s="70">
        <v>0</v>
      </c>
      <c r="CC254" s="70">
        <v>0</v>
      </c>
      <c r="CD254" s="70">
        <v>0</v>
      </c>
    </row>
    <row r="255" spans="1:82">
      <c r="A255" s="70" t="s">
        <v>2150</v>
      </c>
      <c r="B255" s="70">
        <v>203</v>
      </c>
      <c r="C255" s="70">
        <v>16</v>
      </c>
      <c r="D255" s="70">
        <v>12</v>
      </c>
      <c r="E255" s="70">
        <v>2019</v>
      </c>
      <c r="F255" s="70" t="s">
        <v>158</v>
      </c>
      <c r="G255" s="1064" t="s">
        <v>2134</v>
      </c>
      <c r="H255" s="70" t="s">
        <v>2135</v>
      </c>
      <c r="I255" s="148"/>
      <c r="J255" s="71">
        <v>11.375164970242736</v>
      </c>
      <c r="K255" s="71">
        <v>0.63348269235102728</v>
      </c>
      <c r="L255" s="71">
        <v>1.9634286933796317</v>
      </c>
      <c r="M255" s="71">
        <v>3.8900486241399119</v>
      </c>
      <c r="N255" s="71">
        <v>5.6289032921889781</v>
      </c>
      <c r="O255" s="71">
        <v>5.1847484777522759</v>
      </c>
      <c r="P255" s="71">
        <v>10.291648313778406</v>
      </c>
      <c r="Q255" s="71">
        <v>0.31719052845602802</v>
      </c>
      <c r="R255" s="71">
        <v>0</v>
      </c>
      <c r="S255" s="71">
        <v>0</v>
      </c>
      <c r="T255" s="72"/>
      <c r="U255" s="71">
        <v>1343997</v>
      </c>
      <c r="V255" s="71">
        <v>321</v>
      </c>
      <c r="W255" s="71">
        <v>50</v>
      </c>
      <c r="X255" s="71">
        <v>1137</v>
      </c>
      <c r="Y255" s="71">
        <v>2177</v>
      </c>
      <c r="Z255" s="71">
        <v>3246</v>
      </c>
      <c r="AA255" s="71">
        <v>2137</v>
      </c>
      <c r="AB255" s="71">
        <v>5140</v>
      </c>
      <c r="AC255" s="71">
        <v>0</v>
      </c>
      <c r="AD255" s="71">
        <v>0</v>
      </c>
      <c r="AE255" s="72"/>
      <c r="AF255" s="71">
        <v>14718509.423919279</v>
      </c>
      <c r="AG255" s="71">
        <v>484721.70578412508</v>
      </c>
      <c r="AH255" s="71">
        <v>461460.73806960142</v>
      </c>
      <c r="AI255" s="71">
        <v>6977818.8072255924</v>
      </c>
      <c r="AJ255" s="71">
        <v>10789284.071811641</v>
      </c>
      <c r="AK255" s="71">
        <v>0</v>
      </c>
      <c r="AL255" s="71">
        <v>0</v>
      </c>
      <c r="AM255" s="71">
        <v>700029.30610071658</v>
      </c>
      <c r="AN255" s="71">
        <v>0</v>
      </c>
      <c r="AO255" s="71">
        <v>0</v>
      </c>
      <c r="AP255" s="71">
        <v>34131824.052910954</v>
      </c>
      <c r="AQ255" s="72"/>
      <c r="AR255" s="71">
        <v>131</v>
      </c>
      <c r="AS255" s="71">
        <v>54</v>
      </c>
      <c r="AT255" s="71">
        <v>0</v>
      </c>
      <c r="AU255" s="71">
        <v>0</v>
      </c>
      <c r="AV255" s="71">
        <v>0</v>
      </c>
      <c r="AW255" s="71">
        <v>0</v>
      </c>
      <c r="AX255" s="71"/>
      <c r="AY255" s="72"/>
      <c r="AZ255" s="71">
        <v>638.03899999999999</v>
      </c>
      <c r="BA255" s="71">
        <v>1644.9</v>
      </c>
      <c r="BB255" s="71">
        <v>0</v>
      </c>
      <c r="BC255" s="71">
        <v>0</v>
      </c>
      <c r="BD255" s="71">
        <v>0</v>
      </c>
      <c r="BE255" s="71">
        <v>0</v>
      </c>
      <c r="BF255" s="71"/>
      <c r="BG255" s="72"/>
      <c r="BH255" s="71">
        <v>0</v>
      </c>
      <c r="BI255" s="71">
        <v>0</v>
      </c>
      <c r="BJ255" s="71">
        <v>15.371</v>
      </c>
      <c r="BK255" s="71">
        <v>0</v>
      </c>
      <c r="BL255" s="71">
        <v>0</v>
      </c>
      <c r="BM255" s="71">
        <v>0</v>
      </c>
      <c r="BN255" s="72"/>
      <c r="BO255" s="71">
        <v>0</v>
      </c>
      <c r="BP255" s="71">
        <v>0</v>
      </c>
      <c r="BQ255" s="71">
        <v>2</v>
      </c>
      <c r="BR255" s="71">
        <v>0</v>
      </c>
      <c r="BS255" s="71">
        <v>0</v>
      </c>
      <c r="BT255" s="71">
        <v>0</v>
      </c>
      <c r="BU255"/>
      <c r="BV255" s="70">
        <v>15.371</v>
      </c>
      <c r="BW255" s="70">
        <v>0</v>
      </c>
      <c r="BX255" s="70">
        <v>0</v>
      </c>
      <c r="BY255" s="70">
        <v>0</v>
      </c>
      <c r="BZ255" s="70">
        <v>0</v>
      </c>
      <c r="CA255" s="70">
        <v>0</v>
      </c>
      <c r="CB255" s="70">
        <v>0</v>
      </c>
      <c r="CC255" s="70">
        <v>0</v>
      </c>
      <c r="CD255" s="70">
        <v>0</v>
      </c>
    </row>
    <row r="256" spans="1:82">
      <c r="A256" s="70" t="s">
        <v>2151</v>
      </c>
      <c r="B256" s="70">
        <v>204</v>
      </c>
      <c r="C256" s="70">
        <v>17</v>
      </c>
      <c r="D256" s="70">
        <v>12</v>
      </c>
      <c r="E256" s="70">
        <v>2020</v>
      </c>
      <c r="F256" s="70" t="s">
        <v>159</v>
      </c>
      <c r="G256" s="70" t="s">
        <v>2134</v>
      </c>
      <c r="H256" s="70" t="s">
        <v>2135</v>
      </c>
      <c r="I256" s="148"/>
      <c r="J256" s="71">
        <v>13.9810447177061</v>
      </c>
      <c r="K256" s="71">
        <v>0.7050146447242206</v>
      </c>
      <c r="L256" s="71">
        <v>3.1299597018986165</v>
      </c>
      <c r="M256" s="71">
        <v>4.6583854505773985</v>
      </c>
      <c r="N256" s="71">
        <v>8.1811191314388356</v>
      </c>
      <c r="O256" s="71">
        <v>4.5215811458107469</v>
      </c>
      <c r="P256" s="71">
        <v>9.7687488122936159</v>
      </c>
      <c r="Q256" s="71">
        <v>0.29792853533474201</v>
      </c>
      <c r="R256" s="71">
        <v>0</v>
      </c>
      <c r="S256" s="71">
        <v>0</v>
      </c>
      <c r="T256" s="72"/>
      <c r="U256" s="71">
        <v>1320122</v>
      </c>
      <c r="V256" s="71">
        <v>283</v>
      </c>
      <c r="W256" s="71">
        <v>77</v>
      </c>
      <c r="X256" s="71">
        <v>1172</v>
      </c>
      <c r="Y256" s="71">
        <v>2164</v>
      </c>
      <c r="Z256" s="71">
        <v>3231</v>
      </c>
      <c r="AA256" s="71">
        <v>2156</v>
      </c>
      <c r="AB256" s="71">
        <v>5053</v>
      </c>
      <c r="AC256" s="71">
        <v>0</v>
      </c>
      <c r="AD256" s="71">
        <v>0</v>
      </c>
      <c r="AE256" s="72"/>
      <c r="AF256" s="71">
        <v>13938766.172356021</v>
      </c>
      <c r="AG256" s="71">
        <v>453564.87652057677</v>
      </c>
      <c r="AH256" s="71">
        <v>783335.05653510732</v>
      </c>
      <c r="AI256" s="71">
        <v>6426219.2195006479</v>
      </c>
      <c r="AJ256" s="71">
        <v>13548048.23879388</v>
      </c>
      <c r="AK256" s="71"/>
      <c r="AL256" s="71"/>
      <c r="AM256" s="71">
        <v>659472.64000091457</v>
      </c>
      <c r="AN256" s="71"/>
      <c r="AO256" s="71"/>
      <c r="AP256" s="71">
        <v>35809406.203707151</v>
      </c>
      <c r="AQ256" s="72"/>
      <c r="AR256" s="71">
        <v>134</v>
      </c>
      <c r="AS256" s="71">
        <v>59</v>
      </c>
      <c r="AT256" s="71">
        <v>0</v>
      </c>
      <c r="AU256" s="71">
        <v>0</v>
      </c>
      <c r="AV256" s="71">
        <v>0</v>
      </c>
      <c r="AW256" s="71">
        <v>0</v>
      </c>
      <c r="AX256" s="71"/>
      <c r="AY256" s="72"/>
      <c r="AZ256" s="71">
        <v>665.5390000000001</v>
      </c>
      <c r="BA256" s="71">
        <v>2055.4</v>
      </c>
      <c r="BB256" s="71">
        <v>0</v>
      </c>
      <c r="BC256" s="71">
        <v>0</v>
      </c>
      <c r="BD256" s="71">
        <v>0</v>
      </c>
      <c r="BE256" s="71">
        <v>0</v>
      </c>
      <c r="BF256" s="71"/>
      <c r="BG256" s="72"/>
      <c r="BH256" s="71">
        <v>0</v>
      </c>
      <c r="BI256" s="71">
        <v>0</v>
      </c>
      <c r="BJ256" s="71">
        <v>11.955</v>
      </c>
      <c r="BK256" s="71">
        <v>0</v>
      </c>
      <c r="BL256" s="71">
        <v>0</v>
      </c>
      <c r="BM256" s="71">
        <v>0</v>
      </c>
      <c r="BN256" s="72"/>
      <c r="BO256" s="71">
        <v>0</v>
      </c>
      <c r="BP256" s="71">
        <v>0</v>
      </c>
      <c r="BQ256" s="71">
        <v>2</v>
      </c>
      <c r="BR256" s="71">
        <v>0</v>
      </c>
      <c r="BS256" s="71">
        <v>0</v>
      </c>
      <c r="BT256" s="71">
        <v>0</v>
      </c>
      <c r="BU256"/>
      <c r="BV256" s="70">
        <v>11.955</v>
      </c>
      <c r="BW256" s="70">
        <v>0</v>
      </c>
      <c r="BX256" s="70">
        <v>0</v>
      </c>
      <c r="BY256" s="70">
        <v>0</v>
      </c>
      <c r="BZ256" s="70">
        <v>0</v>
      </c>
      <c r="CA256" s="70">
        <v>0</v>
      </c>
      <c r="CB256" s="70">
        <v>0</v>
      </c>
      <c r="CC256" s="70">
        <v>0</v>
      </c>
      <c r="CD256" s="70">
        <v>0</v>
      </c>
    </row>
    <row r="257" spans="1:82">
      <c r="A257" s="70" t="s">
        <v>2152</v>
      </c>
      <c r="B257" s="70">
        <v>204</v>
      </c>
      <c r="C257" s="70">
        <v>18</v>
      </c>
      <c r="D257" s="70">
        <v>12</v>
      </c>
      <c r="E257" s="70">
        <v>2021</v>
      </c>
      <c r="F257" s="70" t="s">
        <v>160</v>
      </c>
      <c r="G257" s="70" t="s">
        <v>2134</v>
      </c>
      <c r="H257" s="70" t="s">
        <v>2135</v>
      </c>
      <c r="I257" s="148"/>
      <c r="J257" s="71">
        <v>11.061801525810955</v>
      </c>
      <c r="K257" s="71">
        <v>0.69868815908001591</v>
      </c>
      <c r="L257" s="71">
        <v>3.2201989716917119</v>
      </c>
      <c r="M257" s="71">
        <v>4.970965858684977</v>
      </c>
      <c r="N257" s="71">
        <v>7.3560311987569591</v>
      </c>
      <c r="O257" s="71">
        <v>4.3071009295077962</v>
      </c>
      <c r="P257" s="71">
        <v>9.9716248488935726</v>
      </c>
      <c r="Q257" s="71">
        <v>0.28971682690607697</v>
      </c>
      <c r="R257" s="71">
        <v>0</v>
      </c>
      <c r="S257" s="71">
        <v>0</v>
      </c>
      <c r="T257" s="72"/>
      <c r="U257" s="71">
        <v>1227055</v>
      </c>
      <c r="V257" s="71">
        <v>283</v>
      </c>
      <c r="W257" s="71">
        <v>77</v>
      </c>
      <c r="X257" s="71">
        <v>1172</v>
      </c>
      <c r="Y257" s="71">
        <v>2168</v>
      </c>
      <c r="Z257" s="71">
        <v>3169</v>
      </c>
      <c r="AA257" s="71">
        <v>2146</v>
      </c>
      <c r="AB257" s="71">
        <v>4962</v>
      </c>
      <c r="AC257" s="71">
        <v>0</v>
      </c>
      <c r="AD257" s="71">
        <v>0</v>
      </c>
      <c r="AE257" s="72"/>
      <c r="AF257" s="71">
        <v>11837308.626807014</v>
      </c>
      <c r="AG257" s="71">
        <v>462811.55706082436</v>
      </c>
      <c r="AH257" s="71">
        <v>831286.59784291277</v>
      </c>
      <c r="AI257" s="71">
        <v>7549349.9500491302</v>
      </c>
      <c r="AJ257" s="71">
        <v>12622200.085799931</v>
      </c>
      <c r="AK257" s="71">
        <v>0</v>
      </c>
      <c r="AL257" s="71">
        <v>0</v>
      </c>
      <c r="AM257" s="71">
        <v>651331.4113023181</v>
      </c>
      <c r="AN257" s="71">
        <v>0</v>
      </c>
      <c r="AO257" s="71">
        <v>0</v>
      </c>
      <c r="AP257" s="71">
        <v>33954288.228862137</v>
      </c>
      <c r="AQ257" s="72"/>
      <c r="AR257" s="71">
        <v>141</v>
      </c>
      <c r="AS257" s="71">
        <v>62</v>
      </c>
      <c r="AT257" s="71">
        <v>0</v>
      </c>
      <c r="AU257" s="71">
        <v>0</v>
      </c>
      <c r="AV257" s="71">
        <v>0</v>
      </c>
      <c r="AW257" s="71">
        <v>0</v>
      </c>
      <c r="AX257" s="71"/>
      <c r="AY257" s="72"/>
      <c r="AZ257" s="71">
        <v>710.83900000000017</v>
      </c>
      <c r="BA257" s="71">
        <v>2187.4</v>
      </c>
      <c r="BB257" s="71">
        <v>0</v>
      </c>
      <c r="BC257" s="71">
        <v>0</v>
      </c>
      <c r="BD257" s="71">
        <v>0</v>
      </c>
      <c r="BE257" s="71">
        <v>0</v>
      </c>
      <c r="BF257" s="71"/>
      <c r="BG257" s="72"/>
      <c r="BH257" s="71">
        <v>0</v>
      </c>
      <c r="BI257" s="71">
        <v>0</v>
      </c>
      <c r="BJ257" s="71">
        <v>12.712</v>
      </c>
      <c r="BK257" s="71">
        <v>0</v>
      </c>
      <c r="BL257" s="71">
        <v>0</v>
      </c>
      <c r="BM257" s="71">
        <v>0</v>
      </c>
      <c r="BN257" s="72"/>
      <c r="BO257" s="71">
        <v>0</v>
      </c>
      <c r="BP257" s="71">
        <v>0</v>
      </c>
      <c r="BQ257" s="71">
        <v>2</v>
      </c>
      <c r="BR257" s="71">
        <v>0</v>
      </c>
      <c r="BS257" s="71">
        <v>0</v>
      </c>
      <c r="BT257" s="71">
        <v>0</v>
      </c>
      <c r="BU257"/>
      <c r="BV257" s="70">
        <v>12.712</v>
      </c>
      <c r="BW257" s="70">
        <v>0</v>
      </c>
      <c r="BX257" s="70">
        <v>0</v>
      </c>
      <c r="BY257" s="70">
        <v>0</v>
      </c>
      <c r="BZ257" s="70">
        <v>0</v>
      </c>
      <c r="CA257" s="70">
        <v>0</v>
      </c>
      <c r="CB257" s="70">
        <v>0</v>
      </c>
      <c r="CC257" s="70">
        <v>0</v>
      </c>
      <c r="CD257" s="70">
        <v>0</v>
      </c>
    </row>
    <row r="258" spans="1:82">
      <c r="A258" s="70" t="s">
        <v>2153</v>
      </c>
      <c r="B258" s="70">
        <v>204</v>
      </c>
      <c r="C258" s="70">
        <v>19</v>
      </c>
      <c r="D258" s="70">
        <v>12</v>
      </c>
      <c r="E258" s="70">
        <v>2022</v>
      </c>
      <c r="F258" s="70" t="s">
        <v>161</v>
      </c>
      <c r="G258" s="70" t="s">
        <v>2134</v>
      </c>
      <c r="H258" s="70" t="s">
        <v>2135</v>
      </c>
      <c r="I258" s="148"/>
      <c r="J258" s="71">
        <v>10.688961866569391</v>
      </c>
      <c r="K258" s="71">
        <v>0.5855241787063804</v>
      </c>
      <c r="L258" s="71">
        <v>2.4351122868814916</v>
      </c>
      <c r="M258" s="71">
        <v>4.1753207314808858</v>
      </c>
      <c r="N258" s="71">
        <v>6.011349363464773</v>
      </c>
      <c r="O258" s="71">
        <v>4.4259877475407192</v>
      </c>
      <c r="P258" s="71">
        <v>9.7440894760288401</v>
      </c>
      <c r="Q258" s="71">
        <v>0.28404699009668155</v>
      </c>
      <c r="R258" s="71">
        <v>0</v>
      </c>
      <c r="S258" s="71">
        <v>0</v>
      </c>
      <c r="T258" s="72"/>
      <c r="U258" s="71">
        <v>1498842</v>
      </c>
      <c r="V258" s="71">
        <v>283</v>
      </c>
      <c r="W258" s="71">
        <v>77</v>
      </c>
      <c r="X258" s="71">
        <v>1172</v>
      </c>
      <c r="Y258" s="71">
        <v>2141</v>
      </c>
      <c r="Z258" s="71">
        <v>3094</v>
      </c>
      <c r="AA258" s="71">
        <v>2129</v>
      </c>
      <c r="AB258" s="71">
        <v>4825</v>
      </c>
      <c r="AC258" s="71">
        <v>0</v>
      </c>
      <c r="AD258" s="71">
        <v>0</v>
      </c>
      <c r="AE258" s="72"/>
      <c r="AF258" s="71">
        <v>13073261.365591286</v>
      </c>
      <c r="AG258" s="71">
        <v>456161.7798578706</v>
      </c>
      <c r="AH258" s="71">
        <v>765662.2467407434</v>
      </c>
      <c r="AI258" s="71">
        <v>7338491.9005693067</v>
      </c>
      <c r="AJ258" s="71">
        <v>12839790.169784274</v>
      </c>
      <c r="AK258" s="71">
        <v>0</v>
      </c>
      <c r="AL258" s="71">
        <v>0</v>
      </c>
      <c r="AM258" s="71">
        <v>623039.19551433262</v>
      </c>
      <c r="AN258" s="71">
        <v>0</v>
      </c>
      <c r="AO258" s="71">
        <v>0</v>
      </c>
      <c r="AP258" s="71">
        <v>35096406.658057816</v>
      </c>
      <c r="AQ258" s="72"/>
      <c r="AR258" s="71">
        <v>144</v>
      </c>
      <c r="AS258" s="71">
        <v>63</v>
      </c>
      <c r="AT258" s="71">
        <v>0</v>
      </c>
      <c r="AU258" s="71">
        <v>0</v>
      </c>
      <c r="AV258" s="71">
        <v>0</v>
      </c>
      <c r="AW258" s="71">
        <v>0</v>
      </c>
      <c r="AX258" s="71"/>
      <c r="AY258" s="72"/>
      <c r="AZ258" s="71">
        <v>724.0390000000001</v>
      </c>
      <c r="BA258" s="71">
        <v>2236.8999999999996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2154</v>
      </c>
      <c r="B259" s="70">
        <v>204</v>
      </c>
      <c r="C259" s="70">
        <v>20</v>
      </c>
      <c r="D259" s="70">
        <v>12</v>
      </c>
      <c r="E259" s="70">
        <v>2023</v>
      </c>
      <c r="F259" s="70" t="s">
        <v>1539</v>
      </c>
      <c r="G259" s="70" t="s">
        <v>2134</v>
      </c>
      <c r="H259" s="70" t="s">
        <v>2135</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153</v>
      </c>
      <c r="AS259" s="71">
        <v>65</v>
      </c>
      <c r="AT259" s="71">
        <v>0</v>
      </c>
      <c r="AU259" s="71">
        <v>0</v>
      </c>
      <c r="AV259" s="71">
        <v>0</v>
      </c>
      <c r="AW259" s="71">
        <v>0</v>
      </c>
      <c r="AX259" s="71"/>
      <c r="AY259" s="72"/>
      <c r="AZ259" s="71">
        <v>792.53899999999999</v>
      </c>
      <c r="BA259" s="71">
        <v>2907.5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2155</v>
      </c>
      <c r="B260" s="70">
        <v>204</v>
      </c>
      <c r="C260" s="70">
        <v>21</v>
      </c>
      <c r="D260" s="70">
        <v>12</v>
      </c>
      <c r="E260" s="70">
        <v>2024</v>
      </c>
      <c r="F260" s="70" t="s">
        <v>1554</v>
      </c>
      <c r="G260" s="70" t="s">
        <v>2134</v>
      </c>
      <c r="H260" s="70" t="s">
        <v>2135</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2156</v>
      </c>
      <c r="B261" s="70">
        <v>256</v>
      </c>
      <c r="C261" s="70">
        <v>1</v>
      </c>
      <c r="D261" s="70">
        <v>16</v>
      </c>
      <c r="E261" s="70">
        <v>1990</v>
      </c>
      <c r="F261" s="70" t="s">
        <v>787</v>
      </c>
      <c r="G261" s="70" t="s">
        <v>1882</v>
      </c>
      <c r="H261" s="70" t="s">
        <v>1883</v>
      </c>
      <c r="I261" s="148"/>
      <c r="J261" s="71">
        <v>89.352708112241231</v>
      </c>
      <c r="K261" s="71">
        <v>2.1369611727130118</v>
      </c>
      <c r="L261" s="71">
        <v>14.27775513481321</v>
      </c>
      <c r="M261" s="71">
        <v>5.0458393244739241</v>
      </c>
      <c r="N261" s="71">
        <v>11.79845882658136</v>
      </c>
      <c r="O261" s="71">
        <v>6.4792711720764418</v>
      </c>
      <c r="P261" s="71">
        <v>11.24742680236913</v>
      </c>
      <c r="Q261" s="71">
        <v>0.48045749399742299</v>
      </c>
      <c r="R261" s="71">
        <v>0</v>
      </c>
      <c r="S261" s="71">
        <v>0.39124251908030389</v>
      </c>
      <c r="T261" s="72"/>
      <c r="U261" s="71">
        <v>2508707</v>
      </c>
      <c r="V261" s="71">
        <v>391</v>
      </c>
      <c r="W261" s="71">
        <v>167</v>
      </c>
      <c r="X261" s="71">
        <v>1692</v>
      </c>
      <c r="Y261" s="71">
        <v>2524</v>
      </c>
      <c r="Z261" s="71">
        <v>2665</v>
      </c>
      <c r="AA261" s="71">
        <v>2731</v>
      </c>
      <c r="AB261" s="71">
        <v>7801</v>
      </c>
      <c r="AC261" s="71">
        <v>0</v>
      </c>
      <c r="AD261" s="71">
        <v>0.39124251908030389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2157</v>
      </c>
      <c r="B262" s="70">
        <v>257</v>
      </c>
      <c r="C262" s="70">
        <v>2</v>
      </c>
      <c r="D262" s="70">
        <v>16</v>
      </c>
      <c r="E262" s="70">
        <v>2005</v>
      </c>
      <c r="F262" s="70" t="s">
        <v>789</v>
      </c>
      <c r="G262" s="70" t="s">
        <v>1882</v>
      </c>
      <c r="H262" s="70" t="s">
        <v>1883</v>
      </c>
      <c r="I262" s="148"/>
      <c r="J262" s="71">
        <v>118.29229460623129</v>
      </c>
      <c r="K262" s="71">
        <v>0.92775682330319009</v>
      </c>
      <c r="L262" s="71">
        <v>2.9279656754998489</v>
      </c>
      <c r="M262" s="71">
        <v>7.703338719536319</v>
      </c>
      <c r="N262" s="71">
        <v>12.242593975300251</v>
      </c>
      <c r="O262" s="71">
        <v>7.4753230110370001</v>
      </c>
      <c r="P262" s="71">
        <v>10.047269689052371</v>
      </c>
      <c r="Q262" s="71">
        <v>0.37210282579605197</v>
      </c>
      <c r="R262" s="71">
        <v>0</v>
      </c>
      <c r="S262" s="71">
        <v>0</v>
      </c>
      <c r="T262" s="72"/>
      <c r="U262" s="71">
        <v>3653502</v>
      </c>
      <c r="V262" s="71">
        <v>283</v>
      </c>
      <c r="W262" s="71">
        <v>26</v>
      </c>
      <c r="X262" s="71">
        <v>1251</v>
      </c>
      <c r="Y262" s="71">
        <v>2496</v>
      </c>
      <c r="Z262" s="71">
        <v>3558</v>
      </c>
      <c r="AA262" s="71">
        <v>1998</v>
      </c>
      <c r="AB262" s="71">
        <v>6316</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2158</v>
      </c>
      <c r="B263" s="70">
        <v>258</v>
      </c>
      <c r="C263" s="70">
        <v>3</v>
      </c>
      <c r="D263" s="70">
        <v>16</v>
      </c>
      <c r="E263" s="70">
        <v>2006</v>
      </c>
      <c r="F263" s="70" t="s">
        <v>790</v>
      </c>
      <c r="G263" s="70" t="s">
        <v>1882</v>
      </c>
      <c r="H263" s="70" t="s">
        <v>1883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2159</v>
      </c>
      <c r="B264" s="70">
        <v>259</v>
      </c>
      <c r="C264" s="70">
        <v>4</v>
      </c>
      <c r="D264" s="70">
        <v>16</v>
      </c>
      <c r="E264" s="70">
        <v>2007</v>
      </c>
      <c r="F264" s="70" t="s">
        <v>791</v>
      </c>
      <c r="G264" s="70" t="s">
        <v>1882</v>
      </c>
      <c r="H264" s="70" t="s">
        <v>1883</v>
      </c>
      <c r="I264" s="148"/>
      <c r="J264" s="71">
        <v>120.1854822883576</v>
      </c>
      <c r="K264" s="71">
        <v>0.82653092677545958</v>
      </c>
      <c r="L264" s="71">
        <v>4.5958537282045864</v>
      </c>
      <c r="M264" s="71">
        <v>7.506985516758478</v>
      </c>
      <c r="N264" s="71">
        <v>12.269165930732211</v>
      </c>
      <c r="O264" s="71">
        <v>7.1403845284847121</v>
      </c>
      <c r="P264" s="71">
        <v>9.8810802291003625</v>
      </c>
      <c r="Q264" s="71">
        <v>0.38392077742889702</v>
      </c>
      <c r="R264" s="71">
        <v>0</v>
      </c>
      <c r="S264" s="71">
        <v>0</v>
      </c>
      <c r="T264" s="72"/>
      <c r="U264" s="71">
        <v>3946917</v>
      </c>
      <c r="V264" s="71">
        <v>275</v>
      </c>
      <c r="W264" s="71">
        <v>56</v>
      </c>
      <c r="X264" s="71">
        <v>1527</v>
      </c>
      <c r="Y264" s="71">
        <v>2508</v>
      </c>
      <c r="Z264" s="71">
        <v>3533</v>
      </c>
      <c r="AA264" s="71">
        <v>1935</v>
      </c>
      <c r="AB264" s="71">
        <v>6172</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2160</v>
      </c>
      <c r="B265" s="70">
        <v>260</v>
      </c>
      <c r="C265" s="70">
        <v>5</v>
      </c>
      <c r="D265" s="70">
        <v>16</v>
      </c>
      <c r="E265" s="70">
        <v>2008</v>
      </c>
      <c r="F265" s="70" t="s">
        <v>792</v>
      </c>
      <c r="G265" s="70" t="s">
        <v>1882</v>
      </c>
      <c r="H265" s="70" t="s">
        <v>1883</v>
      </c>
      <c r="I265" s="148"/>
      <c r="J265" s="71">
        <v>120.7230522825751</v>
      </c>
      <c r="K265" s="71">
        <v>0.72541104573188042</v>
      </c>
      <c r="L265" s="71">
        <v>3.9683462379169749</v>
      </c>
      <c r="M265" s="71">
        <v>8.7838999971170288</v>
      </c>
      <c r="N265" s="71">
        <v>12.359940454543731</v>
      </c>
      <c r="O265" s="71">
        <v>6.9431754836614203</v>
      </c>
      <c r="P265" s="71">
        <v>9.5841810949876365</v>
      </c>
      <c r="Q265" s="71">
        <v>0.369630269171562</v>
      </c>
      <c r="R265" s="71">
        <v>0</v>
      </c>
      <c r="S265" s="71">
        <v>0</v>
      </c>
      <c r="T265" s="72"/>
      <c r="U265" s="71">
        <v>4165534</v>
      </c>
      <c r="V265" s="71">
        <v>275</v>
      </c>
      <c r="W265" s="71">
        <v>56</v>
      </c>
      <c r="X265" s="71">
        <v>1527</v>
      </c>
      <c r="Y265" s="71">
        <v>2493</v>
      </c>
      <c r="Z265" s="71">
        <v>3556</v>
      </c>
      <c r="AA265" s="71">
        <v>1879</v>
      </c>
      <c r="AB265" s="71">
        <v>6040</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2161</v>
      </c>
      <c r="B266" s="70">
        <v>261</v>
      </c>
      <c r="C266" s="70">
        <v>6</v>
      </c>
      <c r="D266" s="70">
        <v>16</v>
      </c>
      <c r="E266" s="70">
        <v>2009</v>
      </c>
      <c r="F266" s="70" t="s">
        <v>176</v>
      </c>
      <c r="G266" s="70" t="s">
        <v>1882</v>
      </c>
      <c r="H266" s="70" t="s">
        <v>1883</v>
      </c>
      <c r="I266" s="148"/>
      <c r="J266" s="71">
        <v>120.1324756894315</v>
      </c>
      <c r="K266" s="71">
        <v>0.50613669202928535</v>
      </c>
      <c r="L266" s="71">
        <v>7.6062580031794198</v>
      </c>
      <c r="M266" s="71">
        <v>7.0737366906089791</v>
      </c>
      <c r="N266" s="71">
        <v>10.57798793259866</v>
      </c>
      <c r="O266" s="71">
        <v>6.9432847014916126</v>
      </c>
      <c r="P266" s="71">
        <v>9.3257935607173312</v>
      </c>
      <c r="Q266" s="71">
        <v>0.34821012146393798</v>
      </c>
      <c r="R266" s="71">
        <v>0</v>
      </c>
      <c r="S266" s="71">
        <v>0</v>
      </c>
      <c r="T266" s="72"/>
      <c r="U266" s="71">
        <v>4186026</v>
      </c>
      <c r="V266" s="71">
        <v>235</v>
      </c>
      <c r="W266" s="71">
        <v>123</v>
      </c>
      <c r="X266" s="71">
        <v>1553</v>
      </c>
      <c r="Y266" s="71">
        <v>2484</v>
      </c>
      <c r="Z266" s="71">
        <v>3510</v>
      </c>
      <c r="AA266" s="71">
        <v>1877</v>
      </c>
      <c r="AB266" s="71">
        <v>5973</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23.5</v>
      </c>
      <c r="BK266" s="71">
        <v>0</v>
      </c>
      <c r="BL266" s="71">
        <v>0</v>
      </c>
      <c r="BM266" s="71">
        <v>0</v>
      </c>
      <c r="BN266" s="72"/>
      <c r="BO266" s="71">
        <v>0</v>
      </c>
      <c r="BP266" s="71">
        <v>0</v>
      </c>
      <c r="BQ266" s="71">
        <v>1</v>
      </c>
      <c r="BR266" s="71">
        <v>0</v>
      </c>
      <c r="BS266" s="71">
        <v>0</v>
      </c>
      <c r="BT266" s="71">
        <v>0</v>
      </c>
      <c r="BU266"/>
      <c r="BV266" s="70">
        <v>23.5</v>
      </c>
      <c r="BW266" s="70">
        <v>0</v>
      </c>
      <c r="BX266" s="70">
        <v>0</v>
      </c>
      <c r="BY266" s="70">
        <v>0</v>
      </c>
      <c r="BZ266" s="70">
        <v>0</v>
      </c>
      <c r="CA266" s="70">
        <v>0</v>
      </c>
      <c r="CB266" s="70">
        <v>0</v>
      </c>
      <c r="CC266" s="70">
        <v>0</v>
      </c>
      <c r="CD266" s="70">
        <v>0</v>
      </c>
    </row>
    <row r="267" spans="1:82">
      <c r="A267" s="70" t="s">
        <v>2162</v>
      </c>
      <c r="B267" s="70">
        <v>262</v>
      </c>
      <c r="C267" s="70">
        <v>7</v>
      </c>
      <c r="D267" s="70">
        <v>16</v>
      </c>
      <c r="E267" s="70">
        <v>2010</v>
      </c>
      <c r="F267" s="70" t="s">
        <v>177</v>
      </c>
      <c r="G267" s="70" t="s">
        <v>1882</v>
      </c>
      <c r="H267" s="70" t="s">
        <v>1883</v>
      </c>
      <c r="I267" s="148"/>
      <c r="J267" s="71">
        <v>105.2912343004559</v>
      </c>
      <c r="K267" s="71">
        <v>0.52785310662302343</v>
      </c>
      <c r="L267" s="71">
        <v>6.9247544238620078</v>
      </c>
      <c r="M267" s="71">
        <v>6.331980896882091</v>
      </c>
      <c r="N267" s="71">
        <v>10.409218415115999</v>
      </c>
      <c r="O267" s="71">
        <v>6.8855729550352507</v>
      </c>
      <c r="P267" s="71">
        <v>9.6410941045563927</v>
      </c>
      <c r="Q267" s="71">
        <v>0.35748976539730398</v>
      </c>
      <c r="R267" s="71">
        <v>0</v>
      </c>
      <c r="S267" s="71">
        <v>0</v>
      </c>
      <c r="T267" s="72"/>
      <c r="U267" s="71">
        <v>4107008</v>
      </c>
      <c r="V267" s="71">
        <v>235</v>
      </c>
      <c r="W267" s="71">
        <v>123</v>
      </c>
      <c r="X267" s="71">
        <v>1553</v>
      </c>
      <c r="Y267" s="71">
        <v>2486</v>
      </c>
      <c r="Z267" s="71">
        <v>3497</v>
      </c>
      <c r="AA267" s="71">
        <v>1892</v>
      </c>
      <c r="AB267" s="71">
        <v>5876</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20.158000000000001</v>
      </c>
      <c r="BK267" s="71">
        <v>0</v>
      </c>
      <c r="BL267" s="71">
        <v>0</v>
      </c>
      <c r="BM267" s="71">
        <v>0</v>
      </c>
      <c r="BN267" s="72"/>
      <c r="BO267" s="71">
        <v>0</v>
      </c>
      <c r="BP267" s="71">
        <v>0</v>
      </c>
      <c r="BQ267" s="71">
        <v>1</v>
      </c>
      <c r="BR267" s="71">
        <v>0</v>
      </c>
      <c r="BS267" s="71">
        <v>0</v>
      </c>
      <c r="BT267" s="71">
        <v>0</v>
      </c>
      <c r="BU267"/>
      <c r="BV267" s="70">
        <v>20.158000000000001</v>
      </c>
      <c r="BW267" s="70">
        <v>0</v>
      </c>
      <c r="BX267" s="70">
        <v>0</v>
      </c>
      <c r="BY267" s="70">
        <v>0</v>
      </c>
      <c r="BZ267" s="70">
        <v>0</v>
      </c>
      <c r="CA267" s="70">
        <v>0</v>
      </c>
      <c r="CB267" s="70">
        <v>0</v>
      </c>
      <c r="CC267" s="70">
        <v>0</v>
      </c>
      <c r="CD267" s="70">
        <v>0</v>
      </c>
    </row>
    <row r="268" spans="1:82">
      <c r="A268" s="70" t="s">
        <v>2163</v>
      </c>
      <c r="B268" s="70">
        <v>263</v>
      </c>
      <c r="C268" s="70">
        <v>8</v>
      </c>
      <c r="D268" s="70">
        <v>16</v>
      </c>
      <c r="E268" s="70">
        <v>2011</v>
      </c>
      <c r="F268" s="70" t="s">
        <v>178</v>
      </c>
      <c r="G268" s="70" t="s">
        <v>1882</v>
      </c>
      <c r="H268" s="70" t="s">
        <v>1883</v>
      </c>
      <c r="I268" s="148"/>
      <c r="J268" s="71">
        <v>111.6476348269269</v>
      </c>
      <c r="K268" s="71">
        <v>0.73962038652567075</v>
      </c>
      <c r="L268" s="71">
        <v>6.4613004485940619</v>
      </c>
      <c r="M268" s="71">
        <v>7.9990720741428687</v>
      </c>
      <c r="N268" s="71">
        <v>12.443675818398241</v>
      </c>
      <c r="O268" s="71">
        <v>6.6216098410724564</v>
      </c>
      <c r="P268" s="71">
        <v>9.0804199495845026</v>
      </c>
      <c r="Q268" s="71">
        <v>0.40520223937424799</v>
      </c>
      <c r="R268" s="71">
        <v>0</v>
      </c>
      <c r="S268" s="71">
        <v>0</v>
      </c>
      <c r="T268" s="72"/>
      <c r="U268" s="71">
        <v>4101473</v>
      </c>
      <c r="V268" s="71">
        <v>235</v>
      </c>
      <c r="W268" s="71">
        <v>123</v>
      </c>
      <c r="X268" s="71">
        <v>1553</v>
      </c>
      <c r="Y268" s="71">
        <v>2469</v>
      </c>
      <c r="Z268" s="71">
        <v>3436</v>
      </c>
      <c r="AA268" s="71">
        <v>1835</v>
      </c>
      <c r="AB268" s="71">
        <v>5774</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19.672000000000001</v>
      </c>
      <c r="BK268" s="71">
        <v>0</v>
      </c>
      <c r="BL268" s="71">
        <v>0</v>
      </c>
      <c r="BM268" s="71">
        <v>0</v>
      </c>
      <c r="BN268" s="72"/>
      <c r="BO268" s="71">
        <v>0</v>
      </c>
      <c r="BP268" s="71">
        <v>0</v>
      </c>
      <c r="BQ268" s="71">
        <v>1</v>
      </c>
      <c r="BR268" s="71">
        <v>0</v>
      </c>
      <c r="BS268" s="71">
        <v>0</v>
      </c>
      <c r="BT268" s="71">
        <v>0</v>
      </c>
      <c r="BU268"/>
      <c r="BV268" s="70">
        <v>19.672000000000001</v>
      </c>
      <c r="BW268" s="70">
        <v>0</v>
      </c>
      <c r="BX268" s="70">
        <v>0</v>
      </c>
      <c r="BY268" s="70">
        <v>0</v>
      </c>
      <c r="BZ268" s="70">
        <v>0</v>
      </c>
      <c r="CA268" s="70">
        <v>0</v>
      </c>
      <c r="CB268" s="70">
        <v>0</v>
      </c>
      <c r="CC268" s="70">
        <v>0</v>
      </c>
      <c r="CD268" s="70">
        <v>0</v>
      </c>
    </row>
    <row r="269" spans="1:82">
      <c r="A269" s="70" t="s">
        <v>2164</v>
      </c>
      <c r="B269" s="70">
        <v>264</v>
      </c>
      <c r="C269" s="70">
        <v>9</v>
      </c>
      <c r="D269" s="70">
        <v>16</v>
      </c>
      <c r="E269" s="70">
        <v>2012</v>
      </c>
      <c r="F269" s="70" t="s">
        <v>179</v>
      </c>
      <c r="G269" s="70" t="s">
        <v>1882</v>
      </c>
      <c r="H269" s="70" t="s">
        <v>1883</v>
      </c>
      <c r="I269" s="148"/>
      <c r="J269" s="71">
        <v>120.9824835756019</v>
      </c>
      <c r="K269" s="71">
        <v>0.83321097099777841</v>
      </c>
      <c r="L269" s="71">
        <v>6.5192600207333156</v>
      </c>
      <c r="M269" s="71">
        <v>9.9348221003383603</v>
      </c>
      <c r="N269" s="71">
        <v>14.195461902950511</v>
      </c>
      <c r="O269" s="71">
        <v>6.573327303977214</v>
      </c>
      <c r="P269" s="71">
        <v>9.0425040217053478</v>
      </c>
      <c r="Q269" s="71">
        <v>0.442378954631161</v>
      </c>
      <c r="R269" s="71">
        <v>0</v>
      </c>
      <c r="S269" s="71">
        <v>0</v>
      </c>
      <c r="T269" s="72"/>
      <c r="U269" s="71">
        <v>4258339</v>
      </c>
      <c r="V269" s="71">
        <v>235</v>
      </c>
      <c r="W269" s="71">
        <v>123</v>
      </c>
      <c r="X269" s="71">
        <v>1553</v>
      </c>
      <c r="Y269" s="71">
        <v>2564</v>
      </c>
      <c r="Z269" s="71">
        <v>3438</v>
      </c>
      <c r="AA269" s="71">
        <v>1817</v>
      </c>
      <c r="AB269" s="71">
        <v>5802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20.66</v>
      </c>
      <c r="BK269" s="71">
        <v>0</v>
      </c>
      <c r="BL269" s="71">
        <v>0</v>
      </c>
      <c r="BM269" s="71">
        <v>0</v>
      </c>
      <c r="BN269" s="72"/>
      <c r="BO269" s="71">
        <v>0</v>
      </c>
      <c r="BP269" s="71">
        <v>0</v>
      </c>
      <c r="BQ269" s="71">
        <v>1</v>
      </c>
      <c r="BR269" s="71">
        <v>0</v>
      </c>
      <c r="BS269" s="71">
        <v>0</v>
      </c>
      <c r="BT269" s="71">
        <v>0</v>
      </c>
      <c r="BU269"/>
      <c r="BV269" s="70">
        <v>20.66</v>
      </c>
      <c r="BW269" s="70">
        <v>0</v>
      </c>
      <c r="BX269" s="70">
        <v>0</v>
      </c>
      <c r="BY269" s="70">
        <v>0</v>
      </c>
      <c r="BZ269" s="70">
        <v>0</v>
      </c>
      <c r="CA269" s="70">
        <v>0</v>
      </c>
      <c r="CB269" s="70">
        <v>0</v>
      </c>
      <c r="CC269" s="70">
        <v>0</v>
      </c>
      <c r="CD269" s="70">
        <v>0</v>
      </c>
    </row>
    <row r="270" spans="1:82">
      <c r="A270" s="70" t="s">
        <v>2165</v>
      </c>
      <c r="B270" s="70">
        <v>265</v>
      </c>
      <c r="C270" s="70">
        <v>10</v>
      </c>
      <c r="D270" s="70">
        <v>16</v>
      </c>
      <c r="E270" s="70">
        <v>2013</v>
      </c>
      <c r="F270" s="70" t="s">
        <v>180</v>
      </c>
      <c r="G270" s="70" t="s">
        <v>1882</v>
      </c>
      <c r="H270" s="70" t="s">
        <v>1883</v>
      </c>
      <c r="I270" s="148"/>
      <c r="J270" s="71">
        <v>126.4246910524958</v>
      </c>
      <c r="K270" s="71">
        <v>0.68865170958445077</v>
      </c>
      <c r="L270" s="71">
        <v>5.7570206525331633</v>
      </c>
      <c r="M270" s="71">
        <v>9.2396220770398472</v>
      </c>
      <c r="N270" s="71">
        <v>13.69826958044494</v>
      </c>
      <c r="O270" s="71">
        <v>6.4479548230446992</v>
      </c>
      <c r="P270" s="71">
        <v>9.2863815270705476</v>
      </c>
      <c r="Q270" s="71">
        <v>0.44432650997571999</v>
      </c>
      <c r="R270" s="71">
        <v>0</v>
      </c>
      <c r="S270" s="71">
        <v>0</v>
      </c>
      <c r="T270" s="72"/>
      <c r="U270" s="71">
        <v>4530906</v>
      </c>
      <c r="V270" s="71">
        <v>235</v>
      </c>
      <c r="W270" s="71">
        <v>123</v>
      </c>
      <c r="X270" s="71">
        <v>1553</v>
      </c>
      <c r="Y270" s="71">
        <v>2553</v>
      </c>
      <c r="Z270" s="71">
        <v>3523</v>
      </c>
      <c r="AA270" s="71">
        <v>1859</v>
      </c>
      <c r="AB270" s="71">
        <v>5744</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20.58</v>
      </c>
      <c r="BK270" s="71">
        <v>0</v>
      </c>
      <c r="BL270" s="71">
        <v>0</v>
      </c>
      <c r="BM270" s="71">
        <v>0</v>
      </c>
      <c r="BN270" s="72"/>
      <c r="BO270" s="71">
        <v>0</v>
      </c>
      <c r="BP270" s="71">
        <v>0</v>
      </c>
      <c r="BQ270" s="71">
        <v>1</v>
      </c>
      <c r="BR270" s="71">
        <v>0</v>
      </c>
      <c r="BS270" s="71">
        <v>0</v>
      </c>
      <c r="BT270" s="71">
        <v>0</v>
      </c>
      <c r="BU270"/>
      <c r="BV270" s="70">
        <v>20.58</v>
      </c>
      <c r="BW270" s="70">
        <v>0</v>
      </c>
      <c r="BX270" s="70">
        <v>0</v>
      </c>
      <c r="BY270" s="70">
        <v>0</v>
      </c>
      <c r="BZ270" s="70">
        <v>0</v>
      </c>
      <c r="CA270" s="70">
        <v>0</v>
      </c>
      <c r="CB270" s="70">
        <v>0</v>
      </c>
      <c r="CC270" s="70">
        <v>0</v>
      </c>
      <c r="CD270" s="70">
        <v>0</v>
      </c>
    </row>
    <row r="271" spans="1:82">
      <c r="A271" s="70" t="s">
        <v>2166</v>
      </c>
      <c r="B271" s="70">
        <v>266</v>
      </c>
      <c r="C271" s="70">
        <v>11</v>
      </c>
      <c r="D271" s="70">
        <v>16</v>
      </c>
      <c r="E271" s="70">
        <v>2014</v>
      </c>
      <c r="F271" s="70" t="s">
        <v>181</v>
      </c>
      <c r="G271" s="70" t="s">
        <v>1882</v>
      </c>
      <c r="H271" s="70" t="s">
        <v>1883</v>
      </c>
      <c r="I271" s="148"/>
      <c r="J271" s="71">
        <v>88.521395179585923</v>
      </c>
      <c r="K271" s="71">
        <v>0.68465236055096101</v>
      </c>
      <c r="L271" s="71">
        <v>6.2818694847666734</v>
      </c>
      <c r="M271" s="71">
        <v>8.3857796676517733</v>
      </c>
      <c r="N271" s="71">
        <v>14.481973499225511</v>
      </c>
      <c r="O271" s="71">
        <v>6.1273332727674177</v>
      </c>
      <c r="P271" s="71">
        <v>9.289458758420567</v>
      </c>
      <c r="Q271" s="71">
        <v>0.418883079457883</v>
      </c>
      <c r="R271" s="71">
        <v>0</v>
      </c>
      <c r="S271" s="71">
        <v>0</v>
      </c>
      <c r="T271" s="72"/>
      <c r="U271" s="71">
        <v>3523428</v>
      </c>
      <c r="V271" s="71">
        <v>203</v>
      </c>
      <c r="W271" s="71">
        <v>137</v>
      </c>
      <c r="X271" s="71">
        <v>1340</v>
      </c>
      <c r="Y271" s="71">
        <v>2549</v>
      </c>
      <c r="Z271" s="71">
        <v>3526</v>
      </c>
      <c r="AA271" s="71">
        <v>1850</v>
      </c>
      <c r="AB271" s="71">
        <v>5644</v>
      </c>
      <c r="AC271" s="71">
        <v>0</v>
      </c>
      <c r="AD271" s="71">
        <v>0</v>
      </c>
      <c r="AE271" s="72"/>
      <c r="AF271" s="71"/>
      <c r="AG271" s="71"/>
      <c r="AH271" s="71"/>
      <c r="AI271" s="71"/>
      <c r="AJ271" s="71"/>
      <c r="AK271" s="71"/>
      <c r="AL271" s="71"/>
      <c r="AM271" s="71"/>
      <c r="AN271" s="71"/>
      <c r="AO271" s="71"/>
      <c r="AP271" s="71"/>
      <c r="AQ271" s="72"/>
      <c r="AR271" s="71">
        <v>107</v>
      </c>
      <c r="AS271" s="71">
        <v>15</v>
      </c>
      <c r="AT271" s="71">
        <v>0</v>
      </c>
      <c r="AU271" s="71">
        <v>0</v>
      </c>
      <c r="AV271" s="71">
        <v>0</v>
      </c>
      <c r="AW271" s="71">
        <v>0</v>
      </c>
      <c r="AX271" s="71"/>
      <c r="AY271" s="72"/>
      <c r="AZ271" s="71">
        <v>693.52599999999995</v>
      </c>
      <c r="BA271" s="71">
        <v>1532.3</v>
      </c>
      <c r="BB271" s="71">
        <v>0</v>
      </c>
      <c r="BC271" s="71">
        <v>0</v>
      </c>
      <c r="BD271" s="71">
        <v>0</v>
      </c>
      <c r="BE271" s="71">
        <v>0</v>
      </c>
      <c r="BF271" s="71"/>
      <c r="BG271" s="72"/>
      <c r="BH271" s="71">
        <v>0</v>
      </c>
      <c r="BI271" s="71">
        <v>0</v>
      </c>
      <c r="BJ271" s="71">
        <v>20.123000000000001</v>
      </c>
      <c r="BK271" s="71">
        <v>0</v>
      </c>
      <c r="BL271" s="71">
        <v>0</v>
      </c>
      <c r="BM271" s="71">
        <v>0</v>
      </c>
      <c r="BN271" s="72"/>
      <c r="BO271" s="71">
        <v>0</v>
      </c>
      <c r="BP271" s="71">
        <v>0</v>
      </c>
      <c r="BQ271" s="71">
        <v>1</v>
      </c>
      <c r="BR271" s="71">
        <v>0</v>
      </c>
      <c r="BS271" s="71">
        <v>0</v>
      </c>
      <c r="BT271" s="71">
        <v>0</v>
      </c>
      <c r="BU271"/>
      <c r="BV271" s="70">
        <v>20.123000000000001</v>
      </c>
      <c r="BW271" s="70">
        <v>0</v>
      </c>
      <c r="BX271" s="70">
        <v>0</v>
      </c>
      <c r="BY271" s="70">
        <v>0</v>
      </c>
      <c r="BZ271" s="70">
        <v>0</v>
      </c>
      <c r="CA271" s="70">
        <v>0</v>
      </c>
      <c r="CB271" s="70">
        <v>0</v>
      </c>
      <c r="CC271" s="70">
        <v>0</v>
      </c>
      <c r="CD271" s="70">
        <v>0</v>
      </c>
    </row>
    <row r="272" spans="1:82">
      <c r="A272" s="70" t="s">
        <v>2167</v>
      </c>
      <c r="B272" s="70">
        <v>267</v>
      </c>
      <c r="C272" s="70">
        <v>12</v>
      </c>
      <c r="D272" s="70">
        <v>16</v>
      </c>
      <c r="E272" s="70">
        <v>2015</v>
      </c>
      <c r="F272" s="70" t="s">
        <v>182</v>
      </c>
      <c r="G272" s="70" t="s">
        <v>1882</v>
      </c>
      <c r="H272" s="70" t="s">
        <v>1883</v>
      </c>
      <c r="I272" s="148"/>
      <c r="J272" s="71">
        <v>124.0774313529144</v>
      </c>
      <c r="K272" s="71">
        <v>0.65651044224669031</v>
      </c>
      <c r="L272" s="71">
        <v>6.6123229807922836</v>
      </c>
      <c r="M272" s="71">
        <v>8.1138526619725209</v>
      </c>
      <c r="N272" s="71">
        <v>13.19846814478872</v>
      </c>
      <c r="O272" s="71">
        <v>6.0826959756448753</v>
      </c>
      <c r="P272" s="71">
        <v>9.2364944192563208</v>
      </c>
      <c r="Q272" s="71">
        <v>0.39937939083146401</v>
      </c>
      <c r="R272" s="71">
        <v>0</v>
      </c>
      <c r="S272" s="71">
        <v>0</v>
      </c>
      <c r="T272" s="72"/>
      <c r="U272" s="71">
        <v>4951562</v>
      </c>
      <c r="V272" s="71">
        <v>203</v>
      </c>
      <c r="W272" s="71">
        <v>137</v>
      </c>
      <c r="X272" s="71">
        <v>1340</v>
      </c>
      <c r="Y272" s="71">
        <v>2524</v>
      </c>
      <c r="Z272" s="71">
        <v>3534</v>
      </c>
      <c r="AA272" s="71">
        <v>1838</v>
      </c>
      <c r="AB272" s="71">
        <v>5497</v>
      </c>
      <c r="AC272" s="71">
        <v>0</v>
      </c>
      <c r="AD272" s="71">
        <v>0</v>
      </c>
      <c r="AE272" s="72"/>
      <c r="AF272" s="71">
        <v>38212692.236057207</v>
      </c>
      <c r="AG272" s="71">
        <v>437380.3000394337</v>
      </c>
      <c r="AH272" s="71">
        <v>854985.68933505006</v>
      </c>
      <c r="AI272" s="71">
        <v>8522508.7600566614</v>
      </c>
      <c r="AJ272" s="71">
        <v>11178916.198183211</v>
      </c>
      <c r="AK272" s="71">
        <v>0</v>
      </c>
      <c r="AL272" s="71">
        <v>0</v>
      </c>
      <c r="AM272" s="71">
        <v>753340.79095226736</v>
      </c>
      <c r="AN272" s="71">
        <v>0</v>
      </c>
      <c r="AO272" s="71">
        <v>0</v>
      </c>
      <c r="AP272" s="71">
        <v>59959823.974623822</v>
      </c>
      <c r="AQ272" s="72"/>
      <c r="AR272" s="71">
        <v>109</v>
      </c>
      <c r="AS272" s="71">
        <v>15</v>
      </c>
      <c r="AT272" s="71">
        <v>0</v>
      </c>
      <c r="AU272" s="71">
        <v>0</v>
      </c>
      <c r="AV272" s="71">
        <v>0</v>
      </c>
      <c r="AW272" s="71">
        <v>0</v>
      </c>
      <c r="AX272" s="71"/>
      <c r="AY272" s="72"/>
      <c r="AZ272" s="71">
        <v>707.726</v>
      </c>
      <c r="BA272" s="71">
        <v>1532.3</v>
      </c>
      <c r="BB272" s="71">
        <v>0</v>
      </c>
      <c r="BC272" s="71">
        <v>0</v>
      </c>
      <c r="BD272" s="71">
        <v>0</v>
      </c>
      <c r="BE272" s="71">
        <v>0</v>
      </c>
      <c r="BF272" s="71"/>
      <c r="BG272" s="72"/>
      <c r="BH272" s="71">
        <v>0</v>
      </c>
      <c r="BI272" s="71">
        <v>0</v>
      </c>
      <c r="BJ272" s="71">
        <v>21.111999999999998</v>
      </c>
      <c r="BK272" s="71">
        <v>0</v>
      </c>
      <c r="BL272" s="71">
        <v>0</v>
      </c>
      <c r="BM272" s="71">
        <v>0</v>
      </c>
      <c r="BN272" s="72"/>
      <c r="BO272" s="71">
        <v>0</v>
      </c>
      <c r="BP272" s="71">
        <v>0</v>
      </c>
      <c r="BQ272" s="71">
        <v>1</v>
      </c>
      <c r="BR272" s="71">
        <v>0</v>
      </c>
      <c r="BS272" s="71">
        <v>0</v>
      </c>
      <c r="BT272" s="71">
        <v>0</v>
      </c>
      <c r="BU272"/>
      <c r="BV272" s="70">
        <v>21.111999999999998</v>
      </c>
      <c r="BW272" s="70">
        <v>0</v>
      </c>
      <c r="BX272" s="70">
        <v>0</v>
      </c>
      <c r="BY272" s="70">
        <v>0</v>
      </c>
      <c r="BZ272" s="70">
        <v>0</v>
      </c>
      <c r="CA272" s="70">
        <v>0</v>
      </c>
      <c r="CB272" s="70">
        <v>0</v>
      </c>
      <c r="CC272" s="70">
        <v>0</v>
      </c>
      <c r="CD272" s="70">
        <v>0</v>
      </c>
    </row>
    <row r="273" spans="1:82">
      <c r="A273" s="70" t="s">
        <v>2168</v>
      </c>
      <c r="B273" s="70">
        <v>268</v>
      </c>
      <c r="C273" s="70">
        <v>13</v>
      </c>
      <c r="D273" s="70">
        <v>16</v>
      </c>
      <c r="E273" s="70">
        <v>2016</v>
      </c>
      <c r="F273" s="70" t="s">
        <v>155</v>
      </c>
      <c r="G273" s="1064" t="s">
        <v>1882</v>
      </c>
      <c r="H273" s="70" t="s">
        <v>1883</v>
      </c>
      <c r="I273" s="148"/>
      <c r="J273" s="71">
        <v>129.24362952854636</v>
      </c>
      <c r="K273" s="71">
        <v>0.61927189507348412</v>
      </c>
      <c r="L273" s="71">
        <v>7.110549442883018</v>
      </c>
      <c r="M273" s="71">
        <v>6.9566876640843969</v>
      </c>
      <c r="N273" s="71">
        <v>13.161400953882186</v>
      </c>
      <c r="O273" s="71">
        <v>5.9323177452010052</v>
      </c>
      <c r="P273" s="71">
        <v>11.092462175460621</v>
      </c>
      <c r="Q273" s="71">
        <v>0.37759882089308228</v>
      </c>
      <c r="R273" s="71">
        <v>0</v>
      </c>
      <c r="S273" s="71">
        <v>0</v>
      </c>
      <c r="T273" s="72"/>
      <c r="U273" s="71">
        <v>4909462</v>
      </c>
      <c r="V273" s="71">
        <v>203</v>
      </c>
      <c r="W273" s="71">
        <v>137</v>
      </c>
      <c r="X273" s="71">
        <v>1340</v>
      </c>
      <c r="Y273" s="71">
        <v>2475</v>
      </c>
      <c r="Z273" s="71">
        <v>3489</v>
      </c>
      <c r="AA273" s="71">
        <v>2283</v>
      </c>
      <c r="AB273" s="71">
        <v>5346</v>
      </c>
      <c r="AC273" s="71">
        <v>0</v>
      </c>
      <c r="AD273" s="71">
        <v>0</v>
      </c>
      <c r="AE273" s="72"/>
      <c r="AF273" s="71">
        <v>40500586.614712313</v>
      </c>
      <c r="AG273" s="71">
        <v>416912.87490833702</v>
      </c>
      <c r="AH273" s="71">
        <v>724642.5016467846</v>
      </c>
      <c r="AI273" s="71">
        <v>8507162.939357562</v>
      </c>
      <c r="AJ273" s="71">
        <v>10888342.47682918</v>
      </c>
      <c r="AK273" s="71">
        <v>0</v>
      </c>
      <c r="AL273" s="71">
        <v>0</v>
      </c>
      <c r="AM273" s="71">
        <v>733216.06910816522</v>
      </c>
      <c r="AN273" s="71">
        <v>0</v>
      </c>
      <c r="AO273" s="71">
        <v>0</v>
      </c>
      <c r="AP273" s="71">
        <v>61770863.476562344</v>
      </c>
      <c r="AQ273" s="72"/>
      <c r="AR273" s="71">
        <v>115</v>
      </c>
      <c r="AS273" s="71">
        <v>18</v>
      </c>
      <c r="AT273" s="71">
        <v>0</v>
      </c>
      <c r="AU273" s="71">
        <v>0</v>
      </c>
      <c r="AV273" s="71">
        <v>0</v>
      </c>
      <c r="AW273" s="71">
        <v>0</v>
      </c>
      <c r="AX273" s="71"/>
      <c r="AY273" s="72"/>
      <c r="AZ273" s="71">
        <v>741.82600000000002</v>
      </c>
      <c r="BA273" s="71">
        <v>3168.3</v>
      </c>
      <c r="BB273" s="71">
        <v>0</v>
      </c>
      <c r="BC273" s="71">
        <v>0</v>
      </c>
      <c r="BD273" s="71">
        <v>0</v>
      </c>
      <c r="BE273" s="71">
        <v>0</v>
      </c>
      <c r="BF273" s="71"/>
      <c r="BG273" s="72"/>
      <c r="BH273" s="71">
        <v>0</v>
      </c>
      <c r="BI273" s="71">
        <v>0</v>
      </c>
      <c r="BJ273" s="71">
        <v>19.791</v>
      </c>
      <c r="BK273" s="71">
        <v>0</v>
      </c>
      <c r="BL273" s="71">
        <v>0</v>
      </c>
      <c r="BM273" s="71">
        <v>0</v>
      </c>
      <c r="BN273" s="72"/>
      <c r="BO273" s="71">
        <v>0</v>
      </c>
      <c r="BP273" s="71">
        <v>0</v>
      </c>
      <c r="BQ273" s="71">
        <v>1</v>
      </c>
      <c r="BR273" s="71">
        <v>0</v>
      </c>
      <c r="BS273" s="71">
        <v>0</v>
      </c>
      <c r="BT273" s="71">
        <v>0</v>
      </c>
      <c r="BU273"/>
      <c r="BV273" s="70">
        <v>19.791</v>
      </c>
      <c r="BW273" s="70">
        <v>0</v>
      </c>
      <c r="BX273" s="70">
        <v>0</v>
      </c>
      <c r="BY273" s="70">
        <v>0</v>
      </c>
      <c r="BZ273" s="70">
        <v>0</v>
      </c>
      <c r="CA273" s="70">
        <v>0</v>
      </c>
      <c r="CB273" s="70">
        <v>0</v>
      </c>
      <c r="CC273" s="70">
        <v>0</v>
      </c>
      <c r="CD273" s="70">
        <v>0</v>
      </c>
    </row>
    <row r="274" spans="1:82">
      <c r="A274" s="70" t="s">
        <v>2169</v>
      </c>
      <c r="B274" s="70">
        <v>269</v>
      </c>
      <c r="C274" s="70">
        <v>14</v>
      </c>
      <c r="D274" s="70">
        <v>16</v>
      </c>
      <c r="E274" s="70">
        <v>2017</v>
      </c>
      <c r="F274" s="70" t="s">
        <v>156</v>
      </c>
      <c r="G274" s="1064" t="s">
        <v>1882</v>
      </c>
      <c r="H274" s="70" t="s">
        <v>1883</v>
      </c>
      <c r="I274" s="148"/>
      <c r="J274" s="71">
        <v>122.1935869034976</v>
      </c>
      <c r="K274" s="71">
        <v>0.63280315441290114</v>
      </c>
      <c r="L274" s="71">
        <v>6.4187644790541247</v>
      </c>
      <c r="M274" s="71">
        <v>6.9754009485821653</v>
      </c>
      <c r="N274" s="71">
        <v>12.811542330868756</v>
      </c>
      <c r="O274" s="71">
        <v>5.8271537198332091</v>
      </c>
      <c r="P274" s="71">
        <v>10.94494828990465</v>
      </c>
      <c r="Q274" s="71">
        <v>0.35811128223176297</v>
      </c>
      <c r="R274" s="71">
        <v>0</v>
      </c>
      <c r="S274" s="71">
        <v>0.11449698281537619</v>
      </c>
      <c r="T274" s="72"/>
      <c r="U274" s="71">
        <v>4567305</v>
      </c>
      <c r="V274" s="71">
        <v>203</v>
      </c>
      <c r="W274" s="71">
        <v>137</v>
      </c>
      <c r="X274" s="71">
        <v>1340</v>
      </c>
      <c r="Y274" s="71">
        <v>2462</v>
      </c>
      <c r="Z274" s="71">
        <v>3484</v>
      </c>
      <c r="AA274" s="71">
        <v>2267</v>
      </c>
      <c r="AB274" s="71">
        <v>5243</v>
      </c>
      <c r="AC274" s="71">
        <v>0</v>
      </c>
      <c r="AD274" s="71">
        <v>0.11449698281537619</v>
      </c>
      <c r="AE274" s="72"/>
      <c r="AF274" s="71">
        <v>37023822.974156201</v>
      </c>
      <c r="AG274" s="71">
        <v>418124.23534761672</v>
      </c>
      <c r="AH274" s="71">
        <v>885227.48523835524</v>
      </c>
      <c r="AI274" s="71">
        <v>8296690.3732869364</v>
      </c>
      <c r="AJ274" s="71">
        <v>9821689.9852309301</v>
      </c>
      <c r="AK274" s="71">
        <v>0</v>
      </c>
      <c r="AL274" s="71">
        <v>0</v>
      </c>
      <c r="AM274" s="71">
        <v>720214.5632457746</v>
      </c>
      <c r="AN274" s="71">
        <v>0</v>
      </c>
      <c r="AO274" s="71">
        <v>0</v>
      </c>
      <c r="AP274" s="71">
        <v>57165769.616505809</v>
      </c>
      <c r="AQ274" s="72"/>
      <c r="AR274" s="71">
        <v>117</v>
      </c>
      <c r="AS274" s="71">
        <v>18</v>
      </c>
      <c r="AT274" s="71">
        <v>0</v>
      </c>
      <c r="AU274" s="71">
        <v>0</v>
      </c>
      <c r="AV274" s="71">
        <v>0</v>
      </c>
      <c r="AW274" s="71">
        <v>0</v>
      </c>
      <c r="AX274" s="71"/>
      <c r="AY274" s="72"/>
      <c r="AZ274" s="71">
        <v>750.12599999999998</v>
      </c>
      <c r="BA274" s="71">
        <v>3168.3</v>
      </c>
      <c r="BB274" s="71">
        <v>0</v>
      </c>
      <c r="BC274" s="71">
        <v>0</v>
      </c>
      <c r="BD274" s="71">
        <v>0</v>
      </c>
      <c r="BE274" s="71">
        <v>0</v>
      </c>
      <c r="BF274" s="71"/>
      <c r="BG274" s="72"/>
      <c r="BH274" s="71">
        <v>0</v>
      </c>
      <c r="BI274" s="71">
        <v>0</v>
      </c>
      <c r="BJ274" s="71">
        <v>20.76</v>
      </c>
      <c r="BK274" s="71">
        <v>0</v>
      </c>
      <c r="BL274" s="71">
        <v>0</v>
      </c>
      <c r="BM274" s="71">
        <v>0</v>
      </c>
      <c r="BN274" s="72"/>
      <c r="BO274" s="71">
        <v>0</v>
      </c>
      <c r="BP274" s="71">
        <v>0</v>
      </c>
      <c r="BQ274" s="71">
        <v>1</v>
      </c>
      <c r="BR274" s="71">
        <v>0</v>
      </c>
      <c r="BS274" s="71">
        <v>0</v>
      </c>
      <c r="BT274" s="71">
        <v>0</v>
      </c>
      <c r="BU274"/>
      <c r="BV274" s="70">
        <v>20.76</v>
      </c>
      <c r="BW274" s="70">
        <v>0</v>
      </c>
      <c r="BX274" s="70">
        <v>0</v>
      </c>
      <c r="BY274" s="70">
        <v>0</v>
      </c>
      <c r="BZ274" s="70">
        <v>0</v>
      </c>
      <c r="CA274" s="70">
        <v>0</v>
      </c>
      <c r="CB274" s="70">
        <v>0</v>
      </c>
      <c r="CC274" s="70">
        <v>0</v>
      </c>
      <c r="CD274" s="70">
        <v>0</v>
      </c>
    </row>
    <row r="275" spans="1:82">
      <c r="A275" s="70" t="s">
        <v>2170</v>
      </c>
      <c r="B275" s="70">
        <v>270</v>
      </c>
      <c r="C275" s="70">
        <v>15</v>
      </c>
      <c r="D275" s="70">
        <v>16</v>
      </c>
      <c r="E275" s="70">
        <v>2018</v>
      </c>
      <c r="F275" s="70" t="s">
        <v>183</v>
      </c>
      <c r="G275" s="70" t="s">
        <v>1882</v>
      </c>
      <c r="H275" s="70" t="s">
        <v>1883</v>
      </c>
      <c r="I275" s="148"/>
      <c r="J275" s="71">
        <v>121.68526188507002</v>
      </c>
      <c r="K275" s="71">
        <v>0.58896833942017113</v>
      </c>
      <c r="L275" s="71">
        <v>5.8883896500512902</v>
      </c>
      <c r="M275" s="71">
        <v>7.0098041588424147</v>
      </c>
      <c r="N275" s="71">
        <v>11.881608095758837</v>
      </c>
      <c r="O275" s="71">
        <v>5.6389002916306259</v>
      </c>
      <c r="P275" s="71">
        <v>10.764301399241937</v>
      </c>
      <c r="Q275" s="71">
        <v>0.33034090357759799</v>
      </c>
      <c r="R275" s="71">
        <v>0</v>
      </c>
      <c r="S275" s="71">
        <v>0.33001177374655893</v>
      </c>
      <c r="T275" s="72"/>
      <c r="U275" s="71">
        <v>4752441</v>
      </c>
      <c r="V275" s="71">
        <v>203</v>
      </c>
      <c r="W275" s="71">
        <v>137</v>
      </c>
      <c r="X275" s="71">
        <v>1340</v>
      </c>
      <c r="Y275" s="71">
        <v>2480</v>
      </c>
      <c r="Z275" s="71">
        <v>3436</v>
      </c>
      <c r="AA275" s="71">
        <v>2252</v>
      </c>
      <c r="AB275" s="71">
        <v>5212</v>
      </c>
      <c r="AC275" s="71">
        <v>0</v>
      </c>
      <c r="AD275" s="71">
        <v>0.33001177374655888</v>
      </c>
      <c r="AE275" s="72"/>
      <c r="AF275" s="71">
        <v>38671912.956551999</v>
      </c>
      <c r="AG275" s="71">
        <v>378302.40852857189</v>
      </c>
      <c r="AH275" s="71">
        <v>834327.01375955087</v>
      </c>
      <c r="AI275" s="71">
        <v>8480912.2809826564</v>
      </c>
      <c r="AJ275" s="71">
        <v>9190448.5625986867</v>
      </c>
      <c r="AK275" s="71">
        <v>0</v>
      </c>
      <c r="AL275" s="71">
        <v>0</v>
      </c>
      <c r="AM275" s="71">
        <v>717437.58902911388</v>
      </c>
      <c r="AN275" s="71">
        <v>0</v>
      </c>
      <c r="AO275" s="71">
        <v>0</v>
      </c>
      <c r="AP275" s="71">
        <v>58273340.811450578</v>
      </c>
      <c r="AQ275" s="72"/>
      <c r="AR275" s="71">
        <v>118</v>
      </c>
      <c r="AS275" s="71">
        <v>23</v>
      </c>
      <c r="AT275" s="71">
        <v>0</v>
      </c>
      <c r="AU275" s="71">
        <v>0</v>
      </c>
      <c r="AV275" s="71">
        <v>0</v>
      </c>
      <c r="AW275" s="71">
        <v>0</v>
      </c>
      <c r="AX275" s="71"/>
      <c r="AY275" s="72"/>
      <c r="AZ275" s="71">
        <v>753.54600000000039</v>
      </c>
      <c r="BA275" s="71">
        <v>4360.8</v>
      </c>
      <c r="BB275" s="71">
        <v>0</v>
      </c>
      <c r="BC275" s="71">
        <v>0</v>
      </c>
      <c r="BD275" s="71">
        <v>0</v>
      </c>
      <c r="BE275" s="71">
        <v>0</v>
      </c>
      <c r="BF275" s="71"/>
      <c r="BG275" s="72"/>
      <c r="BH275" s="71">
        <v>0</v>
      </c>
      <c r="BI275" s="71">
        <v>0</v>
      </c>
      <c r="BJ275" s="71">
        <v>20.893000000000001</v>
      </c>
      <c r="BK275" s="71">
        <v>0</v>
      </c>
      <c r="BL275" s="71">
        <v>0</v>
      </c>
      <c r="BM275" s="71">
        <v>0</v>
      </c>
      <c r="BN275" s="72"/>
      <c r="BO275" s="71">
        <v>0</v>
      </c>
      <c r="BP275" s="71">
        <v>0</v>
      </c>
      <c r="BQ275" s="71">
        <v>1</v>
      </c>
      <c r="BR275" s="71">
        <v>0</v>
      </c>
      <c r="BS275" s="71">
        <v>0</v>
      </c>
      <c r="BT275" s="71">
        <v>0</v>
      </c>
      <c r="BU275"/>
      <c r="BV275" s="70">
        <v>20.893000000000001</v>
      </c>
      <c r="BW275" s="70">
        <v>0</v>
      </c>
      <c r="BX275" s="70">
        <v>0</v>
      </c>
      <c r="BY275" s="70">
        <v>0</v>
      </c>
      <c r="BZ275" s="70">
        <v>0</v>
      </c>
      <c r="CA275" s="70">
        <v>0</v>
      </c>
      <c r="CB275" s="70">
        <v>0</v>
      </c>
      <c r="CC275" s="70">
        <v>0</v>
      </c>
      <c r="CD275" s="70">
        <v>0</v>
      </c>
    </row>
    <row r="276" spans="1:82">
      <c r="A276" s="70" t="s">
        <v>2171</v>
      </c>
      <c r="B276" s="70">
        <v>271</v>
      </c>
      <c r="C276" s="70">
        <v>16</v>
      </c>
      <c r="D276" s="70">
        <v>16</v>
      </c>
      <c r="E276" s="70">
        <v>2019</v>
      </c>
      <c r="F276" s="70" t="s">
        <v>158</v>
      </c>
      <c r="G276" s="70" t="s">
        <v>1882</v>
      </c>
      <c r="H276" s="70" t="s">
        <v>1883</v>
      </c>
      <c r="I276" s="148"/>
      <c r="J276" s="71">
        <v>116.15102163549277</v>
      </c>
      <c r="K276" s="71">
        <v>0.54651925017115466</v>
      </c>
      <c r="L276" s="71">
        <v>5.9147716448671606</v>
      </c>
      <c r="M276" s="71">
        <v>6.2884308413732732</v>
      </c>
      <c r="N276" s="71">
        <v>12.120499868337323</v>
      </c>
      <c r="O276" s="71">
        <v>5.4530903583013774</v>
      </c>
      <c r="P276" s="71">
        <v>8.591624048563725</v>
      </c>
      <c r="Q276" s="71">
        <v>0.31540093208925302</v>
      </c>
      <c r="R276" s="71">
        <v>0</v>
      </c>
      <c r="S276" s="71">
        <v>0.35927601907077622</v>
      </c>
      <c r="T276" s="72"/>
      <c r="U276" s="71">
        <v>4771960</v>
      </c>
      <c r="V276" s="71">
        <v>203</v>
      </c>
      <c r="W276" s="71">
        <v>137</v>
      </c>
      <c r="X276" s="71">
        <v>1340</v>
      </c>
      <c r="Y276" s="71">
        <v>2499</v>
      </c>
      <c r="Z276" s="71">
        <v>3414</v>
      </c>
      <c r="AA276" s="71">
        <v>1784</v>
      </c>
      <c r="AB276" s="71">
        <v>5111</v>
      </c>
      <c r="AC276" s="71">
        <v>0</v>
      </c>
      <c r="AD276" s="71">
        <v>0.35927601907077622</v>
      </c>
      <c r="AE276" s="72"/>
      <c r="AF276" s="71">
        <v>38103289.874353781</v>
      </c>
      <c r="AG276" s="71">
        <v>378190.38256843481</v>
      </c>
      <c r="AH276" s="71">
        <v>900823.95958659193</v>
      </c>
      <c r="AI276" s="71">
        <v>8310589.9904756825</v>
      </c>
      <c r="AJ276" s="71">
        <v>9768772.4060397167</v>
      </c>
      <c r="AK276" s="71">
        <v>0</v>
      </c>
      <c r="AL276" s="71">
        <v>0</v>
      </c>
      <c r="AM276" s="71">
        <v>696079.72441259969</v>
      </c>
      <c r="AN276" s="71">
        <v>0</v>
      </c>
      <c r="AO276" s="71">
        <v>0</v>
      </c>
      <c r="AP276" s="71">
        <v>58157746.337436803</v>
      </c>
      <c r="AQ276" s="72"/>
      <c r="AR276" s="71">
        <v>119</v>
      </c>
      <c r="AS276" s="71">
        <v>32</v>
      </c>
      <c r="AT276" s="71">
        <v>0</v>
      </c>
      <c r="AU276" s="71">
        <v>0</v>
      </c>
      <c r="AV276" s="71">
        <v>0</v>
      </c>
      <c r="AW276" s="71">
        <v>0</v>
      </c>
      <c r="AX276" s="71"/>
      <c r="AY276" s="72"/>
      <c r="AZ276" s="71">
        <v>763.54600000000005</v>
      </c>
      <c r="BA276" s="71">
        <v>4806.3</v>
      </c>
      <c r="BB276" s="71">
        <v>0</v>
      </c>
      <c r="BC276" s="71">
        <v>0</v>
      </c>
      <c r="BD276" s="71">
        <v>0</v>
      </c>
      <c r="BE276" s="71">
        <v>0</v>
      </c>
      <c r="BF276" s="71"/>
      <c r="BG276" s="72"/>
      <c r="BH276" s="71">
        <v>0</v>
      </c>
      <c r="BI276" s="71">
        <v>0</v>
      </c>
      <c r="BJ276" s="71">
        <v>16.553999999999998</v>
      </c>
      <c r="BK276" s="71">
        <v>0</v>
      </c>
      <c r="BL276" s="71">
        <v>0</v>
      </c>
      <c r="BM276" s="71">
        <v>0</v>
      </c>
      <c r="BN276" s="72"/>
      <c r="BO276" s="71">
        <v>0</v>
      </c>
      <c r="BP276" s="71">
        <v>0</v>
      </c>
      <c r="BQ276" s="71">
        <v>1</v>
      </c>
      <c r="BR276" s="71">
        <v>0</v>
      </c>
      <c r="BS276" s="71">
        <v>0</v>
      </c>
      <c r="BT276" s="71">
        <v>0</v>
      </c>
      <c r="BU276"/>
      <c r="BV276" s="70">
        <v>16.553999999999998</v>
      </c>
      <c r="BW276" s="70">
        <v>0</v>
      </c>
      <c r="BX276" s="70">
        <v>0</v>
      </c>
      <c r="BY276" s="70">
        <v>0</v>
      </c>
      <c r="BZ276" s="70">
        <v>0</v>
      </c>
      <c r="CA276" s="70">
        <v>0</v>
      </c>
      <c r="CB276" s="70">
        <v>0</v>
      </c>
      <c r="CC276" s="70">
        <v>0</v>
      </c>
      <c r="CD276" s="70">
        <v>0</v>
      </c>
    </row>
    <row r="277" spans="1:82">
      <c r="A277" s="70" t="s">
        <v>2172</v>
      </c>
      <c r="B277" s="70">
        <v>272</v>
      </c>
      <c r="C277" s="70">
        <v>17</v>
      </c>
      <c r="D277" s="70">
        <v>16</v>
      </c>
      <c r="E277" s="70">
        <v>2020</v>
      </c>
      <c r="F277" s="70" t="s">
        <v>159</v>
      </c>
      <c r="G277" s="70" t="s">
        <v>1882</v>
      </c>
      <c r="H277" s="70" t="s">
        <v>1883</v>
      </c>
      <c r="I277" s="148"/>
      <c r="J277" s="71">
        <v>95.506106104999347</v>
      </c>
      <c r="K277" s="71">
        <v>0.53542313610339565</v>
      </c>
      <c r="L277" s="71">
        <v>11.855425963839275</v>
      </c>
      <c r="M277" s="71">
        <v>5.8015286588964443</v>
      </c>
      <c r="N277" s="71">
        <v>10.784606238011509</v>
      </c>
      <c r="O277" s="71">
        <v>4.7370944532867165</v>
      </c>
      <c r="P277" s="71">
        <v>8.0379222602081963</v>
      </c>
      <c r="Q277" s="71">
        <v>0.29215038444164798</v>
      </c>
      <c r="R277" s="71">
        <v>0</v>
      </c>
      <c r="S277" s="71">
        <v>0.45059828291850529</v>
      </c>
      <c r="T277" s="72"/>
      <c r="U277" s="71">
        <v>4447953</v>
      </c>
      <c r="V277" s="71">
        <v>184</v>
      </c>
      <c r="W277" s="71">
        <v>244</v>
      </c>
      <c r="X277" s="71">
        <v>1300</v>
      </c>
      <c r="Y277" s="71">
        <v>2426</v>
      </c>
      <c r="Z277" s="71">
        <v>3385</v>
      </c>
      <c r="AA277" s="71">
        <v>1774</v>
      </c>
      <c r="AB277" s="71">
        <v>4955</v>
      </c>
      <c r="AC277" s="71">
        <v>0</v>
      </c>
      <c r="AD277" s="71">
        <v>0.45059828291850529</v>
      </c>
      <c r="AE277" s="72"/>
      <c r="AF277" s="71">
        <v>34729205.295660973</v>
      </c>
      <c r="AG277" s="71">
        <v>343045.92238078266</v>
      </c>
      <c r="AH277" s="71">
        <v>1738577.9220593981</v>
      </c>
      <c r="AI277" s="71">
        <v>7464186.1554836296</v>
      </c>
      <c r="AJ277" s="71">
        <v>9962339.4526679814</v>
      </c>
      <c r="AK277" s="71"/>
      <c r="AL277" s="71"/>
      <c r="AM277" s="71">
        <v>646682.55119820544</v>
      </c>
      <c r="AN277" s="71"/>
      <c r="AO277" s="71"/>
      <c r="AP277" s="71">
        <v>54884037.299450971</v>
      </c>
      <c r="AQ277" s="72"/>
      <c r="AR277" s="71">
        <v>120</v>
      </c>
      <c r="AS277" s="71">
        <v>43</v>
      </c>
      <c r="AT277" s="71">
        <v>0</v>
      </c>
      <c r="AU277" s="71">
        <v>0</v>
      </c>
      <c r="AV277" s="71">
        <v>0</v>
      </c>
      <c r="AW277" s="71">
        <v>0</v>
      </c>
      <c r="AX277" s="71"/>
      <c r="AY277" s="72"/>
      <c r="AZ277" s="71">
        <v>774.14600000000041</v>
      </c>
      <c r="BA277" s="71">
        <v>5327.1</v>
      </c>
      <c r="BB277" s="71">
        <v>0</v>
      </c>
      <c r="BC277" s="71">
        <v>0</v>
      </c>
      <c r="BD277" s="71">
        <v>0</v>
      </c>
      <c r="BE277" s="71">
        <v>0</v>
      </c>
      <c r="BF277" s="71"/>
      <c r="BG277" s="72"/>
      <c r="BH277" s="71">
        <v>0</v>
      </c>
      <c r="BI277" s="71">
        <v>0</v>
      </c>
      <c r="BJ277" s="71">
        <v>16.045000000000002</v>
      </c>
      <c r="BK277" s="71">
        <v>0</v>
      </c>
      <c r="BL277" s="71">
        <v>0</v>
      </c>
      <c r="BM277" s="71">
        <v>0</v>
      </c>
      <c r="BN277" s="72"/>
      <c r="BO277" s="71">
        <v>0</v>
      </c>
      <c r="BP277" s="71">
        <v>0</v>
      </c>
      <c r="BQ277" s="71">
        <v>1</v>
      </c>
      <c r="BR277" s="71">
        <v>0</v>
      </c>
      <c r="BS277" s="71">
        <v>0</v>
      </c>
      <c r="BT277" s="71">
        <v>0</v>
      </c>
      <c r="BU277"/>
      <c r="BV277" s="70">
        <v>16.045000000000002</v>
      </c>
      <c r="BW277" s="70">
        <v>0</v>
      </c>
      <c r="BX277" s="70">
        <v>0</v>
      </c>
      <c r="BY277" s="70">
        <v>0</v>
      </c>
      <c r="BZ277" s="70">
        <v>0</v>
      </c>
      <c r="CA277" s="70">
        <v>0</v>
      </c>
      <c r="CB277" s="70">
        <v>0</v>
      </c>
      <c r="CC277" s="70">
        <v>0</v>
      </c>
      <c r="CD277" s="70">
        <v>0</v>
      </c>
    </row>
    <row r="278" spans="1:82">
      <c r="A278" s="70" t="s">
        <v>2173</v>
      </c>
      <c r="B278" s="70">
        <v>272</v>
      </c>
      <c r="C278" s="70">
        <v>18</v>
      </c>
      <c r="D278" s="70">
        <v>16</v>
      </c>
      <c r="E278" s="70">
        <v>2021</v>
      </c>
      <c r="F278" s="70" t="s">
        <v>160</v>
      </c>
      <c r="G278" s="70" t="s">
        <v>1882</v>
      </c>
      <c r="H278" s="70" t="s">
        <v>1883</v>
      </c>
      <c r="I278" s="148"/>
      <c r="J278" s="71">
        <v>95.326278047914428</v>
      </c>
      <c r="K278" s="71">
        <v>0.51576110439230671</v>
      </c>
      <c r="L278" s="71">
        <v>10.819130658091071</v>
      </c>
      <c r="M278" s="71">
        <v>5.8921281951264977</v>
      </c>
      <c r="N278" s="71">
        <v>10.421968115791405</v>
      </c>
      <c r="O278" s="71">
        <v>4.5775689272900779</v>
      </c>
      <c r="P278" s="71">
        <v>8.2477325753896036</v>
      </c>
      <c r="Q278" s="71">
        <v>0.282710374018385</v>
      </c>
      <c r="R278" s="71">
        <v>0</v>
      </c>
      <c r="S278" s="71">
        <v>7.5011855273967809E-2</v>
      </c>
      <c r="T278" s="72"/>
      <c r="U278" s="71">
        <v>4559142</v>
      </c>
      <c r="V278" s="71">
        <v>184</v>
      </c>
      <c r="W278" s="71">
        <v>244</v>
      </c>
      <c r="X278" s="71">
        <v>1300</v>
      </c>
      <c r="Y278" s="71">
        <v>2373</v>
      </c>
      <c r="Z278" s="71">
        <v>3368</v>
      </c>
      <c r="AA278" s="71">
        <v>1775</v>
      </c>
      <c r="AB278" s="71">
        <v>4842</v>
      </c>
      <c r="AC278" s="71">
        <v>0</v>
      </c>
      <c r="AD278" s="71">
        <v>7.5011855273967809E-2</v>
      </c>
      <c r="AE278" s="72"/>
      <c r="AF278" s="71">
        <v>34921065.303157359</v>
      </c>
      <c r="AG278" s="71">
        <v>348969.78699330904</v>
      </c>
      <c r="AH278" s="71">
        <v>1558736.2860692332</v>
      </c>
      <c r="AI278" s="71">
        <v>8190424.828308396</v>
      </c>
      <c r="AJ278" s="71">
        <v>9492483.7548526078</v>
      </c>
      <c r="AK278" s="71">
        <v>0</v>
      </c>
      <c r="AL278" s="71">
        <v>0</v>
      </c>
      <c r="AM278" s="71">
        <v>635579.74476538168</v>
      </c>
      <c r="AN278" s="71">
        <v>0</v>
      </c>
      <c r="AO278" s="71">
        <v>0</v>
      </c>
      <c r="AP278" s="71">
        <v>55147259.704146281</v>
      </c>
      <c r="AQ278" s="72"/>
      <c r="AR278" s="71">
        <v>122</v>
      </c>
      <c r="AS278" s="71">
        <v>59</v>
      </c>
      <c r="AT278" s="71">
        <v>0</v>
      </c>
      <c r="AU278" s="71">
        <v>0</v>
      </c>
      <c r="AV278" s="71">
        <v>0</v>
      </c>
      <c r="AW278" s="71">
        <v>0</v>
      </c>
      <c r="AX278" s="71"/>
      <c r="AY278" s="72"/>
      <c r="AZ278" s="71">
        <v>793.73400000000038</v>
      </c>
      <c r="BA278" s="71">
        <v>6109.6</v>
      </c>
      <c r="BB278" s="71">
        <v>0</v>
      </c>
      <c r="BC278" s="71">
        <v>0</v>
      </c>
      <c r="BD278" s="71">
        <v>0</v>
      </c>
      <c r="BE278" s="71">
        <v>0</v>
      </c>
      <c r="BF278" s="71"/>
      <c r="BG278" s="72"/>
      <c r="BH278" s="71">
        <v>0</v>
      </c>
      <c r="BI278" s="71">
        <v>0</v>
      </c>
      <c r="BJ278" s="71">
        <v>16.922999999999998</v>
      </c>
      <c r="BK278" s="71">
        <v>0</v>
      </c>
      <c r="BL278" s="71">
        <v>0</v>
      </c>
      <c r="BM278" s="71">
        <v>0</v>
      </c>
      <c r="BN278" s="72"/>
      <c r="BO278" s="71">
        <v>0</v>
      </c>
      <c r="BP278" s="71">
        <v>0</v>
      </c>
      <c r="BQ278" s="71">
        <v>1</v>
      </c>
      <c r="BR278" s="71">
        <v>0</v>
      </c>
      <c r="BS278" s="71">
        <v>0</v>
      </c>
      <c r="BT278" s="71">
        <v>0</v>
      </c>
      <c r="BU278"/>
      <c r="BV278" s="70">
        <v>16.922999999999998</v>
      </c>
      <c r="BW278" s="70">
        <v>0</v>
      </c>
      <c r="BX278" s="70">
        <v>0</v>
      </c>
      <c r="BY278" s="70">
        <v>0</v>
      </c>
      <c r="BZ278" s="70">
        <v>0</v>
      </c>
      <c r="CA278" s="70">
        <v>0</v>
      </c>
      <c r="CB278" s="70">
        <v>0</v>
      </c>
      <c r="CC278" s="70">
        <v>0</v>
      </c>
      <c r="CD278" s="70">
        <v>0</v>
      </c>
    </row>
    <row r="279" spans="1:82">
      <c r="A279" s="70" t="s">
        <v>1886</v>
      </c>
      <c r="B279" s="70">
        <v>272</v>
      </c>
      <c r="C279" s="70">
        <v>19</v>
      </c>
      <c r="D279" s="70">
        <v>16</v>
      </c>
      <c r="E279" s="70">
        <v>2022</v>
      </c>
      <c r="F279" s="70" t="s">
        <v>161</v>
      </c>
      <c r="G279" s="70" t="s">
        <v>1882</v>
      </c>
      <c r="H279" s="70" t="s">
        <v>1883</v>
      </c>
      <c r="I279" s="148"/>
      <c r="J279" s="71">
        <v>85.321801402598709</v>
      </c>
      <c r="K279" s="71">
        <v>0.49335338724388667</v>
      </c>
      <c r="L279" s="71">
        <v>9.700779102484498</v>
      </c>
      <c r="M279" s="71">
        <v>6.0073336290763022</v>
      </c>
      <c r="N279" s="71">
        <v>10.350444754848645</v>
      </c>
      <c r="O279" s="71">
        <v>4.7621568233881879</v>
      </c>
      <c r="P279" s="71">
        <v>8.064389693171826</v>
      </c>
      <c r="Q279" s="71">
        <v>0.28063253923127068</v>
      </c>
      <c r="R279" s="71">
        <v>0</v>
      </c>
      <c r="S279" s="71">
        <v>9.5161886793282954E-2</v>
      </c>
      <c r="T279" s="72"/>
      <c r="U279" s="71">
        <v>5018866</v>
      </c>
      <c r="V279" s="71">
        <v>184</v>
      </c>
      <c r="W279" s="71">
        <v>244</v>
      </c>
      <c r="X279" s="71">
        <v>1300</v>
      </c>
      <c r="Y279" s="71">
        <v>2393</v>
      </c>
      <c r="Z279" s="71">
        <v>3329</v>
      </c>
      <c r="AA279" s="71">
        <v>1762</v>
      </c>
      <c r="AB279" s="71">
        <v>4767</v>
      </c>
      <c r="AC279" s="71">
        <v>0</v>
      </c>
      <c r="AD279" s="71">
        <v>9.5161886793282954E-2</v>
      </c>
      <c r="AE279" s="72"/>
      <c r="AF279" s="71">
        <v>34271455.926297471</v>
      </c>
      <c r="AG279" s="71">
        <v>352035.33712301991</v>
      </c>
      <c r="AH279" s="71">
        <v>1730211.6072805268</v>
      </c>
      <c r="AI279" s="71">
        <v>8134110.5422038706</v>
      </c>
      <c r="AJ279" s="71">
        <v>9743972.1883428395</v>
      </c>
      <c r="AK279" s="71">
        <v>0</v>
      </c>
      <c r="AL279" s="71">
        <v>0</v>
      </c>
      <c r="AM279" s="71">
        <v>615549.81243871991</v>
      </c>
      <c r="AN279" s="71">
        <v>0</v>
      </c>
      <c r="AO279" s="71">
        <v>0</v>
      </c>
      <c r="AP279" s="71">
        <v>54847335.413686447</v>
      </c>
      <c r="AQ279" s="72"/>
      <c r="AR279" s="71">
        <v>133</v>
      </c>
      <c r="AS279" s="71">
        <v>60</v>
      </c>
      <c r="AT279" s="71">
        <v>0</v>
      </c>
      <c r="AU279" s="71">
        <v>0</v>
      </c>
      <c r="AV279" s="71">
        <v>0</v>
      </c>
      <c r="AW279" s="71">
        <v>0</v>
      </c>
      <c r="AX279" s="71"/>
      <c r="AY279" s="72"/>
      <c r="AZ279" s="71">
        <v>891.23400000000038</v>
      </c>
      <c r="BA279" s="71">
        <v>6159.1</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2174</v>
      </c>
      <c r="B280" s="70">
        <v>272</v>
      </c>
      <c r="C280" s="70">
        <v>20</v>
      </c>
      <c r="D280" s="70">
        <v>16</v>
      </c>
      <c r="E280" s="70">
        <v>2023</v>
      </c>
      <c r="F280" s="70" t="s">
        <v>1539</v>
      </c>
      <c r="G280" s="70" t="s">
        <v>1882</v>
      </c>
      <c r="H280" s="70" t="s">
        <v>1883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134</v>
      </c>
      <c r="AS280" s="71">
        <v>64</v>
      </c>
      <c r="AT280" s="71">
        <v>0</v>
      </c>
      <c r="AU280" s="71">
        <v>0</v>
      </c>
      <c r="AV280" s="71">
        <v>0</v>
      </c>
      <c r="AW280" s="71">
        <v>0</v>
      </c>
      <c r="AX280" s="71"/>
      <c r="AY280" s="72"/>
      <c r="AZ280" s="71">
        <v>895.23400000000038</v>
      </c>
      <c r="BA280" s="71">
        <v>6323.6999999999989</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1881</v>
      </c>
      <c r="B281" s="70">
        <v>272</v>
      </c>
      <c r="C281" s="70">
        <v>21</v>
      </c>
      <c r="D281" s="70">
        <v>16</v>
      </c>
      <c r="E281" s="70">
        <v>2024</v>
      </c>
      <c r="F281" s="70" t="s">
        <v>1554</v>
      </c>
      <c r="G281" s="70" t="s">
        <v>1882</v>
      </c>
      <c r="H281" s="70" t="s">
        <v>1883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2175</v>
      </c>
      <c r="B282" s="70">
        <v>188</v>
      </c>
      <c r="C282" s="70">
        <v>1</v>
      </c>
      <c r="D282" s="70">
        <v>12</v>
      </c>
      <c r="E282" s="70">
        <v>1990</v>
      </c>
      <c r="F282" s="70" t="s">
        <v>787</v>
      </c>
      <c r="G282" s="70" t="s">
        <v>2176</v>
      </c>
      <c r="H282" s="70" t="s">
        <v>2177</v>
      </c>
      <c r="I282" s="148"/>
      <c r="J282" s="71">
        <v>2.9141479845865002</v>
      </c>
      <c r="K282" s="71">
        <v>1.888617615571841</v>
      </c>
      <c r="L282" s="71">
        <v>2.3026547111707281</v>
      </c>
      <c r="M282" s="71">
        <v>2.5459417341866382</v>
      </c>
      <c r="N282" s="71">
        <v>5.0469171560062884</v>
      </c>
      <c r="O282" s="71">
        <v>5.5043414384919576</v>
      </c>
      <c r="P282" s="71">
        <v>10.868531428580059</v>
      </c>
      <c r="Q282" s="71">
        <v>0.487786611006228</v>
      </c>
      <c r="R282" s="71">
        <v>0</v>
      </c>
      <c r="S282" s="71">
        <v>0.48054939093884302</v>
      </c>
      <c r="T282" s="72"/>
      <c r="U282" s="71">
        <v>303023</v>
      </c>
      <c r="V282" s="71">
        <v>581</v>
      </c>
      <c r="W282" s="71">
        <v>26</v>
      </c>
      <c r="X282" s="71">
        <v>878</v>
      </c>
      <c r="Y282" s="71">
        <v>1729</v>
      </c>
      <c r="Z282" s="71">
        <v>2264</v>
      </c>
      <c r="AA282" s="71">
        <v>2639</v>
      </c>
      <c r="AB282" s="71">
        <v>7920</v>
      </c>
      <c r="AC282" s="71">
        <v>0</v>
      </c>
      <c r="AD282" s="71">
        <v>0.48054939093884302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2178</v>
      </c>
      <c r="B283" s="70">
        <v>189</v>
      </c>
      <c r="C283" s="70">
        <v>2</v>
      </c>
      <c r="D283" s="70">
        <v>12</v>
      </c>
      <c r="E283" s="70">
        <v>2005</v>
      </c>
      <c r="F283" s="70" t="s">
        <v>789</v>
      </c>
      <c r="G283" s="70" t="s">
        <v>2176</v>
      </c>
      <c r="H283" s="70" t="s">
        <v>2177</v>
      </c>
      <c r="I283" s="148"/>
      <c r="J283" s="71">
        <v>4.8729088257692776</v>
      </c>
      <c r="K283" s="71">
        <v>1.0049717613763161</v>
      </c>
      <c r="L283" s="71">
        <v>1.507647560415101</v>
      </c>
      <c r="M283" s="71">
        <v>4.2331161101372059</v>
      </c>
      <c r="N283" s="71">
        <v>8.9323122499225445</v>
      </c>
      <c r="O283" s="71">
        <v>7.8682081721004957</v>
      </c>
      <c r="P283" s="71">
        <v>12.144222371902639</v>
      </c>
      <c r="Q283" s="71">
        <v>0.41381416218990902</v>
      </c>
      <c r="R283" s="71">
        <v>0</v>
      </c>
      <c r="S283" s="71">
        <v>6.5576383999999988E-2</v>
      </c>
      <c r="T283" s="72"/>
      <c r="U283" s="71">
        <v>527423</v>
      </c>
      <c r="V283" s="71">
        <v>383</v>
      </c>
      <c r="W283" s="71">
        <v>18</v>
      </c>
      <c r="X283" s="71">
        <v>685</v>
      </c>
      <c r="Y283" s="71">
        <v>1971</v>
      </c>
      <c r="Z283" s="71">
        <v>3745</v>
      </c>
      <c r="AA283" s="71">
        <v>2415</v>
      </c>
      <c r="AB283" s="71">
        <v>7024</v>
      </c>
      <c r="AC283" s="71">
        <v>0</v>
      </c>
      <c r="AD283" s="71">
        <v>6.5576383999999988E-2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2179</v>
      </c>
      <c r="B284" s="70">
        <v>190</v>
      </c>
      <c r="C284" s="70">
        <v>3</v>
      </c>
      <c r="D284" s="70">
        <v>12</v>
      </c>
      <c r="E284" s="70">
        <v>2006</v>
      </c>
      <c r="F284" s="70" t="s">
        <v>790</v>
      </c>
      <c r="G284" s="70" t="s">
        <v>2176</v>
      </c>
      <c r="H284" s="70" t="s">
        <v>2177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2180</v>
      </c>
      <c r="B285" s="70">
        <v>191</v>
      </c>
      <c r="C285" s="70">
        <v>4</v>
      </c>
      <c r="D285" s="70">
        <v>12</v>
      </c>
      <c r="E285" s="70">
        <v>2007</v>
      </c>
      <c r="F285" s="70" t="s">
        <v>791</v>
      </c>
      <c r="G285" s="70" t="s">
        <v>2176</v>
      </c>
      <c r="H285" s="70" t="s">
        <v>2177</v>
      </c>
      <c r="I285" s="148"/>
      <c r="J285" s="71">
        <v>3.6501363598747569</v>
      </c>
      <c r="K285" s="71">
        <v>0.88353756439190556</v>
      </c>
      <c r="L285" s="71">
        <v>1.737502391217757</v>
      </c>
      <c r="M285" s="71">
        <v>3.510684273131742</v>
      </c>
      <c r="N285" s="71">
        <v>8.9926076270744986</v>
      </c>
      <c r="O285" s="71">
        <v>7.4314163349103541</v>
      </c>
      <c r="P285" s="71">
        <v>11.9951718130009</v>
      </c>
      <c r="Q285" s="71">
        <v>0.42074532380574498</v>
      </c>
      <c r="R285" s="71">
        <v>0</v>
      </c>
      <c r="S285" s="71">
        <v>3.4749040600000003E-2</v>
      </c>
      <c r="T285" s="72"/>
      <c r="U285" s="71">
        <v>466165</v>
      </c>
      <c r="V285" s="71">
        <v>352</v>
      </c>
      <c r="W285" s="71">
        <v>26</v>
      </c>
      <c r="X285" s="71">
        <v>765</v>
      </c>
      <c r="Y285" s="71">
        <v>1946</v>
      </c>
      <c r="Z285" s="71">
        <v>3677</v>
      </c>
      <c r="AA285" s="71">
        <v>2349</v>
      </c>
      <c r="AB285" s="71">
        <v>6764</v>
      </c>
      <c r="AC285" s="71">
        <v>0</v>
      </c>
      <c r="AD285" s="71">
        <v>3.4749040600000003E-2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2181</v>
      </c>
      <c r="B286" s="70">
        <v>192</v>
      </c>
      <c r="C286" s="70">
        <v>5</v>
      </c>
      <c r="D286" s="70">
        <v>12</v>
      </c>
      <c r="E286" s="70">
        <v>2008</v>
      </c>
      <c r="F286" s="70" t="s">
        <v>792</v>
      </c>
      <c r="G286" s="70" t="s">
        <v>2176</v>
      </c>
      <c r="H286" s="70" t="s">
        <v>2177</v>
      </c>
      <c r="I286" s="148"/>
      <c r="J286" s="71">
        <v>4.5698410422144056</v>
      </c>
      <c r="K286" s="71">
        <v>0.69997740010259268</v>
      </c>
      <c r="L286" s="71">
        <v>1.697404891506586</v>
      </c>
      <c r="M286" s="71">
        <v>3.9340992700736548</v>
      </c>
      <c r="N286" s="71">
        <v>8.5585191464283881</v>
      </c>
      <c r="O286" s="71">
        <v>7.3473479597913176</v>
      </c>
      <c r="P286" s="71">
        <v>11.644856540636921</v>
      </c>
      <c r="Q286" s="71">
        <v>0.405430551864503</v>
      </c>
      <c r="R286" s="71">
        <v>0</v>
      </c>
      <c r="S286" s="71">
        <v>5.2894689400000007E-2</v>
      </c>
      <c r="T286" s="72"/>
      <c r="U286" s="71">
        <v>608192</v>
      </c>
      <c r="V286" s="71">
        <v>352</v>
      </c>
      <c r="W286" s="71">
        <v>26</v>
      </c>
      <c r="X286" s="71">
        <v>765</v>
      </c>
      <c r="Y286" s="71">
        <v>1941</v>
      </c>
      <c r="Z286" s="71">
        <v>3763</v>
      </c>
      <c r="AA286" s="71">
        <v>2283</v>
      </c>
      <c r="AB286" s="71">
        <v>6625</v>
      </c>
      <c r="AC286" s="71">
        <v>0</v>
      </c>
      <c r="AD286" s="71">
        <v>5.2894689400000007E-2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2182</v>
      </c>
      <c r="B287" s="70">
        <v>193</v>
      </c>
      <c r="C287" s="70">
        <v>6</v>
      </c>
      <c r="D287" s="70">
        <v>12</v>
      </c>
      <c r="E287" s="70">
        <v>2009</v>
      </c>
      <c r="F287" s="70" t="s">
        <v>176</v>
      </c>
      <c r="G287" s="70" t="s">
        <v>2176</v>
      </c>
      <c r="H287" s="70" t="s">
        <v>2177</v>
      </c>
      <c r="I287" s="148"/>
      <c r="J287" s="71">
        <v>4.4582594136938702</v>
      </c>
      <c r="K287" s="71">
        <v>0.61218249283903725</v>
      </c>
      <c r="L287" s="71">
        <v>10.32995346037222</v>
      </c>
      <c r="M287" s="71">
        <v>4.3916545898578452</v>
      </c>
      <c r="N287" s="71">
        <v>7.9397356425011854</v>
      </c>
      <c r="O287" s="71">
        <v>7.5129901128960537</v>
      </c>
      <c r="P287" s="71">
        <v>11.258523286406749</v>
      </c>
      <c r="Q287" s="71">
        <v>0.38382980741981798</v>
      </c>
      <c r="R287" s="71">
        <v>0</v>
      </c>
      <c r="S287" s="71">
        <v>3.7547331650000002E-2</v>
      </c>
      <c r="T287" s="72"/>
      <c r="U287" s="71">
        <v>513620</v>
      </c>
      <c r="V287" s="71">
        <v>314</v>
      </c>
      <c r="W287" s="71">
        <v>218</v>
      </c>
      <c r="X287" s="71">
        <v>846</v>
      </c>
      <c r="Y287" s="71">
        <v>1967</v>
      </c>
      <c r="Z287" s="71">
        <v>3798</v>
      </c>
      <c r="AA287" s="71">
        <v>2266</v>
      </c>
      <c r="AB287" s="71">
        <v>6584</v>
      </c>
      <c r="AC287" s="71">
        <v>0</v>
      </c>
      <c r="AD287" s="71">
        <v>3.7547331650000002E-2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2183</v>
      </c>
      <c r="B288" s="70">
        <v>194</v>
      </c>
      <c r="C288" s="70">
        <v>7</v>
      </c>
      <c r="D288" s="70">
        <v>12</v>
      </c>
      <c r="E288" s="70">
        <v>2010</v>
      </c>
      <c r="F288" s="70" t="s">
        <v>177</v>
      </c>
      <c r="G288" s="70" t="s">
        <v>2176</v>
      </c>
      <c r="H288" s="70" t="s">
        <v>2177</v>
      </c>
      <c r="I288" s="148"/>
      <c r="J288" s="71">
        <v>3.6039719977459499</v>
      </c>
      <c r="K288" s="71">
        <v>0.6239710462718614</v>
      </c>
      <c r="L288" s="71">
        <v>9.7797505469076071</v>
      </c>
      <c r="M288" s="71">
        <v>4.2830494757308193</v>
      </c>
      <c r="N288" s="71">
        <v>7.8969350685032609</v>
      </c>
      <c r="O288" s="71">
        <v>7.523527097852357</v>
      </c>
      <c r="P288" s="71">
        <v>11.43988174668557</v>
      </c>
      <c r="Q288" s="71">
        <v>0.393810628219324</v>
      </c>
      <c r="R288" s="71">
        <v>0</v>
      </c>
      <c r="S288" s="71">
        <v>0</v>
      </c>
      <c r="T288" s="72"/>
      <c r="U288" s="71">
        <v>444182</v>
      </c>
      <c r="V288" s="71">
        <v>314</v>
      </c>
      <c r="W288" s="71">
        <v>218</v>
      </c>
      <c r="X288" s="71">
        <v>846</v>
      </c>
      <c r="Y288" s="71">
        <v>1953</v>
      </c>
      <c r="Z288" s="71">
        <v>3821</v>
      </c>
      <c r="AA288" s="71">
        <v>2245</v>
      </c>
      <c r="AB288" s="71">
        <v>6473</v>
      </c>
      <c r="AC288" s="71">
        <v>0</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2184</v>
      </c>
      <c r="B289" s="70">
        <v>195</v>
      </c>
      <c r="C289" s="70">
        <v>8</v>
      </c>
      <c r="D289" s="70">
        <v>12</v>
      </c>
      <c r="E289" s="70">
        <v>2011</v>
      </c>
      <c r="F289" s="70" t="s">
        <v>178</v>
      </c>
      <c r="G289" s="70" t="s">
        <v>2176</v>
      </c>
      <c r="H289" s="70" t="s">
        <v>2177</v>
      </c>
      <c r="I289" s="148"/>
      <c r="J289" s="71">
        <v>0</v>
      </c>
      <c r="K289" s="71">
        <v>0.83815801485182473</v>
      </c>
      <c r="L289" s="71">
        <v>9.1298838807529261</v>
      </c>
      <c r="M289" s="71">
        <v>4.9846268491545569</v>
      </c>
      <c r="N289" s="71">
        <v>9.2196723944536725</v>
      </c>
      <c r="O289" s="71">
        <v>7.7586150233287858</v>
      </c>
      <c r="P289" s="71">
        <v>10.134441447819651</v>
      </c>
      <c r="Q289" s="71">
        <v>0.44464173686789599</v>
      </c>
      <c r="R289" s="71">
        <v>0</v>
      </c>
      <c r="S289" s="71">
        <v>0</v>
      </c>
      <c r="T289" s="72"/>
      <c r="U289" s="71">
        <v>0</v>
      </c>
      <c r="V289" s="71">
        <v>314</v>
      </c>
      <c r="W289" s="71">
        <v>218</v>
      </c>
      <c r="X289" s="71">
        <v>846</v>
      </c>
      <c r="Y289" s="71">
        <v>1948</v>
      </c>
      <c r="Z289" s="71">
        <v>4026</v>
      </c>
      <c r="AA289" s="71">
        <v>2048</v>
      </c>
      <c r="AB289" s="71">
        <v>6336</v>
      </c>
      <c r="AC289" s="71">
        <v>0</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2185</v>
      </c>
      <c r="B290" s="70">
        <v>196</v>
      </c>
      <c r="C290" s="70">
        <v>9</v>
      </c>
      <c r="D290" s="70">
        <v>12</v>
      </c>
      <c r="E290" s="70">
        <v>2012</v>
      </c>
      <c r="F290" s="70" t="s">
        <v>179</v>
      </c>
      <c r="G290" s="70" t="s">
        <v>2176</v>
      </c>
      <c r="H290" s="70" t="s">
        <v>2177</v>
      </c>
      <c r="I290" s="148"/>
      <c r="J290" s="71">
        <v>0</v>
      </c>
      <c r="K290" s="71">
        <v>0.78683772531997431</v>
      </c>
      <c r="L290" s="71">
        <v>9.157151408838681</v>
      </c>
      <c r="M290" s="71">
        <v>5.6083077245906816</v>
      </c>
      <c r="N290" s="71">
        <v>9.6574411027290203</v>
      </c>
      <c r="O290" s="71">
        <v>8.0550982930936605</v>
      </c>
      <c r="P290" s="71">
        <v>9.7093700310110815</v>
      </c>
      <c r="Q290" s="71">
        <v>0.48347551728993299</v>
      </c>
      <c r="R290" s="71">
        <v>0</v>
      </c>
      <c r="S290" s="71">
        <v>0</v>
      </c>
      <c r="T290" s="72"/>
      <c r="U290" s="71">
        <v>0</v>
      </c>
      <c r="V290" s="71">
        <v>314</v>
      </c>
      <c r="W290" s="71">
        <v>218</v>
      </c>
      <c r="X290" s="71">
        <v>846</v>
      </c>
      <c r="Y290" s="71">
        <v>1919</v>
      </c>
      <c r="Z290" s="71">
        <v>4213</v>
      </c>
      <c r="AA290" s="71">
        <v>1951</v>
      </c>
      <c r="AB290" s="71">
        <v>6341</v>
      </c>
      <c r="AC290" s="71">
        <v>0</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2186</v>
      </c>
      <c r="B291" s="70">
        <v>197</v>
      </c>
      <c r="C291" s="70">
        <v>10</v>
      </c>
      <c r="D291" s="70">
        <v>12</v>
      </c>
      <c r="E291" s="70">
        <v>2013</v>
      </c>
      <c r="F291" s="70" t="s">
        <v>180</v>
      </c>
      <c r="G291" s="70" t="s">
        <v>2176</v>
      </c>
      <c r="H291" s="70" t="s">
        <v>2177</v>
      </c>
      <c r="I291" s="148"/>
      <c r="J291" s="71">
        <v>2.1223396700115251</v>
      </c>
      <c r="K291" s="71">
        <v>0.6680050971425413</v>
      </c>
      <c r="L291" s="71">
        <v>6.6430295695424268</v>
      </c>
      <c r="M291" s="71">
        <v>4.840323411545703</v>
      </c>
      <c r="N291" s="71">
        <v>9.4147801680996892</v>
      </c>
      <c r="O291" s="71">
        <v>8.0512498627799101</v>
      </c>
      <c r="P291" s="71">
        <v>9.6310616375427749</v>
      </c>
      <c r="Q291" s="71">
        <v>0.48957912284755101</v>
      </c>
      <c r="R291" s="71">
        <v>0</v>
      </c>
      <c r="S291" s="71">
        <v>0</v>
      </c>
      <c r="T291" s="72"/>
      <c r="U291" s="71">
        <v>217485</v>
      </c>
      <c r="V291" s="71">
        <v>314</v>
      </c>
      <c r="W291" s="71">
        <v>218</v>
      </c>
      <c r="X291" s="71">
        <v>846</v>
      </c>
      <c r="Y291" s="71">
        <v>1902</v>
      </c>
      <c r="Z291" s="71">
        <v>4399</v>
      </c>
      <c r="AA291" s="71">
        <v>1928</v>
      </c>
      <c r="AB291" s="71">
        <v>6329</v>
      </c>
      <c r="AC291" s="71">
        <v>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2187</v>
      </c>
      <c r="B292" s="70">
        <v>198</v>
      </c>
      <c r="C292" s="70">
        <v>11</v>
      </c>
      <c r="D292" s="70">
        <v>12</v>
      </c>
      <c r="E292" s="70">
        <v>2014</v>
      </c>
      <c r="F292" s="70" t="s">
        <v>181</v>
      </c>
      <c r="G292" s="1064" t="s">
        <v>2176</v>
      </c>
      <c r="H292" s="70" t="s">
        <v>2177</v>
      </c>
      <c r="I292" s="148"/>
      <c r="J292" s="71">
        <v>2.3781804992285029</v>
      </c>
      <c r="K292" s="71">
        <v>0</v>
      </c>
      <c r="L292" s="71">
        <v>0</v>
      </c>
      <c r="M292" s="71">
        <v>6.3970152111870416E-3</v>
      </c>
      <c r="N292" s="71">
        <v>9.0503022746495816</v>
      </c>
      <c r="O292" s="71">
        <v>7.7312835310669996</v>
      </c>
      <c r="P292" s="71">
        <v>9.5355038822922449</v>
      </c>
      <c r="Q292" s="71">
        <v>0.46883139846482103</v>
      </c>
      <c r="R292" s="71">
        <v>0</v>
      </c>
      <c r="S292" s="71">
        <v>0</v>
      </c>
      <c r="T292" s="72"/>
      <c r="U292" s="71">
        <v>262106</v>
      </c>
      <c r="V292" s="71">
        <v>0</v>
      </c>
      <c r="W292" s="71">
        <v>0</v>
      </c>
      <c r="X292" s="71">
        <v>1</v>
      </c>
      <c r="Y292" s="71">
        <v>1872</v>
      </c>
      <c r="Z292" s="71">
        <v>4449</v>
      </c>
      <c r="AA292" s="71">
        <v>1899</v>
      </c>
      <c r="AB292" s="71">
        <v>6317</v>
      </c>
      <c r="AC292" s="71">
        <v>0</v>
      </c>
      <c r="AD292" s="71">
        <v>0</v>
      </c>
      <c r="AE292" s="72"/>
      <c r="AF292" s="71"/>
      <c r="AG292" s="71"/>
      <c r="AH292" s="71"/>
      <c r="AI292" s="71"/>
      <c r="AJ292" s="71"/>
      <c r="AK292" s="71"/>
      <c r="AL292" s="71"/>
      <c r="AM292" s="71"/>
      <c r="AN292" s="71"/>
      <c r="AO292" s="71"/>
      <c r="AP292" s="71"/>
      <c r="AQ292" s="72"/>
      <c r="AR292" s="71">
        <v>47</v>
      </c>
      <c r="AS292" s="71">
        <v>4</v>
      </c>
      <c r="AT292" s="71">
        <v>0</v>
      </c>
      <c r="AU292" s="71">
        <v>0</v>
      </c>
      <c r="AV292" s="71">
        <v>0</v>
      </c>
      <c r="AW292" s="71">
        <v>0</v>
      </c>
      <c r="AX292" s="71"/>
      <c r="AY292" s="72"/>
      <c r="AZ292" s="71">
        <v>184.6</v>
      </c>
      <c r="BA292" s="71">
        <v>126.4</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2188</v>
      </c>
      <c r="B293" s="70">
        <v>199</v>
      </c>
      <c r="C293" s="70">
        <v>12</v>
      </c>
      <c r="D293" s="70">
        <v>12</v>
      </c>
      <c r="E293" s="70">
        <v>2015</v>
      </c>
      <c r="F293" s="70" t="s">
        <v>182</v>
      </c>
      <c r="G293" s="1064" t="s">
        <v>2176</v>
      </c>
      <c r="H293" s="70" t="s">
        <v>2177</v>
      </c>
      <c r="I293" s="148"/>
      <c r="J293" s="71">
        <v>2.496367094094821</v>
      </c>
      <c r="K293" s="71">
        <v>0</v>
      </c>
      <c r="L293" s="71">
        <v>0</v>
      </c>
      <c r="M293" s="71">
        <v>6.2933750793806031E-3</v>
      </c>
      <c r="N293" s="71">
        <v>8.0409687514927359</v>
      </c>
      <c r="O293" s="71">
        <v>7.6283272677017786</v>
      </c>
      <c r="P293" s="71">
        <v>9.4978098217597626</v>
      </c>
      <c r="Q293" s="71">
        <v>0.45408790116366199</v>
      </c>
      <c r="R293" s="71">
        <v>0</v>
      </c>
      <c r="S293" s="71">
        <v>0</v>
      </c>
      <c r="T293" s="72"/>
      <c r="U293" s="71">
        <v>304630</v>
      </c>
      <c r="V293" s="71">
        <v>0</v>
      </c>
      <c r="W293" s="71">
        <v>0</v>
      </c>
      <c r="X293" s="71">
        <v>1</v>
      </c>
      <c r="Y293" s="71">
        <v>1855</v>
      </c>
      <c r="Z293" s="71">
        <v>4432</v>
      </c>
      <c r="AA293" s="71">
        <v>1890</v>
      </c>
      <c r="AB293" s="71">
        <v>6250</v>
      </c>
      <c r="AC293" s="71">
        <v>0</v>
      </c>
      <c r="AD293" s="71">
        <v>0</v>
      </c>
      <c r="AE293" s="72"/>
      <c r="AF293" s="71">
        <v>2655361.2004232751</v>
      </c>
      <c r="AG293" s="71">
        <v>0</v>
      </c>
      <c r="AH293" s="71">
        <v>0</v>
      </c>
      <c r="AI293" s="71">
        <v>7046.1202090479601</v>
      </c>
      <c r="AJ293" s="71">
        <v>10701231.482589521</v>
      </c>
      <c r="AK293" s="71">
        <v>0</v>
      </c>
      <c r="AL293" s="71">
        <v>0</v>
      </c>
      <c r="AM293" s="71">
        <v>856536.28223606898</v>
      </c>
      <c r="AN293" s="71">
        <v>0</v>
      </c>
      <c r="AO293" s="71">
        <v>0</v>
      </c>
      <c r="AP293" s="71">
        <v>14220175.085457914</v>
      </c>
      <c r="AQ293" s="72"/>
      <c r="AR293" s="71">
        <v>59</v>
      </c>
      <c r="AS293" s="71">
        <v>10</v>
      </c>
      <c r="AT293" s="71">
        <v>0</v>
      </c>
      <c r="AU293" s="71">
        <v>0</v>
      </c>
      <c r="AV293" s="71">
        <v>0</v>
      </c>
      <c r="AW293" s="71">
        <v>0</v>
      </c>
      <c r="AX293" s="71"/>
      <c r="AY293" s="72"/>
      <c r="AZ293" s="71">
        <v>266.60000000000002</v>
      </c>
      <c r="BA293" s="71">
        <v>10330.1</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2189</v>
      </c>
      <c r="B294" s="70">
        <v>200</v>
      </c>
      <c r="C294" s="70">
        <v>13</v>
      </c>
      <c r="D294" s="70">
        <v>12</v>
      </c>
      <c r="E294" s="70">
        <v>2016</v>
      </c>
      <c r="F294" s="70" t="s">
        <v>155</v>
      </c>
      <c r="G294" s="70" t="s">
        <v>2176</v>
      </c>
      <c r="H294" s="70" t="s">
        <v>2177</v>
      </c>
      <c r="I294" s="148"/>
      <c r="J294" s="71">
        <v>2.9874458654069334</v>
      </c>
      <c r="K294" s="71">
        <v>0</v>
      </c>
      <c r="L294" s="71">
        <v>0</v>
      </c>
      <c r="M294" s="71">
        <v>4.5977788503285301E-3</v>
      </c>
      <c r="N294" s="71">
        <v>7.3886078098201855</v>
      </c>
      <c r="O294" s="71">
        <v>7.4506782342994571</v>
      </c>
      <c r="P294" s="71">
        <v>9.3870507766053084</v>
      </c>
      <c r="Q294" s="71">
        <v>0.43283306667280369</v>
      </c>
      <c r="R294" s="71">
        <v>0</v>
      </c>
      <c r="S294" s="71">
        <v>0</v>
      </c>
      <c r="T294" s="72"/>
      <c r="U294" s="71">
        <v>359238</v>
      </c>
      <c r="V294" s="71">
        <v>0</v>
      </c>
      <c r="W294" s="71">
        <v>0</v>
      </c>
      <c r="X294" s="71">
        <v>1</v>
      </c>
      <c r="Y294" s="71">
        <v>1832</v>
      </c>
      <c r="Z294" s="71">
        <v>4382</v>
      </c>
      <c r="AA294" s="71">
        <v>1932</v>
      </c>
      <c r="AB294" s="71">
        <v>6128</v>
      </c>
      <c r="AC294" s="71">
        <v>0</v>
      </c>
      <c r="AD294" s="71">
        <v>0</v>
      </c>
      <c r="AE294" s="72"/>
      <c r="AF294" s="71">
        <v>3317611.309733694</v>
      </c>
      <c r="AG294" s="71">
        <v>0</v>
      </c>
      <c r="AH294" s="71">
        <v>0</v>
      </c>
      <c r="AI294" s="71">
        <v>6276.1245339496336</v>
      </c>
      <c r="AJ294" s="71">
        <v>9419040.5271975901</v>
      </c>
      <c r="AK294" s="71">
        <v>0</v>
      </c>
      <c r="AL294" s="71">
        <v>0</v>
      </c>
      <c r="AM294" s="71">
        <v>840469.14917598886</v>
      </c>
      <c r="AN294" s="71">
        <v>0</v>
      </c>
      <c r="AO294" s="71">
        <v>0</v>
      </c>
      <c r="AP294" s="71">
        <v>13583397.110641222</v>
      </c>
      <c r="AQ294" s="72"/>
      <c r="AR294" s="71">
        <v>93</v>
      </c>
      <c r="AS294" s="71">
        <v>35</v>
      </c>
      <c r="AT294" s="71">
        <v>0</v>
      </c>
      <c r="AU294" s="71">
        <v>0</v>
      </c>
      <c r="AV294" s="71">
        <v>0</v>
      </c>
      <c r="AW294" s="71">
        <v>0</v>
      </c>
      <c r="AX294" s="71"/>
      <c r="AY294" s="72"/>
      <c r="AZ294" s="71">
        <v>466.4</v>
      </c>
      <c r="BA294" s="71">
        <v>13261.1</v>
      </c>
      <c r="BB294" s="71">
        <v>0</v>
      </c>
      <c r="BC294" s="71">
        <v>0</v>
      </c>
      <c r="BD294" s="71">
        <v>0</v>
      </c>
      <c r="BE294" s="71">
        <v>0</v>
      </c>
      <c r="BF294" s="71"/>
      <c r="BG294" s="72"/>
      <c r="BH294" s="71">
        <v>0</v>
      </c>
      <c r="BI294" s="71">
        <v>0</v>
      </c>
      <c r="BJ294" s="71">
        <v>0</v>
      </c>
      <c r="BK294" s="71">
        <v>0</v>
      </c>
      <c r="BL294" s="71">
        <v>18.344999999999999</v>
      </c>
      <c r="BM294" s="71">
        <v>0</v>
      </c>
      <c r="BN294" s="72"/>
      <c r="BO294" s="71">
        <v>0</v>
      </c>
      <c r="BP294" s="71">
        <v>0</v>
      </c>
      <c r="BQ294" s="71">
        <v>0</v>
      </c>
      <c r="BR294" s="71">
        <v>0</v>
      </c>
      <c r="BS294" s="71">
        <v>1</v>
      </c>
      <c r="BT294" s="71">
        <v>0</v>
      </c>
      <c r="BU294"/>
      <c r="BV294" s="70">
        <v>14.522</v>
      </c>
      <c r="BW294" s="70">
        <v>0</v>
      </c>
      <c r="BX294" s="70">
        <v>3.823</v>
      </c>
      <c r="BY294" s="70">
        <v>0</v>
      </c>
      <c r="BZ294" s="70">
        <v>0</v>
      </c>
      <c r="CA294" s="70">
        <v>0</v>
      </c>
      <c r="CB294" s="70">
        <v>0</v>
      </c>
      <c r="CC294" s="70">
        <v>0</v>
      </c>
      <c r="CD294" s="70">
        <v>0</v>
      </c>
    </row>
    <row r="295" spans="1:82">
      <c r="A295" s="70" t="s">
        <v>2190</v>
      </c>
      <c r="B295" s="70">
        <v>201</v>
      </c>
      <c r="C295" s="70">
        <v>14</v>
      </c>
      <c r="D295" s="70">
        <v>12</v>
      </c>
      <c r="E295" s="70">
        <v>2017</v>
      </c>
      <c r="F295" s="70" t="s">
        <v>156</v>
      </c>
      <c r="G295" s="70" t="s">
        <v>2176</v>
      </c>
      <c r="H295" s="70" t="s">
        <v>2177</v>
      </c>
      <c r="I295" s="148"/>
      <c r="J295" s="71">
        <v>2.8675267643821409</v>
      </c>
      <c r="K295" s="71">
        <v>0</v>
      </c>
      <c r="L295" s="71">
        <v>0</v>
      </c>
      <c r="M295" s="71">
        <v>4.2616005527610756E-3</v>
      </c>
      <c r="N295" s="71">
        <v>7.7250348750408362</v>
      </c>
      <c r="O295" s="71">
        <v>7.2337657400340509</v>
      </c>
      <c r="P295" s="71">
        <v>9.1296414716408005</v>
      </c>
      <c r="Q295" s="71">
        <v>0.40162012960571603</v>
      </c>
      <c r="R295" s="71">
        <v>0</v>
      </c>
      <c r="S295" s="71">
        <v>0</v>
      </c>
      <c r="T295" s="72"/>
      <c r="U295" s="71">
        <v>364544</v>
      </c>
      <c r="V295" s="71">
        <v>0</v>
      </c>
      <c r="W295" s="71">
        <v>0</v>
      </c>
      <c r="X295" s="71">
        <v>1</v>
      </c>
      <c r="Y295" s="71">
        <v>1805</v>
      </c>
      <c r="Z295" s="71">
        <v>4325</v>
      </c>
      <c r="AA295" s="71">
        <v>1891</v>
      </c>
      <c r="AB295" s="71">
        <v>5880</v>
      </c>
      <c r="AC295" s="71">
        <v>0</v>
      </c>
      <c r="AD295" s="71">
        <v>0</v>
      </c>
      <c r="AE295" s="72"/>
      <c r="AF295" s="71">
        <v>3254434.981525145</v>
      </c>
      <c r="AG295" s="71">
        <v>0</v>
      </c>
      <c r="AH295" s="71">
        <v>0</v>
      </c>
      <c r="AI295" s="71">
        <v>6156.5368289342177</v>
      </c>
      <c r="AJ295" s="71">
        <v>10210794.838049371</v>
      </c>
      <c r="AK295" s="71">
        <v>0</v>
      </c>
      <c r="AL295" s="71">
        <v>0</v>
      </c>
      <c r="AM295" s="71">
        <v>807717.2671915231</v>
      </c>
      <c r="AN295" s="71">
        <v>0</v>
      </c>
      <c r="AO295" s="71">
        <v>0</v>
      </c>
      <c r="AP295" s="71">
        <v>14279103.623594973</v>
      </c>
      <c r="AQ295" s="72"/>
      <c r="AR295" s="71">
        <v>134</v>
      </c>
      <c r="AS295" s="71">
        <v>60</v>
      </c>
      <c r="AT295" s="71">
        <v>0</v>
      </c>
      <c r="AU295" s="71">
        <v>0</v>
      </c>
      <c r="AV295" s="71">
        <v>0</v>
      </c>
      <c r="AW295" s="71">
        <v>0</v>
      </c>
      <c r="AX295" s="71"/>
      <c r="AY295" s="72"/>
      <c r="AZ295" s="71">
        <v>713.1</v>
      </c>
      <c r="BA295" s="71">
        <v>32671.200000000001</v>
      </c>
      <c r="BB295" s="71">
        <v>0</v>
      </c>
      <c r="BC295" s="71">
        <v>0</v>
      </c>
      <c r="BD295" s="71">
        <v>0</v>
      </c>
      <c r="BE295" s="71">
        <v>0</v>
      </c>
      <c r="BF295" s="71"/>
      <c r="BG295" s="72"/>
      <c r="BH295" s="71">
        <v>0</v>
      </c>
      <c r="BI295" s="71">
        <v>0</v>
      </c>
      <c r="BJ295" s="71">
        <v>0</v>
      </c>
      <c r="BK295" s="71">
        <v>0</v>
      </c>
      <c r="BL295" s="71">
        <v>42.694000000000003</v>
      </c>
      <c r="BM295" s="71">
        <v>0</v>
      </c>
      <c r="BN295" s="72"/>
      <c r="BO295" s="71">
        <v>0</v>
      </c>
      <c r="BP295" s="71">
        <v>0</v>
      </c>
      <c r="BQ295" s="71">
        <v>0</v>
      </c>
      <c r="BR295" s="71">
        <v>0</v>
      </c>
      <c r="BS295" s="71">
        <v>2</v>
      </c>
      <c r="BT295" s="71">
        <v>0</v>
      </c>
      <c r="BU295"/>
      <c r="BV295" s="70">
        <v>31.87</v>
      </c>
      <c r="BW295" s="70">
        <v>0</v>
      </c>
      <c r="BX295" s="70">
        <v>10.824</v>
      </c>
      <c r="BY295" s="70">
        <v>0</v>
      </c>
      <c r="BZ295" s="70">
        <v>0</v>
      </c>
      <c r="CA295" s="70">
        <v>0</v>
      </c>
      <c r="CB295" s="70">
        <v>0</v>
      </c>
      <c r="CC295" s="70">
        <v>0</v>
      </c>
      <c r="CD295" s="70">
        <v>0</v>
      </c>
    </row>
    <row r="296" spans="1:82">
      <c r="A296" s="70" t="s">
        <v>2191</v>
      </c>
      <c r="B296" s="70">
        <v>202</v>
      </c>
      <c r="C296" s="70">
        <v>15</v>
      </c>
      <c r="D296" s="70">
        <v>12</v>
      </c>
      <c r="E296" s="70">
        <v>2018</v>
      </c>
      <c r="F296" s="70" t="s">
        <v>183</v>
      </c>
      <c r="G296" s="70" t="s">
        <v>2176</v>
      </c>
      <c r="H296" s="70" t="s">
        <v>2177</v>
      </c>
      <c r="I296" s="148"/>
      <c r="J296" s="71">
        <v>3.659527967557902</v>
      </c>
      <c r="K296" s="71">
        <v>0</v>
      </c>
      <c r="L296" s="71">
        <v>0</v>
      </c>
      <c r="M296" s="71">
        <v>4.5200881206751429E-3</v>
      </c>
      <c r="N296" s="71">
        <v>7.1339470137661074</v>
      </c>
      <c r="O296" s="71">
        <v>6.9271822267092178</v>
      </c>
      <c r="P296" s="71">
        <v>9.0435427386171163</v>
      </c>
      <c r="Q296" s="71">
        <v>0.36152427360065598</v>
      </c>
      <c r="R296" s="71">
        <v>0</v>
      </c>
      <c r="S296" s="71">
        <v>0</v>
      </c>
      <c r="T296" s="72"/>
      <c r="U296" s="71">
        <v>448668</v>
      </c>
      <c r="V296" s="71">
        <v>0</v>
      </c>
      <c r="W296" s="71">
        <v>0</v>
      </c>
      <c r="X296" s="71">
        <v>1</v>
      </c>
      <c r="Y296" s="71">
        <v>1816</v>
      </c>
      <c r="Z296" s="71">
        <v>4221</v>
      </c>
      <c r="AA296" s="71">
        <v>1892</v>
      </c>
      <c r="AB296" s="71">
        <v>5704</v>
      </c>
      <c r="AC296" s="71">
        <v>0</v>
      </c>
      <c r="AD296" s="71">
        <v>0</v>
      </c>
      <c r="AE296" s="72"/>
      <c r="AF296" s="71">
        <v>4191136.263970024</v>
      </c>
      <c r="AG296" s="71">
        <v>0</v>
      </c>
      <c r="AH296" s="71">
        <v>0</v>
      </c>
      <c r="AI296" s="71">
        <v>6140.9564163618716</v>
      </c>
      <c r="AJ296" s="71">
        <v>9029635.6686458793</v>
      </c>
      <c r="AK296" s="71">
        <v>0</v>
      </c>
      <c r="AL296" s="71">
        <v>0</v>
      </c>
      <c r="AM296" s="71">
        <v>785161.93549924507</v>
      </c>
      <c r="AN296" s="71">
        <v>0</v>
      </c>
      <c r="AO296" s="71">
        <v>0</v>
      </c>
      <c r="AP296" s="71">
        <v>14012074.82453151</v>
      </c>
      <c r="AQ296" s="72"/>
      <c r="AR296" s="71">
        <v>188</v>
      </c>
      <c r="AS296" s="71">
        <v>89</v>
      </c>
      <c r="AT296" s="71">
        <v>0</v>
      </c>
      <c r="AU296" s="71">
        <v>0</v>
      </c>
      <c r="AV296" s="71">
        <v>0</v>
      </c>
      <c r="AW296" s="71">
        <v>0</v>
      </c>
      <c r="AX296" s="71"/>
      <c r="AY296" s="72"/>
      <c r="AZ296" s="71">
        <v>1060.8</v>
      </c>
      <c r="BA296" s="71">
        <v>33650</v>
      </c>
      <c r="BB296" s="71">
        <v>0</v>
      </c>
      <c r="BC296" s="71">
        <v>0</v>
      </c>
      <c r="BD296" s="71">
        <v>0</v>
      </c>
      <c r="BE296" s="71">
        <v>0</v>
      </c>
      <c r="BF296" s="71"/>
      <c r="BG296" s="72"/>
      <c r="BH296" s="71">
        <v>0</v>
      </c>
      <c r="BI296" s="71">
        <v>0</v>
      </c>
      <c r="BJ296" s="71">
        <v>0</v>
      </c>
      <c r="BK296" s="71">
        <v>0</v>
      </c>
      <c r="BL296" s="71">
        <v>20.562999999999999</v>
      </c>
      <c r="BM296" s="71">
        <v>0</v>
      </c>
      <c r="BN296" s="72"/>
      <c r="BO296" s="71">
        <v>0</v>
      </c>
      <c r="BP296" s="71">
        <v>0</v>
      </c>
      <c r="BQ296" s="71">
        <v>0</v>
      </c>
      <c r="BR296" s="71">
        <v>0</v>
      </c>
      <c r="BS296" s="71">
        <v>1</v>
      </c>
      <c r="BT296" s="71">
        <v>0</v>
      </c>
      <c r="BU296"/>
      <c r="BV296" s="70">
        <v>20.562999999999999</v>
      </c>
      <c r="BW296" s="70">
        <v>0</v>
      </c>
      <c r="BX296" s="70">
        <v>0</v>
      </c>
      <c r="BY296" s="70">
        <v>0</v>
      </c>
      <c r="BZ296" s="70">
        <v>0</v>
      </c>
      <c r="CA296" s="70">
        <v>0</v>
      </c>
      <c r="CB296" s="70">
        <v>0</v>
      </c>
      <c r="CC296" s="70">
        <v>0</v>
      </c>
      <c r="CD296" s="70">
        <v>0</v>
      </c>
    </row>
    <row r="297" spans="1:82">
      <c r="A297" s="70" t="s">
        <v>2192</v>
      </c>
      <c r="B297" s="70">
        <v>203</v>
      </c>
      <c r="C297" s="70">
        <v>16</v>
      </c>
      <c r="D297" s="70">
        <v>12</v>
      </c>
      <c r="E297" s="70">
        <v>2019</v>
      </c>
      <c r="F297" s="70" t="s">
        <v>158</v>
      </c>
      <c r="G297" s="70" t="s">
        <v>2176</v>
      </c>
      <c r="H297" s="70" t="s">
        <v>2177</v>
      </c>
      <c r="I297" s="148"/>
      <c r="J297" s="71">
        <v>3.5733207110863501</v>
      </c>
      <c r="K297" s="71">
        <v>0</v>
      </c>
      <c r="L297" s="71">
        <v>0</v>
      </c>
      <c r="M297" s="71">
        <v>4.5252879331751459E-3</v>
      </c>
      <c r="N297" s="71">
        <v>6.9957955018887557</v>
      </c>
      <c r="O297" s="71">
        <v>6.5631951617634323</v>
      </c>
      <c r="P297" s="71">
        <v>8.8468684849840589</v>
      </c>
      <c r="Q297" s="71">
        <v>0.33736977024690801</v>
      </c>
      <c r="R297" s="71">
        <v>0</v>
      </c>
      <c r="S297" s="71">
        <v>0</v>
      </c>
      <c r="T297" s="72"/>
      <c r="U297" s="71">
        <v>438871</v>
      </c>
      <c r="V297" s="71">
        <v>0</v>
      </c>
      <c r="W297" s="71">
        <v>0</v>
      </c>
      <c r="X297" s="71">
        <v>1</v>
      </c>
      <c r="Y297" s="71">
        <v>1829</v>
      </c>
      <c r="Z297" s="71">
        <v>4109</v>
      </c>
      <c r="AA297" s="71">
        <v>1837</v>
      </c>
      <c r="AB297" s="71">
        <v>5467</v>
      </c>
      <c r="AC297" s="71">
        <v>0</v>
      </c>
      <c r="AD297" s="71">
        <v>0</v>
      </c>
      <c r="AE297" s="72"/>
      <c r="AF297" s="71">
        <v>4330147.5953222802</v>
      </c>
      <c r="AG297" s="71">
        <v>0</v>
      </c>
      <c r="AH297" s="71">
        <v>0</v>
      </c>
      <c r="AI297" s="71">
        <v>6560.6222147294748</v>
      </c>
      <c r="AJ297" s="71">
        <v>9458698.6931375209</v>
      </c>
      <c r="AK297" s="71">
        <v>0</v>
      </c>
      <c r="AL297" s="71">
        <v>0</v>
      </c>
      <c r="AM297" s="71">
        <v>744564.24444603454</v>
      </c>
      <c r="AN297" s="71">
        <v>0</v>
      </c>
      <c r="AO297" s="71">
        <v>0</v>
      </c>
      <c r="AP297" s="71">
        <v>14539971.155120566</v>
      </c>
      <c r="AQ297" s="72"/>
      <c r="AR297" s="71">
        <v>226</v>
      </c>
      <c r="AS297" s="71">
        <v>109</v>
      </c>
      <c r="AT297" s="71">
        <v>0</v>
      </c>
      <c r="AU297" s="71">
        <v>0</v>
      </c>
      <c r="AV297" s="71">
        <v>0</v>
      </c>
      <c r="AW297" s="71">
        <v>0</v>
      </c>
      <c r="AX297" s="71"/>
      <c r="AY297" s="72"/>
      <c r="AZ297" s="71">
        <v>1267.5999999999999</v>
      </c>
      <c r="BA297" s="71">
        <v>34182.600000000013</v>
      </c>
      <c r="BB297" s="71">
        <v>0</v>
      </c>
      <c r="BC297" s="71">
        <v>0</v>
      </c>
      <c r="BD297" s="71">
        <v>0</v>
      </c>
      <c r="BE297" s="71">
        <v>0</v>
      </c>
      <c r="BF297" s="71"/>
      <c r="BG297" s="72"/>
      <c r="BH297" s="71">
        <v>0</v>
      </c>
      <c r="BI297" s="71">
        <v>0</v>
      </c>
      <c r="BJ297" s="71">
        <v>0</v>
      </c>
      <c r="BK297" s="71">
        <v>0</v>
      </c>
      <c r="BL297" s="71">
        <v>17.821000000000002</v>
      </c>
      <c r="BM297" s="71">
        <v>0</v>
      </c>
      <c r="BN297" s="72"/>
      <c r="BO297" s="71">
        <v>0</v>
      </c>
      <c r="BP297" s="71">
        <v>0</v>
      </c>
      <c r="BQ297" s="71">
        <v>0</v>
      </c>
      <c r="BR297" s="71">
        <v>0</v>
      </c>
      <c r="BS297" s="71">
        <v>1</v>
      </c>
      <c r="BT297" s="71">
        <v>0</v>
      </c>
      <c r="BU297"/>
      <c r="BV297" s="70">
        <v>17.821000000000002</v>
      </c>
      <c r="BW297" s="70">
        <v>0</v>
      </c>
      <c r="BX297" s="70">
        <v>0</v>
      </c>
      <c r="BY297" s="70">
        <v>0</v>
      </c>
      <c r="BZ297" s="70">
        <v>0</v>
      </c>
      <c r="CA297" s="70">
        <v>0</v>
      </c>
      <c r="CB297" s="70">
        <v>0</v>
      </c>
      <c r="CC297" s="70">
        <v>0</v>
      </c>
      <c r="CD297" s="70">
        <v>0</v>
      </c>
    </row>
    <row r="298" spans="1:82">
      <c r="A298" s="70" t="s">
        <v>2193</v>
      </c>
      <c r="B298" s="70">
        <v>204</v>
      </c>
      <c r="C298" s="70">
        <v>17</v>
      </c>
      <c r="D298" s="70">
        <v>12</v>
      </c>
      <c r="E298" s="70">
        <v>2020</v>
      </c>
      <c r="F298" s="70" t="s">
        <v>159</v>
      </c>
      <c r="G298" s="70" t="s">
        <v>2176</v>
      </c>
      <c r="H298" s="70" t="s">
        <v>2177</v>
      </c>
      <c r="I298" s="148"/>
      <c r="J298" s="71">
        <v>1.6704933844067009</v>
      </c>
      <c r="K298" s="71">
        <v>0.42231207776478119</v>
      </c>
      <c r="L298" s="71">
        <v>2.1440615285081726</v>
      </c>
      <c r="M298" s="71">
        <v>1.7918235860527496</v>
      </c>
      <c r="N298" s="71">
        <v>6.2597646524346082</v>
      </c>
      <c r="O298" s="71">
        <v>5.6621223509595433</v>
      </c>
      <c r="P298" s="71">
        <v>8.3414965507572099</v>
      </c>
      <c r="Q298" s="71">
        <v>0.30930795495073299</v>
      </c>
      <c r="R298" s="71">
        <v>0</v>
      </c>
      <c r="S298" s="71">
        <v>0</v>
      </c>
      <c r="T298" s="72"/>
      <c r="U298" s="71">
        <v>216595</v>
      </c>
      <c r="V298" s="71">
        <v>193</v>
      </c>
      <c r="W298" s="71">
        <v>54</v>
      </c>
      <c r="X298" s="71">
        <v>474</v>
      </c>
      <c r="Y298" s="71">
        <v>1835</v>
      </c>
      <c r="Z298" s="71">
        <v>4046</v>
      </c>
      <c r="AA298" s="71">
        <v>1841</v>
      </c>
      <c r="AB298" s="71">
        <v>5246</v>
      </c>
      <c r="AC298" s="71">
        <v>0</v>
      </c>
      <c r="AD298" s="71">
        <v>0</v>
      </c>
      <c r="AE298" s="72"/>
      <c r="AF298" s="71">
        <v>2029392.6432021449</v>
      </c>
      <c r="AG298" s="71">
        <v>288972.21224075247</v>
      </c>
      <c r="AH298" s="71">
        <v>442999.32745200716</v>
      </c>
      <c r="AI298" s="71">
        <v>2660639.9257598142</v>
      </c>
      <c r="AJ298" s="71">
        <v>9265927.9812114332</v>
      </c>
      <c r="AK298" s="71"/>
      <c r="AL298" s="71"/>
      <c r="AM298" s="71">
        <v>684661.28427563794</v>
      </c>
      <c r="AN298" s="71"/>
      <c r="AO298" s="71"/>
      <c r="AP298" s="71">
        <v>15372593.37414179</v>
      </c>
      <c r="AQ298" s="72"/>
      <c r="AR298" s="71">
        <v>237</v>
      </c>
      <c r="AS298" s="71">
        <v>118</v>
      </c>
      <c r="AT298" s="71">
        <v>1</v>
      </c>
      <c r="AU298" s="71">
        <v>0</v>
      </c>
      <c r="AV298" s="71">
        <v>0</v>
      </c>
      <c r="AW298" s="71">
        <v>0</v>
      </c>
      <c r="AX298" s="71"/>
      <c r="AY298" s="72"/>
      <c r="AZ298" s="71">
        <v>1337</v>
      </c>
      <c r="BA298" s="71">
        <v>34589.60000000002</v>
      </c>
      <c r="BB298" s="71">
        <v>6460</v>
      </c>
      <c r="BC298" s="71">
        <v>0</v>
      </c>
      <c r="BD298" s="71">
        <v>0</v>
      </c>
      <c r="BE298" s="71">
        <v>0</v>
      </c>
      <c r="BF298" s="71"/>
      <c r="BG298" s="72"/>
      <c r="BH298" s="71">
        <v>0</v>
      </c>
      <c r="BI298" s="71">
        <v>0</v>
      </c>
      <c r="BJ298" s="71">
        <v>0</v>
      </c>
      <c r="BK298" s="71">
        <v>0</v>
      </c>
      <c r="BL298" s="71">
        <v>15.7</v>
      </c>
      <c r="BM298" s="71">
        <v>0</v>
      </c>
      <c r="BN298" s="72"/>
      <c r="BO298" s="71">
        <v>0</v>
      </c>
      <c r="BP298" s="71">
        <v>0</v>
      </c>
      <c r="BQ298" s="71">
        <v>0</v>
      </c>
      <c r="BR298" s="71">
        <v>0</v>
      </c>
      <c r="BS298" s="71">
        <v>1</v>
      </c>
      <c r="BT298" s="71">
        <v>0</v>
      </c>
      <c r="BU298"/>
      <c r="BV298" s="70">
        <v>15.7</v>
      </c>
      <c r="BW298" s="70">
        <v>0</v>
      </c>
      <c r="BX298" s="70">
        <v>0</v>
      </c>
      <c r="BY298" s="70">
        <v>0</v>
      </c>
      <c r="BZ298" s="70">
        <v>0</v>
      </c>
      <c r="CA298" s="70">
        <v>0</v>
      </c>
      <c r="CB298" s="70">
        <v>0</v>
      </c>
      <c r="CC298" s="70">
        <v>0</v>
      </c>
      <c r="CD298" s="70">
        <v>0</v>
      </c>
    </row>
    <row r="299" spans="1:82">
      <c r="A299" s="70" t="s">
        <v>2194</v>
      </c>
      <c r="B299" s="70">
        <v>204</v>
      </c>
      <c r="C299" s="70">
        <v>18</v>
      </c>
      <c r="D299" s="70">
        <v>12</v>
      </c>
      <c r="E299" s="70">
        <v>2021</v>
      </c>
      <c r="F299" s="70" t="s">
        <v>160</v>
      </c>
      <c r="G299" s="70" t="s">
        <v>2176</v>
      </c>
      <c r="H299" s="70" t="s">
        <v>2177</v>
      </c>
      <c r="I299" s="148"/>
      <c r="J299" s="71">
        <v>1.9991159600813502</v>
      </c>
      <c r="K299" s="71">
        <v>0.46249990113402006</v>
      </c>
      <c r="L299" s="71">
        <v>1.7656427977325344</v>
      </c>
      <c r="M299" s="71">
        <v>1.9654621820421581</v>
      </c>
      <c r="N299" s="71">
        <v>6.8842444982750237</v>
      </c>
      <c r="O299" s="71">
        <v>5.348198850619494</v>
      </c>
      <c r="P299" s="71">
        <v>8.5218825595856522</v>
      </c>
      <c r="Q299" s="71">
        <v>0.29170198855759</v>
      </c>
      <c r="R299" s="71">
        <v>0</v>
      </c>
      <c r="S299" s="71">
        <v>0</v>
      </c>
      <c r="T299" s="72"/>
      <c r="U299" s="71">
        <v>268845</v>
      </c>
      <c r="V299" s="71">
        <v>193</v>
      </c>
      <c r="W299" s="71">
        <v>54</v>
      </c>
      <c r="X299" s="71">
        <v>474</v>
      </c>
      <c r="Y299" s="71">
        <v>1811</v>
      </c>
      <c r="Z299" s="71">
        <v>3935</v>
      </c>
      <c r="AA299" s="71">
        <v>1834</v>
      </c>
      <c r="AB299" s="71">
        <v>4996</v>
      </c>
      <c r="AC299" s="71">
        <v>0</v>
      </c>
      <c r="AD299" s="71">
        <v>0</v>
      </c>
      <c r="AE299" s="72"/>
      <c r="AF299" s="71">
        <v>2458741.5222258158</v>
      </c>
      <c r="AG299" s="71">
        <v>309433.33546074305</v>
      </c>
      <c r="AH299" s="71">
        <v>353738.23901567666</v>
      </c>
      <c r="AI299" s="71">
        <v>2947107.1651235223</v>
      </c>
      <c r="AJ299" s="71">
        <v>9446354.8310473897</v>
      </c>
      <c r="AK299" s="71">
        <v>0</v>
      </c>
      <c r="AL299" s="71">
        <v>0</v>
      </c>
      <c r="AM299" s="71">
        <v>655794.38348778337</v>
      </c>
      <c r="AN299" s="71">
        <v>0</v>
      </c>
      <c r="AO299" s="71">
        <v>0</v>
      </c>
      <c r="AP299" s="71">
        <v>16171169.476360932</v>
      </c>
      <c r="AQ299" s="72"/>
      <c r="AR299" s="71">
        <v>245</v>
      </c>
      <c r="AS299" s="71">
        <v>121</v>
      </c>
      <c r="AT299" s="71">
        <v>1</v>
      </c>
      <c r="AU299" s="71">
        <v>0</v>
      </c>
      <c r="AV299" s="71">
        <v>0</v>
      </c>
      <c r="AW299" s="71">
        <v>0</v>
      </c>
      <c r="AX299" s="71"/>
      <c r="AY299" s="72"/>
      <c r="AZ299" s="71">
        <v>1388.8</v>
      </c>
      <c r="BA299" s="71">
        <v>38559.10000000002</v>
      </c>
      <c r="BB299" s="71">
        <v>6460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2195</v>
      </c>
      <c r="B300" s="70">
        <v>204</v>
      </c>
      <c r="C300" s="70">
        <v>19</v>
      </c>
      <c r="D300" s="70">
        <v>12</v>
      </c>
      <c r="E300" s="70">
        <v>2022</v>
      </c>
      <c r="F300" s="70" t="s">
        <v>161</v>
      </c>
      <c r="G300" s="70" t="s">
        <v>2176</v>
      </c>
      <c r="H300" s="70" t="s">
        <v>2177</v>
      </c>
      <c r="I300" s="148"/>
      <c r="J300" s="71">
        <v>1.583778000004963</v>
      </c>
      <c r="K300" s="71">
        <v>0.41439433127107334</v>
      </c>
      <c r="L300" s="71">
        <v>1.6174012657278645</v>
      </c>
      <c r="M300" s="71">
        <v>1.9560224870231713</v>
      </c>
      <c r="N300" s="71">
        <v>6.6324969200472399</v>
      </c>
      <c r="O300" s="71">
        <v>5.4330644683773919</v>
      </c>
      <c r="P300" s="71">
        <v>8.3573073664765918</v>
      </c>
      <c r="Q300" s="71">
        <v>0.28398812025417453</v>
      </c>
      <c r="R300" s="71">
        <v>0</v>
      </c>
      <c r="S300" s="71">
        <v>0</v>
      </c>
      <c r="T300" s="72"/>
      <c r="U300" s="71">
        <v>257255</v>
      </c>
      <c r="V300" s="71">
        <v>193</v>
      </c>
      <c r="W300" s="71">
        <v>54</v>
      </c>
      <c r="X300" s="71">
        <v>474</v>
      </c>
      <c r="Y300" s="71">
        <v>1808</v>
      </c>
      <c r="Z300" s="71">
        <v>3798</v>
      </c>
      <c r="AA300" s="71">
        <v>1826</v>
      </c>
      <c r="AB300" s="71">
        <v>4824</v>
      </c>
      <c r="AC300" s="71">
        <v>0</v>
      </c>
      <c r="AD300" s="71">
        <v>0</v>
      </c>
      <c r="AE300" s="72"/>
      <c r="AF300" s="71">
        <v>1810606.5160000045</v>
      </c>
      <c r="AG300" s="71">
        <v>300922.08352133184</v>
      </c>
      <c r="AH300" s="71">
        <v>370251.60710422957</v>
      </c>
      <c r="AI300" s="71">
        <v>2811718.4145022156</v>
      </c>
      <c r="AJ300" s="71">
        <v>9508527.3831550535</v>
      </c>
      <c r="AK300" s="71">
        <v>0</v>
      </c>
      <c r="AL300" s="71">
        <v>0</v>
      </c>
      <c r="AM300" s="71">
        <v>622910.06821992539</v>
      </c>
      <c r="AN300" s="71">
        <v>0</v>
      </c>
      <c r="AO300" s="71">
        <v>0</v>
      </c>
      <c r="AP300" s="71">
        <v>15424936.072502762</v>
      </c>
      <c r="AQ300" s="72"/>
      <c r="AR300" s="71">
        <v>248</v>
      </c>
      <c r="AS300" s="71">
        <v>122</v>
      </c>
      <c r="AT300" s="71">
        <v>1</v>
      </c>
      <c r="AU300" s="71">
        <v>0</v>
      </c>
      <c r="AV300" s="71">
        <v>0</v>
      </c>
      <c r="AW300" s="71">
        <v>0</v>
      </c>
      <c r="AX300" s="71"/>
      <c r="AY300" s="72"/>
      <c r="AZ300" s="71">
        <v>1404.3000000000002</v>
      </c>
      <c r="BA300" s="71">
        <v>38577.10000000002</v>
      </c>
      <c r="BB300" s="71">
        <v>6460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2196</v>
      </c>
      <c r="B301" s="70">
        <v>204</v>
      </c>
      <c r="C301" s="70">
        <v>20</v>
      </c>
      <c r="D301" s="70">
        <v>12</v>
      </c>
      <c r="E301" s="70">
        <v>2023</v>
      </c>
      <c r="F301" s="70" t="s">
        <v>1539</v>
      </c>
      <c r="G301" s="70" t="s">
        <v>2176</v>
      </c>
      <c r="H301" s="70" t="s">
        <v>2177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253</v>
      </c>
      <c r="AS301" s="71">
        <v>122</v>
      </c>
      <c r="AT301" s="71">
        <v>1</v>
      </c>
      <c r="AU301" s="71">
        <v>0</v>
      </c>
      <c r="AV301" s="71">
        <v>0</v>
      </c>
      <c r="AW301" s="71">
        <v>0</v>
      </c>
      <c r="AX301" s="71"/>
      <c r="AY301" s="72"/>
      <c r="AZ301" s="71">
        <v>1433.3000000000006</v>
      </c>
      <c r="BA301" s="71">
        <v>38577.10000000002</v>
      </c>
      <c r="BB301" s="71">
        <v>6460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2197</v>
      </c>
      <c r="B302" s="70">
        <v>204</v>
      </c>
      <c r="C302" s="70">
        <v>21</v>
      </c>
      <c r="D302" s="70">
        <v>12</v>
      </c>
      <c r="E302" s="70">
        <v>2024</v>
      </c>
      <c r="F302" s="70" t="s">
        <v>1554</v>
      </c>
      <c r="G302" s="70" t="s">
        <v>2176</v>
      </c>
      <c r="H302" s="70" t="s">
        <v>2177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2198</v>
      </c>
      <c r="B303" s="70">
        <v>426</v>
      </c>
      <c r="C303" s="70">
        <v>1</v>
      </c>
      <c r="D303" s="70">
        <v>26</v>
      </c>
      <c r="E303" s="70">
        <v>1990</v>
      </c>
      <c r="F303" s="70" t="s">
        <v>787</v>
      </c>
      <c r="G303" s="70" t="s">
        <v>2199</v>
      </c>
      <c r="H303" s="70" t="s">
        <v>1887</v>
      </c>
      <c r="I303" s="148"/>
      <c r="J303" s="71">
        <v>9.0856418028046697</v>
      </c>
      <c r="K303" s="71">
        <v>1.683590987626749</v>
      </c>
      <c r="L303" s="71">
        <v>6.8985746168147823</v>
      </c>
      <c r="M303" s="71">
        <v>3.946033448331161</v>
      </c>
      <c r="N303" s="71">
        <v>6.5616878461706047</v>
      </c>
      <c r="O303" s="71">
        <v>5.6550787040336976</v>
      </c>
      <c r="P303" s="71">
        <v>13.47549633736792</v>
      </c>
      <c r="Q303" s="71">
        <v>0.55331753955554996</v>
      </c>
      <c r="R303" s="71">
        <v>0</v>
      </c>
      <c r="S303" s="71">
        <v>0.50360655990596337</v>
      </c>
      <c r="T303" s="72"/>
      <c r="U303" s="71">
        <v>313958</v>
      </c>
      <c r="V303" s="71">
        <v>571</v>
      </c>
      <c r="W303" s="71">
        <v>75</v>
      </c>
      <c r="X303" s="71">
        <v>1530</v>
      </c>
      <c r="Y303" s="71">
        <v>2831</v>
      </c>
      <c r="Z303" s="71">
        <v>2326</v>
      </c>
      <c r="AA303" s="71">
        <v>3272</v>
      </c>
      <c r="AB303" s="71">
        <v>8984</v>
      </c>
      <c r="AC303" s="71">
        <v>0</v>
      </c>
      <c r="AD303" s="71">
        <v>0.50360655990596337</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2200</v>
      </c>
      <c r="B304" s="70">
        <v>427</v>
      </c>
      <c r="C304" s="70">
        <v>2</v>
      </c>
      <c r="D304" s="70">
        <v>26</v>
      </c>
      <c r="E304" s="70">
        <v>2005</v>
      </c>
      <c r="F304" s="70" t="s">
        <v>789</v>
      </c>
      <c r="G304" s="70" t="s">
        <v>2199</v>
      </c>
      <c r="H304" s="70" t="s">
        <v>1887</v>
      </c>
      <c r="I304" s="148"/>
      <c r="J304" s="71">
        <v>2.0568097925543491</v>
      </c>
      <c r="K304" s="71">
        <v>1.155158033476164</v>
      </c>
      <c r="L304" s="71">
        <v>2.5578604691129678</v>
      </c>
      <c r="M304" s="71">
        <v>4.9398179945411833</v>
      </c>
      <c r="N304" s="71">
        <v>7.3241998082826116</v>
      </c>
      <c r="O304" s="71">
        <v>7.0761348794751591</v>
      </c>
      <c r="P304" s="71">
        <v>14.84461467571702</v>
      </c>
      <c r="Q304" s="71">
        <v>0.42701096918457598</v>
      </c>
      <c r="R304" s="71">
        <v>0</v>
      </c>
      <c r="S304" s="71">
        <v>1.335784152484953</v>
      </c>
      <c r="T304" s="72"/>
      <c r="U304" s="71">
        <v>88212</v>
      </c>
      <c r="V304" s="71">
        <v>498</v>
      </c>
      <c r="W304" s="71">
        <v>25</v>
      </c>
      <c r="X304" s="71">
        <v>1022</v>
      </c>
      <c r="Y304" s="71">
        <v>2886</v>
      </c>
      <c r="Z304" s="71">
        <v>3368</v>
      </c>
      <c r="AA304" s="71">
        <v>2952</v>
      </c>
      <c r="AB304" s="71">
        <v>7248</v>
      </c>
      <c r="AC304" s="71">
        <v>0</v>
      </c>
      <c r="AD304" s="71">
        <v>1.335784152484953</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2201</v>
      </c>
      <c r="B305" s="70">
        <v>428</v>
      </c>
      <c r="C305" s="70">
        <v>3</v>
      </c>
      <c r="D305" s="70">
        <v>26</v>
      </c>
      <c r="E305" s="70">
        <v>2006</v>
      </c>
      <c r="F305" s="70" t="s">
        <v>790</v>
      </c>
      <c r="G305" s="70" t="s">
        <v>2199</v>
      </c>
      <c r="H305" s="70" t="s">
        <v>1887</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2202</v>
      </c>
      <c r="B306" s="70">
        <v>429</v>
      </c>
      <c r="C306" s="70">
        <v>4</v>
      </c>
      <c r="D306" s="70">
        <v>26</v>
      </c>
      <c r="E306" s="70">
        <v>2007</v>
      </c>
      <c r="F306" s="70" t="s">
        <v>791</v>
      </c>
      <c r="G306" s="70" t="s">
        <v>2199</v>
      </c>
      <c r="H306" s="70" t="s">
        <v>1887</v>
      </c>
      <c r="I306" s="148"/>
      <c r="J306" s="71">
        <v>5.1953459099975214</v>
      </c>
      <c r="K306" s="71">
        <v>1.1647707404467551</v>
      </c>
      <c r="L306" s="71">
        <v>3.4084532266565559</v>
      </c>
      <c r="M306" s="71">
        <v>5.9498676186133492</v>
      </c>
      <c r="N306" s="71">
        <v>7.8655642563102797</v>
      </c>
      <c r="O306" s="71">
        <v>6.711921035691403</v>
      </c>
      <c r="P306" s="71">
        <v>14.676085053454489</v>
      </c>
      <c r="Q306" s="71">
        <v>0.431257736538326</v>
      </c>
      <c r="R306" s="71">
        <v>0</v>
      </c>
      <c r="S306" s="71">
        <v>1.226454874329713</v>
      </c>
      <c r="T306" s="72"/>
      <c r="U306" s="71">
        <v>248934</v>
      </c>
      <c r="V306" s="71">
        <v>523</v>
      </c>
      <c r="W306" s="71">
        <v>38</v>
      </c>
      <c r="X306" s="71">
        <v>1539</v>
      </c>
      <c r="Y306" s="71">
        <v>2848</v>
      </c>
      <c r="Z306" s="71">
        <v>3321</v>
      </c>
      <c r="AA306" s="71">
        <v>2874</v>
      </c>
      <c r="AB306" s="71">
        <v>6933</v>
      </c>
      <c r="AC306" s="71">
        <v>0</v>
      </c>
      <c r="AD306" s="71">
        <v>1.226454874329713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2203</v>
      </c>
      <c r="B307" s="70">
        <v>430</v>
      </c>
      <c r="C307" s="70">
        <v>5</v>
      </c>
      <c r="D307" s="70">
        <v>26</v>
      </c>
      <c r="E307" s="70">
        <v>2008</v>
      </c>
      <c r="F307" s="70" t="s">
        <v>792</v>
      </c>
      <c r="G307" s="70" t="s">
        <v>2199</v>
      </c>
      <c r="H307" s="70" t="s">
        <v>1887</v>
      </c>
      <c r="I307" s="148"/>
      <c r="J307" s="71">
        <v>2.63951935638288</v>
      </c>
      <c r="K307" s="71">
        <v>0.8607202331221836</v>
      </c>
      <c r="L307" s="71">
        <v>3.0147068564464581</v>
      </c>
      <c r="M307" s="71">
        <v>6.2412021209890902</v>
      </c>
      <c r="N307" s="71">
        <v>6.6581117775340273</v>
      </c>
      <c r="O307" s="71">
        <v>6.4238040892143058</v>
      </c>
      <c r="P307" s="71">
        <v>14.256405620271661</v>
      </c>
      <c r="Q307" s="71">
        <v>0.41858792071746398</v>
      </c>
      <c r="R307" s="71">
        <v>0</v>
      </c>
      <c r="S307" s="71">
        <v>1.04619130473332</v>
      </c>
      <c r="T307" s="72"/>
      <c r="U307" s="71">
        <v>136512</v>
      </c>
      <c r="V307" s="71">
        <v>523</v>
      </c>
      <c r="W307" s="71">
        <v>38</v>
      </c>
      <c r="X307" s="71">
        <v>1539</v>
      </c>
      <c r="Y307" s="71">
        <v>2852</v>
      </c>
      <c r="Z307" s="71">
        <v>3290</v>
      </c>
      <c r="AA307" s="71">
        <v>2795</v>
      </c>
      <c r="AB307" s="71">
        <v>6840</v>
      </c>
      <c r="AC307" s="71">
        <v>0</v>
      </c>
      <c r="AD307" s="71">
        <v>1.04619130473332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2204</v>
      </c>
      <c r="B308" s="70">
        <v>431</v>
      </c>
      <c r="C308" s="70">
        <v>6</v>
      </c>
      <c r="D308" s="70">
        <v>26</v>
      </c>
      <c r="E308" s="70">
        <v>2009</v>
      </c>
      <c r="F308" s="70" t="s">
        <v>176</v>
      </c>
      <c r="G308" s="70" t="s">
        <v>2199</v>
      </c>
      <c r="H308" s="70" t="s">
        <v>1887</v>
      </c>
      <c r="I308" s="148"/>
      <c r="J308" s="71">
        <v>1.845521456809966</v>
      </c>
      <c r="K308" s="71">
        <v>0.58415822689778341</v>
      </c>
      <c r="L308" s="71">
        <v>17.489311937912341</v>
      </c>
      <c r="M308" s="71">
        <v>5.705502413503817</v>
      </c>
      <c r="N308" s="71">
        <v>6.3133665258534997</v>
      </c>
      <c r="O308" s="71">
        <v>6.4902897736735001</v>
      </c>
      <c r="P308" s="71">
        <v>13.638414131150279</v>
      </c>
      <c r="Q308" s="71">
        <v>0.39100038249767899</v>
      </c>
      <c r="R308" s="71">
        <v>0</v>
      </c>
      <c r="S308" s="71">
        <v>0.73691024880191192</v>
      </c>
      <c r="T308" s="72"/>
      <c r="U308" s="71">
        <v>84718</v>
      </c>
      <c r="V308" s="71">
        <v>321</v>
      </c>
      <c r="W308" s="71">
        <v>300</v>
      </c>
      <c r="X308" s="71">
        <v>1469</v>
      </c>
      <c r="Y308" s="71">
        <v>2827</v>
      </c>
      <c r="Z308" s="71">
        <v>3281</v>
      </c>
      <c r="AA308" s="71">
        <v>2745</v>
      </c>
      <c r="AB308" s="71">
        <v>6707</v>
      </c>
      <c r="AC308" s="71">
        <v>0</v>
      </c>
      <c r="AD308" s="71">
        <v>0.73691024880191192</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2205</v>
      </c>
      <c r="B309" s="70">
        <v>432</v>
      </c>
      <c r="C309" s="70">
        <v>7</v>
      </c>
      <c r="D309" s="70">
        <v>26</v>
      </c>
      <c r="E309" s="70">
        <v>2010</v>
      </c>
      <c r="F309" s="70" t="s">
        <v>177</v>
      </c>
      <c r="G309" s="70" t="s">
        <v>2199</v>
      </c>
      <c r="H309" s="70" t="s">
        <v>1887</v>
      </c>
      <c r="I309" s="148"/>
      <c r="J309" s="71">
        <v>1.6923981065033109</v>
      </c>
      <c r="K309" s="71">
        <v>0.63855666022892488</v>
      </c>
      <c r="L309" s="71">
        <v>15.87703251096567</v>
      </c>
      <c r="M309" s="71">
        <v>6.0918221476355079</v>
      </c>
      <c r="N309" s="71">
        <v>7.6350264681693396</v>
      </c>
      <c r="O309" s="71">
        <v>6.4661771759610422</v>
      </c>
      <c r="P309" s="71">
        <v>13.7227623803226</v>
      </c>
      <c r="Q309" s="71">
        <v>0.39788683895479399</v>
      </c>
      <c r="R309" s="71">
        <v>0</v>
      </c>
      <c r="S309" s="71">
        <v>1.0992750801494711</v>
      </c>
      <c r="T309" s="72"/>
      <c r="U309" s="71">
        <v>82555</v>
      </c>
      <c r="V309" s="71">
        <v>321</v>
      </c>
      <c r="W309" s="71">
        <v>300</v>
      </c>
      <c r="X309" s="71">
        <v>1469</v>
      </c>
      <c r="Y309" s="71">
        <v>2828</v>
      </c>
      <c r="Z309" s="71">
        <v>3284</v>
      </c>
      <c r="AA309" s="71">
        <v>2693</v>
      </c>
      <c r="AB309" s="71">
        <v>6540</v>
      </c>
      <c r="AC309" s="71">
        <v>0</v>
      </c>
      <c r="AD309" s="71">
        <v>1.0992750801494711</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2206</v>
      </c>
      <c r="B310" s="70">
        <v>433</v>
      </c>
      <c r="C310" s="70">
        <v>8</v>
      </c>
      <c r="D310" s="70">
        <v>26</v>
      </c>
      <c r="E310" s="70">
        <v>2011</v>
      </c>
      <c r="F310" s="70" t="s">
        <v>178</v>
      </c>
      <c r="G310" s="70" t="s">
        <v>2199</v>
      </c>
      <c r="H310" s="70" t="s">
        <v>1887</v>
      </c>
      <c r="I310" s="148"/>
      <c r="J310" s="71">
        <v>3.0494369832915811</v>
      </c>
      <c r="K310" s="71">
        <v>0.78018825526243218</v>
      </c>
      <c r="L310" s="71">
        <v>16.224503961819639</v>
      </c>
      <c r="M310" s="71">
        <v>8.1129024776554495</v>
      </c>
      <c r="N310" s="71">
        <v>9.6423605559609893</v>
      </c>
      <c r="O310" s="71">
        <v>6.3653018932078949</v>
      </c>
      <c r="P310" s="71">
        <v>13.098567632997371</v>
      </c>
      <c r="Q310" s="71">
        <v>0.44779970374905997</v>
      </c>
      <c r="R310" s="71">
        <v>0</v>
      </c>
      <c r="S310" s="71">
        <v>0.75279983577798448</v>
      </c>
      <c r="T310" s="72"/>
      <c r="U310" s="71">
        <v>135412</v>
      </c>
      <c r="V310" s="71">
        <v>321</v>
      </c>
      <c r="W310" s="71">
        <v>300</v>
      </c>
      <c r="X310" s="71">
        <v>1469</v>
      </c>
      <c r="Y310" s="71">
        <v>2825</v>
      </c>
      <c r="Z310" s="71">
        <v>3303</v>
      </c>
      <c r="AA310" s="71">
        <v>2647</v>
      </c>
      <c r="AB310" s="71">
        <v>6381</v>
      </c>
      <c r="AC310" s="71">
        <v>0</v>
      </c>
      <c r="AD310" s="71">
        <v>0.75279983577798448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2207</v>
      </c>
      <c r="B311" s="70">
        <v>434</v>
      </c>
      <c r="C311" s="70">
        <v>9</v>
      </c>
      <c r="D311" s="70">
        <v>26</v>
      </c>
      <c r="E311" s="70">
        <v>2012</v>
      </c>
      <c r="F311" s="70" t="s">
        <v>179</v>
      </c>
      <c r="G311" s="1064" t="s">
        <v>2199</v>
      </c>
      <c r="H311" s="70" t="s">
        <v>1887</v>
      </c>
      <c r="I311" s="148"/>
      <c r="J311" s="71">
        <v>2.348306456269925</v>
      </c>
      <c r="K311" s="71">
        <v>0.75702240563513468</v>
      </c>
      <c r="L311" s="71">
        <v>16.18878793187071</v>
      </c>
      <c r="M311" s="71">
        <v>9.020866701368929</v>
      </c>
      <c r="N311" s="71">
        <v>9.9062699134366881</v>
      </c>
      <c r="O311" s="71">
        <v>6.3840430098836283</v>
      </c>
      <c r="P311" s="71">
        <v>12.924261389305883</v>
      </c>
      <c r="Q311" s="71">
        <v>0.48332302540622701</v>
      </c>
      <c r="R311" s="71">
        <v>0</v>
      </c>
      <c r="S311" s="71">
        <v>0.49118631743377011</v>
      </c>
      <c r="T311" s="72"/>
      <c r="U311" s="71">
        <v>109534</v>
      </c>
      <c r="V311" s="71">
        <v>321</v>
      </c>
      <c r="W311" s="71">
        <v>300</v>
      </c>
      <c r="X311" s="71">
        <v>1469</v>
      </c>
      <c r="Y311" s="71">
        <v>2820</v>
      </c>
      <c r="Z311" s="71">
        <v>3339</v>
      </c>
      <c r="AA311" s="71">
        <v>2597</v>
      </c>
      <c r="AB311" s="71">
        <v>6339</v>
      </c>
      <c r="AC311" s="71">
        <v>0</v>
      </c>
      <c r="AD311" s="71">
        <v>0.49118631743377011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2208</v>
      </c>
      <c r="B312" s="70">
        <v>435</v>
      </c>
      <c r="C312" s="70">
        <v>10</v>
      </c>
      <c r="D312" s="70">
        <v>26</v>
      </c>
      <c r="E312" s="70">
        <v>2013</v>
      </c>
      <c r="F312" s="70" t="s">
        <v>180</v>
      </c>
      <c r="G312" s="1064" t="s">
        <v>2199</v>
      </c>
      <c r="H312" s="70" t="s">
        <v>1887</v>
      </c>
      <c r="I312" s="148"/>
      <c r="J312" s="71">
        <v>2.7294754527922498</v>
      </c>
      <c r="K312" s="71">
        <v>0.63415977620321606</v>
      </c>
      <c r="L312" s="71">
        <v>14.265269942974349</v>
      </c>
      <c r="M312" s="71">
        <v>7.780972666955722</v>
      </c>
      <c r="N312" s="71">
        <v>10.47298600440066</v>
      </c>
      <c r="O312" s="71">
        <v>6.0819057272147408</v>
      </c>
      <c r="P312" s="71">
        <v>12.888038913309314</v>
      </c>
      <c r="Q312" s="71">
        <v>0.485943442839045</v>
      </c>
      <c r="R312" s="71">
        <v>0</v>
      </c>
      <c r="S312" s="71">
        <v>0.40786710326217412</v>
      </c>
      <c r="T312" s="72"/>
      <c r="U312" s="71">
        <v>115835</v>
      </c>
      <c r="V312" s="71">
        <v>321</v>
      </c>
      <c r="W312" s="71">
        <v>300</v>
      </c>
      <c r="X312" s="71">
        <v>1469</v>
      </c>
      <c r="Y312" s="71">
        <v>2824</v>
      </c>
      <c r="Z312" s="71">
        <v>3323</v>
      </c>
      <c r="AA312" s="71">
        <v>2580</v>
      </c>
      <c r="AB312" s="71">
        <v>6282</v>
      </c>
      <c r="AC312" s="71">
        <v>0</v>
      </c>
      <c r="AD312" s="71">
        <v>0.40786710326217412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2209</v>
      </c>
      <c r="B313" s="70">
        <v>436</v>
      </c>
      <c r="C313" s="70">
        <v>11</v>
      </c>
      <c r="D313" s="70">
        <v>26</v>
      </c>
      <c r="E313" s="70">
        <v>2014</v>
      </c>
      <c r="F313" s="70" t="s">
        <v>181</v>
      </c>
      <c r="G313" s="70" t="s">
        <v>2199</v>
      </c>
      <c r="H313" s="70" t="s">
        <v>1887</v>
      </c>
      <c r="I313" s="148"/>
      <c r="J313" s="71">
        <v>2.2683489002266088</v>
      </c>
      <c r="K313" s="71">
        <v>0.50377828137725877</v>
      </c>
      <c r="L313" s="71">
        <v>9.5762952616122057</v>
      </c>
      <c r="M313" s="71">
        <v>7.8061992265846252</v>
      </c>
      <c r="N313" s="71">
        <v>9.9946510660584416</v>
      </c>
      <c r="O313" s="71">
        <v>5.7554531478745572</v>
      </c>
      <c r="P313" s="71">
        <v>12.844559731913408</v>
      </c>
      <c r="Q313" s="71">
        <v>0.45443322032611899</v>
      </c>
      <c r="R313" s="71">
        <v>0</v>
      </c>
      <c r="S313" s="71">
        <v>0.35712313742920448</v>
      </c>
      <c r="T313" s="72"/>
      <c r="U313" s="71">
        <v>101995</v>
      </c>
      <c r="V313" s="71">
        <v>221</v>
      </c>
      <c r="W313" s="71">
        <v>238</v>
      </c>
      <c r="X313" s="71">
        <v>1523</v>
      </c>
      <c r="Y313" s="71">
        <v>2794</v>
      </c>
      <c r="Z313" s="71">
        <v>3312</v>
      </c>
      <c r="AA313" s="71">
        <v>2558</v>
      </c>
      <c r="AB313" s="71">
        <v>6123</v>
      </c>
      <c r="AC313" s="71">
        <v>0</v>
      </c>
      <c r="AD313" s="71">
        <v>0.35712313742920448</v>
      </c>
      <c r="AE313" s="72"/>
      <c r="AF313" s="71"/>
      <c r="AG313" s="71"/>
      <c r="AH313" s="71"/>
      <c r="AI313" s="71"/>
      <c r="AJ313" s="71"/>
      <c r="AK313" s="71"/>
      <c r="AL313" s="71"/>
      <c r="AM313" s="71"/>
      <c r="AN313" s="71"/>
      <c r="AO313" s="71"/>
      <c r="AP313" s="71"/>
      <c r="AQ313" s="72"/>
      <c r="AR313" s="71">
        <v>202</v>
      </c>
      <c r="AS313" s="71">
        <v>27</v>
      </c>
      <c r="AT313" s="71">
        <v>0</v>
      </c>
      <c r="AU313" s="71">
        <v>0</v>
      </c>
      <c r="AV313" s="71">
        <v>0</v>
      </c>
      <c r="AW313" s="71">
        <v>0</v>
      </c>
      <c r="AX313" s="71"/>
      <c r="AY313" s="72"/>
      <c r="AZ313" s="71">
        <v>948.34</v>
      </c>
      <c r="BA313" s="71">
        <v>766.51</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2210</v>
      </c>
      <c r="B314" s="70">
        <v>437</v>
      </c>
      <c r="C314" s="70">
        <v>12</v>
      </c>
      <c r="D314" s="70">
        <v>26</v>
      </c>
      <c r="E314" s="70">
        <v>2015</v>
      </c>
      <c r="F314" s="70" t="s">
        <v>182</v>
      </c>
      <c r="G314" s="70" t="s">
        <v>2199</v>
      </c>
      <c r="H314" s="70" t="s">
        <v>1887</v>
      </c>
      <c r="I314" s="148"/>
      <c r="J314" s="71">
        <v>2.1606115035157529</v>
      </c>
      <c r="K314" s="71">
        <v>0.4764107508996181</v>
      </c>
      <c r="L314" s="71">
        <v>11.2344711165701</v>
      </c>
      <c r="M314" s="71">
        <v>9.0123795125562989</v>
      </c>
      <c r="N314" s="71">
        <v>8.6532203345150389</v>
      </c>
      <c r="O314" s="71">
        <v>5.6558401177048836</v>
      </c>
      <c r="P314" s="71">
        <v>12.698923502426943</v>
      </c>
      <c r="Q314" s="71">
        <v>0.43301822254966799</v>
      </c>
      <c r="R314" s="71">
        <v>0</v>
      </c>
      <c r="S314" s="71">
        <v>0.67175527664967782</v>
      </c>
      <c r="T314" s="72"/>
      <c r="U314" s="71">
        <v>109847</v>
      </c>
      <c r="V314" s="71">
        <v>221</v>
      </c>
      <c r="W314" s="71">
        <v>238</v>
      </c>
      <c r="X314" s="71">
        <v>1523</v>
      </c>
      <c r="Y314" s="71">
        <v>2778</v>
      </c>
      <c r="Z314" s="71">
        <v>3286</v>
      </c>
      <c r="AA314" s="71">
        <v>2527</v>
      </c>
      <c r="AB314" s="71">
        <v>5960</v>
      </c>
      <c r="AC314" s="71">
        <v>0</v>
      </c>
      <c r="AD314" s="71">
        <v>0.67175527664967782</v>
      </c>
      <c r="AE314" s="72"/>
      <c r="AF314" s="71">
        <v>1856567.721328187</v>
      </c>
      <c r="AG314" s="71">
        <v>369580.78392817179</v>
      </c>
      <c r="AH314" s="71">
        <v>1596647.8944489751</v>
      </c>
      <c r="AI314" s="71">
        <v>9263956.1331725568</v>
      </c>
      <c r="AJ314" s="71">
        <v>14224021.943581101</v>
      </c>
      <c r="AK314" s="71">
        <v>0</v>
      </c>
      <c r="AL314" s="71">
        <v>0</v>
      </c>
      <c r="AM314" s="71">
        <v>816792.99874031532</v>
      </c>
      <c r="AN314" s="71">
        <v>0</v>
      </c>
      <c r="AO314" s="71">
        <v>0</v>
      </c>
      <c r="AP314" s="71">
        <v>28127567.475199305</v>
      </c>
      <c r="AQ314" s="72"/>
      <c r="AR314" s="71">
        <v>216</v>
      </c>
      <c r="AS314" s="71">
        <v>39</v>
      </c>
      <c r="AT314" s="71">
        <v>0</v>
      </c>
      <c r="AU314" s="71">
        <v>0</v>
      </c>
      <c r="AV314" s="71">
        <v>0</v>
      </c>
      <c r="AW314" s="71">
        <v>0</v>
      </c>
      <c r="AX314" s="71"/>
      <c r="AY314" s="72"/>
      <c r="AZ314" s="71">
        <v>1053.44</v>
      </c>
      <c r="BA314" s="71">
        <v>1229.51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2211</v>
      </c>
      <c r="B315" s="70">
        <v>438</v>
      </c>
      <c r="C315" s="70">
        <v>13</v>
      </c>
      <c r="D315" s="70">
        <v>26</v>
      </c>
      <c r="E315" s="70">
        <v>2016</v>
      </c>
      <c r="F315" s="70" t="s">
        <v>155</v>
      </c>
      <c r="G315" s="70" t="s">
        <v>2199</v>
      </c>
      <c r="H315" s="70" t="s">
        <v>1887</v>
      </c>
      <c r="I315" s="148"/>
      <c r="J315" s="71">
        <v>1.4130667456898907</v>
      </c>
      <c r="K315" s="71">
        <v>0.46007165200367001</v>
      </c>
      <c r="L315" s="71">
        <v>11.873401822412182</v>
      </c>
      <c r="M315" s="71">
        <v>6.3648638482409359</v>
      </c>
      <c r="N315" s="71">
        <v>7.3484689135471246</v>
      </c>
      <c r="O315" s="71">
        <v>5.5633544460583799</v>
      </c>
      <c r="P315" s="71">
        <v>12.146804835151798</v>
      </c>
      <c r="Q315" s="71">
        <v>0.4089594412590622</v>
      </c>
      <c r="R315" s="71">
        <v>0</v>
      </c>
      <c r="S315" s="71">
        <v>0.51126852429743841</v>
      </c>
      <c r="T315" s="72"/>
      <c r="U315" s="71">
        <v>83583</v>
      </c>
      <c r="V315" s="71">
        <v>221</v>
      </c>
      <c r="W315" s="71">
        <v>238</v>
      </c>
      <c r="X315" s="71">
        <v>1523</v>
      </c>
      <c r="Y315" s="71">
        <v>2738</v>
      </c>
      <c r="Z315" s="71">
        <v>3272</v>
      </c>
      <c r="AA315" s="71">
        <v>2500</v>
      </c>
      <c r="AB315" s="71">
        <v>5790</v>
      </c>
      <c r="AC315" s="71">
        <v>0</v>
      </c>
      <c r="AD315" s="71">
        <v>0.51126852429743841</v>
      </c>
      <c r="AE315" s="72"/>
      <c r="AF315" s="71">
        <v>1240106.0451619469</v>
      </c>
      <c r="AG315" s="71">
        <v>350072.9939362834</v>
      </c>
      <c r="AH315" s="71">
        <v>1352980.349790164</v>
      </c>
      <c r="AI315" s="71">
        <v>9450343.5632735435</v>
      </c>
      <c r="AJ315" s="71">
        <v>11878323.023587201</v>
      </c>
      <c r="AK315" s="71">
        <v>0</v>
      </c>
      <c r="AL315" s="71">
        <v>0</v>
      </c>
      <c r="AM315" s="71">
        <v>794111.67978605989</v>
      </c>
      <c r="AN315" s="71">
        <v>0</v>
      </c>
      <c r="AO315" s="71">
        <v>0</v>
      </c>
      <c r="AP315" s="71">
        <v>25065937.655535199</v>
      </c>
      <c r="AQ315" s="72"/>
      <c r="AR315" s="71">
        <v>226</v>
      </c>
      <c r="AS315" s="71">
        <v>39</v>
      </c>
      <c r="AT315" s="71">
        <v>0</v>
      </c>
      <c r="AU315" s="71">
        <v>0</v>
      </c>
      <c r="AV315" s="71">
        <v>0</v>
      </c>
      <c r="AW315" s="71">
        <v>0</v>
      </c>
      <c r="AX315" s="71"/>
      <c r="AY315" s="72"/>
      <c r="AZ315" s="71">
        <v>1147.6400000000001</v>
      </c>
      <c r="BA315" s="71">
        <v>1229.31</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2212</v>
      </c>
      <c r="B316" s="70">
        <v>439</v>
      </c>
      <c r="C316" s="70">
        <v>14</v>
      </c>
      <c r="D316" s="70">
        <v>26</v>
      </c>
      <c r="E316" s="70">
        <v>2017</v>
      </c>
      <c r="F316" s="70" t="s">
        <v>156</v>
      </c>
      <c r="G316" s="70" t="s">
        <v>2199</v>
      </c>
      <c r="H316" s="70" t="s">
        <v>1887</v>
      </c>
      <c r="I316" s="148"/>
      <c r="J316" s="71">
        <v>1.8691644551441768</v>
      </c>
      <c r="K316" s="71">
        <v>0.45585958138898353</v>
      </c>
      <c r="L316" s="71">
        <v>10.213611525352428</v>
      </c>
      <c r="M316" s="71">
        <v>5.3992132473008576</v>
      </c>
      <c r="N316" s="71">
        <v>7.5285572108474605</v>
      </c>
      <c r="O316" s="71">
        <v>5.4424679116926704</v>
      </c>
      <c r="P316" s="71">
        <v>11.910537023023721</v>
      </c>
      <c r="Q316" s="71">
        <v>0.38563728771324302</v>
      </c>
      <c r="R316" s="71">
        <v>0</v>
      </c>
      <c r="S316" s="71">
        <v>0.71274864444963959</v>
      </c>
      <c r="T316" s="72"/>
      <c r="U316" s="71">
        <v>118747</v>
      </c>
      <c r="V316" s="71">
        <v>221</v>
      </c>
      <c r="W316" s="71">
        <v>238</v>
      </c>
      <c r="X316" s="71">
        <v>1523</v>
      </c>
      <c r="Y316" s="71">
        <v>2707</v>
      </c>
      <c r="Z316" s="71">
        <v>3254</v>
      </c>
      <c r="AA316" s="71">
        <v>2467</v>
      </c>
      <c r="AB316" s="71">
        <v>5646</v>
      </c>
      <c r="AC316" s="71">
        <v>0</v>
      </c>
      <c r="AD316" s="71">
        <v>0.71274864444963959</v>
      </c>
      <c r="AE316" s="72"/>
      <c r="AF316" s="71">
        <v>1671483.743975098</v>
      </c>
      <c r="AG316" s="71">
        <v>354942.33085742622</v>
      </c>
      <c r="AH316" s="71">
        <v>1495811.7372584699</v>
      </c>
      <c r="AI316" s="71">
        <v>8678757.4361649081</v>
      </c>
      <c r="AJ316" s="71">
        <v>13375038.0977081</v>
      </c>
      <c r="AK316" s="71">
        <v>0</v>
      </c>
      <c r="AL316" s="71">
        <v>0</v>
      </c>
      <c r="AM316" s="71">
        <v>775573.4167624726</v>
      </c>
      <c r="AN316" s="71">
        <v>0</v>
      </c>
      <c r="AO316" s="71">
        <v>0</v>
      </c>
      <c r="AP316" s="71">
        <v>26351606.762726471</v>
      </c>
      <c r="AQ316" s="72"/>
      <c r="AR316" s="71">
        <v>231</v>
      </c>
      <c r="AS316" s="71">
        <v>39</v>
      </c>
      <c r="AT316" s="71">
        <v>0</v>
      </c>
      <c r="AU316" s="71">
        <v>0</v>
      </c>
      <c r="AV316" s="71">
        <v>0</v>
      </c>
      <c r="AW316" s="71">
        <v>0</v>
      </c>
      <c r="AX316" s="71"/>
      <c r="AY316" s="72"/>
      <c r="AZ316" s="71">
        <v>1190.69</v>
      </c>
      <c r="BA316" s="71">
        <v>1229.31</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2213</v>
      </c>
      <c r="B317" s="70">
        <v>440</v>
      </c>
      <c r="C317" s="70">
        <v>15</v>
      </c>
      <c r="D317" s="70">
        <v>26</v>
      </c>
      <c r="E317" s="70">
        <v>2018</v>
      </c>
      <c r="F317" s="70" t="s">
        <v>183</v>
      </c>
      <c r="G317" s="70" t="s">
        <v>2199</v>
      </c>
      <c r="H317" s="70" t="s">
        <v>1887</v>
      </c>
      <c r="I317" s="148"/>
      <c r="J317" s="71">
        <v>0.94226324594687849</v>
      </c>
      <c r="K317" s="71">
        <v>0.39288747348861952</v>
      </c>
      <c r="L317" s="71">
        <v>9.0885919654352634</v>
      </c>
      <c r="M317" s="71">
        <v>5.2091798657604746</v>
      </c>
      <c r="N317" s="71">
        <v>4.938828076096673</v>
      </c>
      <c r="O317" s="71">
        <v>5.3254457061529061</v>
      </c>
      <c r="P317" s="71">
        <v>11.643800270227958</v>
      </c>
      <c r="Q317" s="71">
        <v>0.34593258858912701</v>
      </c>
      <c r="R317" s="71">
        <v>0</v>
      </c>
      <c r="S317" s="71">
        <v>0.64297666786942187</v>
      </c>
      <c r="T317" s="72"/>
      <c r="U317" s="71">
        <v>61815</v>
      </c>
      <c r="V317" s="71">
        <v>221</v>
      </c>
      <c r="W317" s="71">
        <v>238</v>
      </c>
      <c r="X317" s="71">
        <v>1523</v>
      </c>
      <c r="Y317" s="71">
        <v>2654</v>
      </c>
      <c r="Z317" s="71">
        <v>3245</v>
      </c>
      <c r="AA317" s="71">
        <v>2436</v>
      </c>
      <c r="AB317" s="71">
        <v>5458</v>
      </c>
      <c r="AC317" s="71">
        <v>0</v>
      </c>
      <c r="AD317" s="71">
        <v>0.64297666786942187</v>
      </c>
      <c r="AE317" s="72"/>
      <c r="AF317" s="71">
        <v>910301.33699932985</v>
      </c>
      <c r="AG317" s="71">
        <v>312734.27218371542</v>
      </c>
      <c r="AH317" s="71">
        <v>1386371.7992262209</v>
      </c>
      <c r="AI317" s="71">
        <v>8867308.6932343077</v>
      </c>
      <c r="AJ317" s="71">
        <v>10091766.598885201</v>
      </c>
      <c r="AK317" s="71">
        <v>0</v>
      </c>
      <c r="AL317" s="71">
        <v>0</v>
      </c>
      <c r="AM317" s="71">
        <v>751299.76226417942</v>
      </c>
      <c r="AN317" s="71">
        <v>0</v>
      </c>
      <c r="AO317" s="71">
        <v>0</v>
      </c>
      <c r="AP317" s="71">
        <v>22319782.462792955</v>
      </c>
      <c r="AQ317" s="72"/>
      <c r="AR317" s="71">
        <v>235</v>
      </c>
      <c r="AS317" s="71">
        <v>65</v>
      </c>
      <c r="AT317" s="71">
        <v>0</v>
      </c>
      <c r="AU317" s="71">
        <v>0</v>
      </c>
      <c r="AV317" s="71">
        <v>0</v>
      </c>
      <c r="AW317" s="71">
        <v>0</v>
      </c>
      <c r="AX317" s="71"/>
      <c r="AY317" s="72"/>
      <c r="AZ317" s="71">
        <v>1221.46</v>
      </c>
      <c r="BA317" s="71">
        <v>2494.81</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2214</v>
      </c>
      <c r="B318" s="70">
        <v>441</v>
      </c>
      <c r="C318" s="70">
        <v>16</v>
      </c>
      <c r="D318" s="70">
        <v>26</v>
      </c>
      <c r="E318" s="70">
        <v>2019</v>
      </c>
      <c r="F318" s="70" t="s">
        <v>158</v>
      </c>
      <c r="G318" s="70" t="s">
        <v>2199</v>
      </c>
      <c r="H318" s="70" t="s">
        <v>1887</v>
      </c>
      <c r="I318" s="148"/>
      <c r="J318" s="71">
        <v>0.99689932973043394</v>
      </c>
      <c r="K318" s="71">
        <v>0.36958654699640392</v>
      </c>
      <c r="L318" s="71">
        <v>9.2320341487393396</v>
      </c>
      <c r="M318" s="71">
        <v>5.8337173224670593</v>
      </c>
      <c r="N318" s="71">
        <v>5.0198421431175442</v>
      </c>
      <c r="O318" s="71">
        <v>5.0745366339553239</v>
      </c>
      <c r="P318" s="71">
        <v>11.418576580237998</v>
      </c>
      <c r="Q318" s="71">
        <v>0.32780468621759201</v>
      </c>
      <c r="R318" s="71">
        <v>0</v>
      </c>
      <c r="S318" s="71">
        <v>0.56606562495429891</v>
      </c>
      <c r="T318" s="72"/>
      <c r="U318" s="71">
        <v>64799</v>
      </c>
      <c r="V318" s="71">
        <v>221</v>
      </c>
      <c r="W318" s="71">
        <v>238</v>
      </c>
      <c r="X318" s="71">
        <v>1523</v>
      </c>
      <c r="Y318" s="71">
        <v>2612</v>
      </c>
      <c r="Z318" s="71">
        <v>3177</v>
      </c>
      <c r="AA318" s="71">
        <v>2371</v>
      </c>
      <c r="AB318" s="71">
        <v>5312</v>
      </c>
      <c r="AC318" s="71">
        <v>0</v>
      </c>
      <c r="AD318" s="71">
        <v>0.56606562495429891</v>
      </c>
      <c r="AE318" s="72"/>
      <c r="AF318" s="71">
        <v>860169.28626480943</v>
      </c>
      <c r="AG318" s="71">
        <v>302884.42094015313</v>
      </c>
      <c r="AH318" s="71">
        <v>1509314.303563786</v>
      </c>
      <c r="AI318" s="71">
        <v>8762964.4283012543</v>
      </c>
      <c r="AJ318" s="71">
        <v>10433572.13226614</v>
      </c>
      <c r="AK318" s="71">
        <v>0</v>
      </c>
      <c r="AL318" s="71">
        <v>0</v>
      </c>
      <c r="AM318" s="71">
        <v>723454.41128540994</v>
      </c>
      <c r="AN318" s="71">
        <v>0</v>
      </c>
      <c r="AO318" s="71">
        <v>0</v>
      </c>
      <c r="AP318" s="71">
        <v>22592358.982621554</v>
      </c>
      <c r="AQ318" s="72"/>
      <c r="AR318" s="71">
        <v>238</v>
      </c>
      <c r="AS318" s="71">
        <v>74</v>
      </c>
      <c r="AT318" s="71">
        <v>0</v>
      </c>
      <c r="AU318" s="71">
        <v>0</v>
      </c>
      <c r="AV318" s="71">
        <v>0</v>
      </c>
      <c r="AW318" s="71">
        <v>0</v>
      </c>
      <c r="AX318" s="71"/>
      <c r="AY318" s="72"/>
      <c r="AZ318" s="71">
        <v>1242.9100000000001</v>
      </c>
      <c r="BA318" s="71">
        <v>2854.81</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2215</v>
      </c>
      <c r="B319" s="70">
        <v>442</v>
      </c>
      <c r="C319" s="70">
        <v>17</v>
      </c>
      <c r="D319" s="70">
        <v>26</v>
      </c>
      <c r="E319" s="70">
        <v>2020</v>
      </c>
      <c r="F319" s="70" t="s">
        <v>159</v>
      </c>
      <c r="G319" s="70" t="s">
        <v>2199</v>
      </c>
      <c r="H319" s="70" t="s">
        <v>1887</v>
      </c>
      <c r="I319" s="148"/>
      <c r="J319" s="71">
        <v>1.0057418668856291</v>
      </c>
      <c r="K319" s="71">
        <v>0.35639897125562658</v>
      </c>
      <c r="L319" s="71">
        <v>10.421984777249596</v>
      </c>
      <c r="M319" s="71">
        <v>4.4841472604702339</v>
      </c>
      <c r="N319" s="71">
        <v>5.4488498962779195</v>
      </c>
      <c r="O319" s="71">
        <v>4.4306177368111497</v>
      </c>
      <c r="P319" s="71">
        <v>10.711188400863684</v>
      </c>
      <c r="Q319" s="71">
        <v>0.30205578597266602</v>
      </c>
      <c r="R319" s="71">
        <v>0</v>
      </c>
      <c r="S319" s="71">
        <v>0.51582058399847663</v>
      </c>
      <c r="T319" s="72"/>
      <c r="U319" s="71">
        <v>70966</v>
      </c>
      <c r="V319" s="71">
        <v>186</v>
      </c>
      <c r="W319" s="71">
        <v>252</v>
      </c>
      <c r="X319" s="71">
        <v>1229</v>
      </c>
      <c r="Y319" s="71">
        <v>2547</v>
      </c>
      <c r="Z319" s="71">
        <v>3166</v>
      </c>
      <c r="AA319" s="71">
        <v>2364</v>
      </c>
      <c r="AB319" s="71">
        <v>5123</v>
      </c>
      <c r="AC319" s="71">
        <v>0</v>
      </c>
      <c r="AD319" s="71">
        <v>0.51582058399847663</v>
      </c>
      <c r="AE319" s="72"/>
      <c r="AF319" s="71">
        <v>868087.43530854769</v>
      </c>
      <c r="AG319" s="71">
        <v>265757.93259203341</v>
      </c>
      <c r="AH319" s="71">
        <v>1748126.7173440387</v>
      </c>
      <c r="AI319" s="71">
        <v>6599894.7043644767</v>
      </c>
      <c r="AJ319" s="71">
        <v>12059376.09709153</v>
      </c>
      <c r="AK319" s="71"/>
      <c r="AL319" s="71"/>
      <c r="AM319" s="71">
        <v>668608.41771713539</v>
      </c>
      <c r="AN319" s="71"/>
      <c r="AO319" s="71"/>
      <c r="AP319" s="71">
        <v>22209851.304417763</v>
      </c>
      <c r="AQ319" s="72"/>
      <c r="AR319" s="71">
        <v>240</v>
      </c>
      <c r="AS319" s="71">
        <v>78</v>
      </c>
      <c r="AT319" s="71">
        <v>0</v>
      </c>
      <c r="AU319" s="71">
        <v>0</v>
      </c>
      <c r="AV319" s="71">
        <v>0</v>
      </c>
      <c r="AW319" s="71">
        <v>0</v>
      </c>
      <c r="AX319" s="71"/>
      <c r="AY319" s="72"/>
      <c r="AZ319" s="71">
        <v>1268.71</v>
      </c>
      <c r="BA319" s="71">
        <v>3052.81</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2216</v>
      </c>
      <c r="B320" s="70">
        <v>442</v>
      </c>
      <c r="C320" s="70">
        <v>18</v>
      </c>
      <c r="D320" s="70">
        <v>26</v>
      </c>
      <c r="E320" s="70">
        <v>2021</v>
      </c>
      <c r="F320" s="70" t="s">
        <v>160</v>
      </c>
      <c r="G320" s="70" t="s">
        <v>2199</v>
      </c>
      <c r="H320" s="70" t="s">
        <v>1887</v>
      </c>
      <c r="I320" s="148"/>
      <c r="J320" s="71">
        <v>1.2867098964947825</v>
      </c>
      <c r="K320" s="71">
        <v>0.35773768726258887</v>
      </c>
      <c r="L320" s="71">
        <v>9.590566125063825</v>
      </c>
      <c r="M320" s="71">
        <v>4.0823501562083555</v>
      </c>
      <c r="N320" s="71">
        <v>4.491251608195463</v>
      </c>
      <c r="O320" s="71">
        <v>4.2649677238231192</v>
      </c>
      <c r="P320" s="71">
        <v>10.877713779711023</v>
      </c>
      <c r="Q320" s="71">
        <v>0.291585214342795</v>
      </c>
      <c r="R320" s="71">
        <v>0</v>
      </c>
      <c r="S320" s="71">
        <v>0.55824539631810832</v>
      </c>
      <c r="T320" s="72"/>
      <c r="U320" s="71">
        <v>102986</v>
      </c>
      <c r="V320" s="71">
        <v>186</v>
      </c>
      <c r="W320" s="71">
        <v>252</v>
      </c>
      <c r="X320" s="71">
        <v>1229</v>
      </c>
      <c r="Y320" s="71">
        <v>2510</v>
      </c>
      <c r="Z320" s="71">
        <v>3138</v>
      </c>
      <c r="AA320" s="71">
        <v>2341</v>
      </c>
      <c r="AB320" s="71">
        <v>4994</v>
      </c>
      <c r="AC320" s="71">
        <v>0</v>
      </c>
      <c r="AD320" s="71">
        <v>0.55824539631810832</v>
      </c>
      <c r="AE320" s="72"/>
      <c r="AF320" s="71">
        <v>1150624.0512292562</v>
      </c>
      <c r="AG320" s="71">
        <v>283227.5125706736</v>
      </c>
      <c r="AH320" s="71">
        <v>1598114.3834220613</v>
      </c>
      <c r="AI320" s="71">
        <v>7288633.6295508482</v>
      </c>
      <c r="AJ320" s="71">
        <v>10964723.091672551</v>
      </c>
      <c r="AK320" s="71">
        <v>0</v>
      </c>
      <c r="AL320" s="71">
        <v>0</v>
      </c>
      <c r="AM320" s="71">
        <v>655531.8557121678</v>
      </c>
      <c r="AN320" s="71">
        <v>0</v>
      </c>
      <c r="AO320" s="71">
        <v>0</v>
      </c>
      <c r="AP320" s="71">
        <v>21940854.524157558</v>
      </c>
      <c r="AQ320" s="72"/>
      <c r="AR320" s="71">
        <v>241</v>
      </c>
      <c r="AS320" s="71">
        <v>82</v>
      </c>
      <c r="AT320" s="71">
        <v>0</v>
      </c>
      <c r="AU320" s="71">
        <v>0</v>
      </c>
      <c r="AV320" s="71">
        <v>0</v>
      </c>
      <c r="AW320" s="71">
        <v>0</v>
      </c>
      <c r="AX320" s="71"/>
      <c r="AY320" s="72"/>
      <c r="AZ320" s="71">
        <v>1277.31</v>
      </c>
      <c r="BA320" s="71">
        <v>3250.81</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2217</v>
      </c>
      <c r="B321" s="70">
        <v>442</v>
      </c>
      <c r="C321" s="70">
        <v>19</v>
      </c>
      <c r="D321" s="70">
        <v>26</v>
      </c>
      <c r="E321" s="70">
        <v>2022</v>
      </c>
      <c r="F321" s="70" t="s">
        <v>161</v>
      </c>
      <c r="G321" s="70" t="s">
        <v>2199</v>
      </c>
      <c r="H321" s="70" t="s">
        <v>1887</v>
      </c>
      <c r="I321" s="148"/>
      <c r="J321" s="71">
        <v>1.1628968894766969</v>
      </c>
      <c r="K321" s="71">
        <v>0.36455715184694981</v>
      </c>
      <c r="L321" s="71">
        <v>8.3321535600646577</v>
      </c>
      <c r="M321" s="71">
        <v>4.2002451065153243</v>
      </c>
      <c r="N321" s="71">
        <v>6.6385535840128256</v>
      </c>
      <c r="O321" s="71">
        <v>4.4603199084783327</v>
      </c>
      <c r="P321" s="71">
        <v>10.613688818652363</v>
      </c>
      <c r="Q321" s="71">
        <v>0.28487116789178074</v>
      </c>
      <c r="R321" s="71">
        <v>0</v>
      </c>
      <c r="S321" s="71">
        <v>0.61978815737359505</v>
      </c>
      <c r="T321" s="72"/>
      <c r="U321" s="71">
        <v>104304</v>
      </c>
      <c r="V321" s="71">
        <v>186</v>
      </c>
      <c r="W321" s="71">
        <v>252</v>
      </c>
      <c r="X321" s="71">
        <v>1229</v>
      </c>
      <c r="Y321" s="71">
        <v>2463</v>
      </c>
      <c r="Z321" s="71">
        <v>3118</v>
      </c>
      <c r="AA321" s="71">
        <v>2319</v>
      </c>
      <c r="AB321" s="71">
        <v>4839</v>
      </c>
      <c r="AC321" s="71">
        <v>0</v>
      </c>
      <c r="AD321" s="71">
        <v>0.61978815737359505</v>
      </c>
      <c r="AE321" s="72"/>
      <c r="AF321" s="71">
        <v>1075895.1443173878</v>
      </c>
      <c r="AG321" s="71">
        <v>283817.53313557734</v>
      </c>
      <c r="AH321" s="71">
        <v>1638853.7360181184</v>
      </c>
      <c r="AI321" s="71">
        <v>6739753.393465098</v>
      </c>
      <c r="AJ321" s="71">
        <v>13156673.87122912</v>
      </c>
      <c r="AK321" s="71">
        <v>0</v>
      </c>
      <c r="AL321" s="71">
        <v>0</v>
      </c>
      <c r="AM321" s="71">
        <v>624846.97763603227</v>
      </c>
      <c r="AN321" s="71">
        <v>0</v>
      </c>
      <c r="AO321" s="71">
        <v>0</v>
      </c>
      <c r="AP321" s="71">
        <v>23519840.655801333</v>
      </c>
      <c r="AQ321" s="72"/>
      <c r="AR321" s="71">
        <v>244</v>
      </c>
      <c r="AS321" s="71">
        <v>85</v>
      </c>
      <c r="AT321" s="71">
        <v>0</v>
      </c>
      <c r="AU321" s="71">
        <v>0</v>
      </c>
      <c r="AV321" s="71">
        <v>0</v>
      </c>
      <c r="AW321" s="71">
        <v>0</v>
      </c>
      <c r="AX321" s="71"/>
      <c r="AY321" s="72"/>
      <c r="AZ321" s="71">
        <v>1298.6099999999999</v>
      </c>
      <c r="BA321" s="71">
        <v>3399.3100000000004</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2218</v>
      </c>
      <c r="B322" s="70">
        <v>442</v>
      </c>
      <c r="C322" s="70">
        <v>20</v>
      </c>
      <c r="D322" s="70">
        <v>26</v>
      </c>
      <c r="E322" s="70">
        <v>2023</v>
      </c>
      <c r="F322" s="70" t="s">
        <v>1539</v>
      </c>
      <c r="G322" s="70" t="s">
        <v>2199</v>
      </c>
      <c r="H322" s="70" t="s">
        <v>1887</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244</v>
      </c>
      <c r="AS322" s="71">
        <v>87</v>
      </c>
      <c r="AT322" s="71">
        <v>0</v>
      </c>
      <c r="AU322" s="71">
        <v>0</v>
      </c>
      <c r="AV322" s="71">
        <v>0</v>
      </c>
      <c r="AW322" s="71">
        <v>0</v>
      </c>
      <c r="AX322" s="71"/>
      <c r="AY322" s="72"/>
      <c r="AZ322" s="71">
        <v>1298.8099999999997</v>
      </c>
      <c r="BA322" s="71">
        <v>3487.3100000000004</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2219</v>
      </c>
      <c r="B323" s="70">
        <v>442</v>
      </c>
      <c r="C323" s="70">
        <v>21</v>
      </c>
      <c r="D323" s="70">
        <v>26</v>
      </c>
      <c r="E323" s="70">
        <v>2024</v>
      </c>
      <c r="F323" s="70" t="s">
        <v>1554</v>
      </c>
      <c r="G323" s="70" t="s">
        <v>2199</v>
      </c>
      <c r="H323" s="70" t="s">
        <v>1887</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2220</v>
      </c>
      <c r="B324" s="70">
        <v>460</v>
      </c>
      <c r="C324" s="70">
        <v>1</v>
      </c>
      <c r="D324" s="70">
        <v>28</v>
      </c>
      <c r="E324" s="70">
        <v>1990</v>
      </c>
      <c r="F324" s="70" t="s">
        <v>787</v>
      </c>
      <c r="G324" s="70" t="s">
        <v>2221</v>
      </c>
      <c r="H324" s="70" t="s">
        <v>2222</v>
      </c>
      <c r="I324" s="148"/>
      <c r="J324" s="71">
        <v>7.4698833394398729</v>
      </c>
      <c r="K324" s="71">
        <v>1.1556635712361509</v>
      </c>
      <c r="L324" s="71">
        <v>5.549981480211736</v>
      </c>
      <c r="M324" s="71">
        <v>1.6243376612827809</v>
      </c>
      <c r="N324" s="71">
        <v>5.4116319725956528</v>
      </c>
      <c r="O324" s="71">
        <v>4.7141864175070252</v>
      </c>
      <c r="P324" s="71">
        <v>8.87933071618742</v>
      </c>
      <c r="Q324" s="71">
        <v>0.339849308021763</v>
      </c>
      <c r="R324" s="71">
        <v>0</v>
      </c>
      <c r="S324" s="71">
        <v>0.30636981786197498</v>
      </c>
      <c r="T324" s="72"/>
      <c r="U324" s="71">
        <v>1112095</v>
      </c>
      <c r="V324" s="71">
        <v>337</v>
      </c>
      <c r="W324" s="71">
        <v>79</v>
      </c>
      <c r="X324" s="71">
        <v>559</v>
      </c>
      <c r="Y324" s="71">
        <v>1345</v>
      </c>
      <c r="Z324" s="71">
        <v>1939</v>
      </c>
      <c r="AA324" s="71">
        <v>2156</v>
      </c>
      <c r="AB324" s="71">
        <v>5518</v>
      </c>
      <c r="AC324" s="71">
        <v>0</v>
      </c>
      <c r="AD324" s="71">
        <v>0.30636981786197498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2223</v>
      </c>
      <c r="B325" s="70">
        <v>461</v>
      </c>
      <c r="C325" s="70">
        <v>2</v>
      </c>
      <c r="D325" s="70">
        <v>28</v>
      </c>
      <c r="E325" s="70">
        <v>2005</v>
      </c>
      <c r="F325" s="70" t="s">
        <v>789</v>
      </c>
      <c r="G325" s="70" t="s">
        <v>2221</v>
      </c>
      <c r="H325" s="70" t="s">
        <v>2222</v>
      </c>
      <c r="I325" s="148"/>
      <c r="J325" s="71">
        <v>2.501443604157684</v>
      </c>
      <c r="K325" s="71">
        <v>0.87207575061241815</v>
      </c>
      <c r="L325" s="71">
        <v>13.685457719221599</v>
      </c>
      <c r="M325" s="71">
        <v>2.5119053694124762</v>
      </c>
      <c r="N325" s="71">
        <v>8.2254212170580061</v>
      </c>
      <c r="O325" s="71">
        <v>6.8345210103719394</v>
      </c>
      <c r="P325" s="71">
        <v>9.5092026936927105</v>
      </c>
      <c r="Q325" s="71">
        <v>0.32120085595948</v>
      </c>
      <c r="R325" s="71">
        <v>0</v>
      </c>
      <c r="S325" s="71">
        <v>0.15209317751861939</v>
      </c>
      <c r="T325" s="72"/>
      <c r="U325" s="71">
        <v>450727</v>
      </c>
      <c r="V325" s="71">
        <v>335</v>
      </c>
      <c r="W325" s="71">
        <v>183</v>
      </c>
      <c r="X325" s="71">
        <v>461</v>
      </c>
      <c r="Y325" s="71">
        <v>1537</v>
      </c>
      <c r="Z325" s="71">
        <v>3253</v>
      </c>
      <c r="AA325" s="71">
        <v>1891</v>
      </c>
      <c r="AB325" s="71">
        <v>5452</v>
      </c>
      <c r="AC325" s="71">
        <v>0</v>
      </c>
      <c r="AD325" s="71">
        <v>0.15209317751861939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2224</v>
      </c>
      <c r="B326" s="70">
        <v>462</v>
      </c>
      <c r="C326" s="70">
        <v>3</v>
      </c>
      <c r="D326" s="70">
        <v>28</v>
      </c>
      <c r="E326" s="70">
        <v>2006</v>
      </c>
      <c r="F326" s="70" t="s">
        <v>790</v>
      </c>
      <c r="G326" s="70" t="s">
        <v>2221</v>
      </c>
      <c r="H326" s="70" t="s">
        <v>2222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2225</v>
      </c>
      <c r="B327" s="70">
        <v>463</v>
      </c>
      <c r="C327" s="70">
        <v>4</v>
      </c>
      <c r="D327" s="70">
        <v>28</v>
      </c>
      <c r="E327" s="70">
        <v>2007</v>
      </c>
      <c r="F327" s="70" t="s">
        <v>791</v>
      </c>
      <c r="G327" s="70" t="s">
        <v>2221</v>
      </c>
      <c r="H327" s="70" t="s">
        <v>2222</v>
      </c>
      <c r="I327" s="148"/>
      <c r="J327" s="71">
        <v>2.5504200404796551</v>
      </c>
      <c r="K327" s="71">
        <v>0.72516437999093641</v>
      </c>
      <c r="L327" s="71">
        <v>13.755089229037431</v>
      </c>
      <c r="M327" s="71">
        <v>3.2782465523819462</v>
      </c>
      <c r="N327" s="71">
        <v>7.2675985511192032</v>
      </c>
      <c r="O327" s="71">
        <v>6.5643840782672918</v>
      </c>
      <c r="P327" s="71">
        <v>9.3704300880615836</v>
      </c>
      <c r="Q327" s="71">
        <v>0.33260278627872902</v>
      </c>
      <c r="R327" s="71">
        <v>0</v>
      </c>
      <c r="S327" s="71">
        <v>0.19526638349741779</v>
      </c>
      <c r="T327" s="72"/>
      <c r="U327" s="71">
        <v>470134</v>
      </c>
      <c r="V327" s="71">
        <v>271</v>
      </c>
      <c r="W327" s="71">
        <v>224</v>
      </c>
      <c r="X327" s="71">
        <v>702</v>
      </c>
      <c r="Y327" s="71">
        <v>1547</v>
      </c>
      <c r="Z327" s="71">
        <v>3248</v>
      </c>
      <c r="AA327" s="71">
        <v>1835</v>
      </c>
      <c r="AB327" s="71">
        <v>5347</v>
      </c>
      <c r="AC327" s="71">
        <v>0</v>
      </c>
      <c r="AD327" s="71">
        <v>0.19526638349741779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2226</v>
      </c>
      <c r="B328" s="70">
        <v>464</v>
      </c>
      <c r="C328" s="70">
        <v>5</v>
      </c>
      <c r="D328" s="70">
        <v>28</v>
      </c>
      <c r="E328" s="70">
        <v>2008</v>
      </c>
      <c r="F328" s="70" t="s">
        <v>792</v>
      </c>
      <c r="G328" s="70" t="s">
        <v>2221</v>
      </c>
      <c r="H328" s="70" t="s">
        <v>2222</v>
      </c>
      <c r="I328" s="148"/>
      <c r="J328" s="71">
        <v>1.8793213241824851</v>
      </c>
      <c r="K328" s="71">
        <v>0.53755394811140467</v>
      </c>
      <c r="L328" s="71">
        <v>12.49681763831747</v>
      </c>
      <c r="M328" s="71">
        <v>3.5464199608891791</v>
      </c>
      <c r="N328" s="71">
        <v>6.6179418211542469</v>
      </c>
      <c r="O328" s="71">
        <v>6.312510218975639</v>
      </c>
      <c r="P328" s="71">
        <v>9.1914285966831937</v>
      </c>
      <c r="Q328" s="71">
        <v>0.32409965323387302</v>
      </c>
      <c r="R328" s="71">
        <v>0</v>
      </c>
      <c r="S328" s="71">
        <v>0.13592979047554929</v>
      </c>
      <c r="T328" s="72"/>
      <c r="U328" s="71">
        <v>401999</v>
      </c>
      <c r="V328" s="71">
        <v>271</v>
      </c>
      <c r="W328" s="71">
        <v>224</v>
      </c>
      <c r="X328" s="71">
        <v>702</v>
      </c>
      <c r="Y328" s="71">
        <v>1550</v>
      </c>
      <c r="Z328" s="71">
        <v>3233</v>
      </c>
      <c r="AA328" s="71">
        <v>1802</v>
      </c>
      <c r="AB328" s="71">
        <v>5296</v>
      </c>
      <c r="AC328" s="71">
        <v>0</v>
      </c>
      <c r="AD328" s="71">
        <v>0.13592979047554929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2227</v>
      </c>
      <c r="B329" s="70">
        <v>465</v>
      </c>
      <c r="C329" s="70">
        <v>6</v>
      </c>
      <c r="D329" s="70">
        <v>28</v>
      </c>
      <c r="E329" s="70">
        <v>2009</v>
      </c>
      <c r="F329" s="70" t="s">
        <v>176</v>
      </c>
      <c r="G329" s="1064" t="s">
        <v>2221</v>
      </c>
      <c r="H329" s="70" t="s">
        <v>2222</v>
      </c>
      <c r="I329" s="148"/>
      <c r="J329" s="71">
        <v>2.1610526485990471</v>
      </c>
      <c r="K329" s="71">
        <v>0.52789436476600138</v>
      </c>
      <c r="L329" s="71">
        <v>6.2075152198189558</v>
      </c>
      <c r="M329" s="71">
        <v>3.6763314364868238</v>
      </c>
      <c r="N329" s="71">
        <v>6.7166022060071553</v>
      </c>
      <c r="O329" s="71">
        <v>6.3992951593519578</v>
      </c>
      <c r="P329" s="71">
        <v>8.8289478728794357</v>
      </c>
      <c r="Q329" s="71">
        <v>0.308276430989671</v>
      </c>
      <c r="R329" s="71">
        <v>0</v>
      </c>
      <c r="S329" s="71">
        <v>0.16554940537407911</v>
      </c>
      <c r="T329" s="72"/>
      <c r="U329" s="71">
        <v>343396</v>
      </c>
      <c r="V329" s="71">
        <v>255</v>
      </c>
      <c r="W329" s="71">
        <v>155</v>
      </c>
      <c r="X329" s="71">
        <v>742</v>
      </c>
      <c r="Y329" s="71">
        <v>1561</v>
      </c>
      <c r="Z329" s="71">
        <v>3235</v>
      </c>
      <c r="AA329" s="71">
        <v>1777</v>
      </c>
      <c r="AB329" s="71">
        <v>5288</v>
      </c>
      <c r="AC329" s="71">
        <v>0</v>
      </c>
      <c r="AD329" s="71">
        <v>0.16554940537407911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2228</v>
      </c>
      <c r="B330" s="70">
        <v>466</v>
      </c>
      <c r="C330" s="70">
        <v>7</v>
      </c>
      <c r="D330" s="70">
        <v>28</v>
      </c>
      <c r="E330" s="70">
        <v>2010</v>
      </c>
      <c r="F330" s="70" t="s">
        <v>177</v>
      </c>
      <c r="G330" s="1064" t="s">
        <v>2221</v>
      </c>
      <c r="H330" s="70" t="s">
        <v>2222</v>
      </c>
      <c r="I330" s="148"/>
      <c r="J330" s="71">
        <v>1.9829064098084701</v>
      </c>
      <c r="K330" s="71">
        <v>0.56552727783933299</v>
      </c>
      <c r="L330" s="71">
        <v>6.3213872770392117</v>
      </c>
      <c r="M330" s="71">
        <v>3.7983757484032981</v>
      </c>
      <c r="N330" s="71">
        <v>7.116192879297448</v>
      </c>
      <c r="O330" s="71">
        <v>6.4425492447455941</v>
      </c>
      <c r="P330" s="71">
        <v>8.9429810536450685</v>
      </c>
      <c r="Q330" s="71">
        <v>0.31581507354959198</v>
      </c>
      <c r="R330" s="71">
        <v>0</v>
      </c>
      <c r="S330" s="71">
        <v>0.15288914809760759</v>
      </c>
      <c r="T330" s="72"/>
      <c r="U330" s="71">
        <v>367944</v>
      </c>
      <c r="V330" s="71">
        <v>255</v>
      </c>
      <c r="W330" s="71">
        <v>155</v>
      </c>
      <c r="X330" s="71">
        <v>742</v>
      </c>
      <c r="Y330" s="71">
        <v>1554</v>
      </c>
      <c r="Z330" s="71">
        <v>3272</v>
      </c>
      <c r="AA330" s="71">
        <v>1755</v>
      </c>
      <c r="AB330" s="71">
        <v>5191</v>
      </c>
      <c r="AC330" s="71">
        <v>0</v>
      </c>
      <c r="AD330" s="71">
        <v>0.15288914809760759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2229</v>
      </c>
      <c r="B331" s="70">
        <v>467</v>
      </c>
      <c r="C331" s="70">
        <v>8</v>
      </c>
      <c r="D331" s="70">
        <v>28</v>
      </c>
      <c r="E331" s="70">
        <v>2011</v>
      </c>
      <c r="F331" s="70" t="s">
        <v>178</v>
      </c>
      <c r="G331" s="70" t="s">
        <v>2221</v>
      </c>
      <c r="H331" s="70" t="s">
        <v>2222</v>
      </c>
      <c r="I331" s="148"/>
      <c r="J331" s="71">
        <v>1.68407123440628</v>
      </c>
      <c r="K331" s="71">
        <v>0.70981028251430334</v>
      </c>
      <c r="L331" s="71">
        <v>5.6403298494965552</v>
      </c>
      <c r="M331" s="71">
        <v>4.1801582537488402</v>
      </c>
      <c r="N331" s="71">
        <v>6.7642722054290276</v>
      </c>
      <c r="O331" s="71">
        <v>6.3113423252364083</v>
      </c>
      <c r="P331" s="71">
        <v>8.6894917882672402</v>
      </c>
      <c r="Q331" s="71">
        <v>0.36527150258797397</v>
      </c>
      <c r="R331" s="71">
        <v>0</v>
      </c>
      <c r="S331" s="71">
        <v>0.13838314846046529</v>
      </c>
      <c r="T331" s="72"/>
      <c r="U331" s="71">
        <v>296322</v>
      </c>
      <c r="V331" s="71">
        <v>255</v>
      </c>
      <c r="W331" s="71">
        <v>155</v>
      </c>
      <c r="X331" s="71">
        <v>742</v>
      </c>
      <c r="Y331" s="71">
        <v>1573</v>
      </c>
      <c r="Z331" s="71">
        <v>3275</v>
      </c>
      <c r="AA331" s="71">
        <v>1756</v>
      </c>
      <c r="AB331" s="71">
        <v>5205</v>
      </c>
      <c r="AC331" s="71">
        <v>0</v>
      </c>
      <c r="AD331" s="71">
        <v>0.13838314846046529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2230</v>
      </c>
      <c r="B332" s="70">
        <v>468</v>
      </c>
      <c r="C332" s="70">
        <v>9</v>
      </c>
      <c r="D332" s="70">
        <v>28</v>
      </c>
      <c r="E332" s="70">
        <v>2012</v>
      </c>
      <c r="F332" s="70" t="s">
        <v>179</v>
      </c>
      <c r="G332" s="70" t="s">
        <v>2221</v>
      </c>
      <c r="H332" s="70" t="s">
        <v>2222</v>
      </c>
      <c r="I332" s="148"/>
      <c r="J332" s="71">
        <v>1.8408429071475161</v>
      </c>
      <c r="K332" s="71">
        <v>0.64069358354853934</v>
      </c>
      <c r="L332" s="71">
        <v>5.7348773413063796</v>
      </c>
      <c r="M332" s="71">
        <v>3.7634334950388242</v>
      </c>
      <c r="N332" s="71">
        <v>6.7101448688907244</v>
      </c>
      <c r="O332" s="71">
        <v>6.3381559082851844</v>
      </c>
      <c r="P332" s="71">
        <v>8.5697258807796413</v>
      </c>
      <c r="Q332" s="71">
        <v>0.39823255429826798</v>
      </c>
      <c r="R332" s="71">
        <v>0</v>
      </c>
      <c r="S332" s="71">
        <v>0.1115724265225894</v>
      </c>
      <c r="T332" s="72"/>
      <c r="U332" s="71">
        <v>332355</v>
      </c>
      <c r="V332" s="71">
        <v>255</v>
      </c>
      <c r="W332" s="71">
        <v>155</v>
      </c>
      <c r="X332" s="71">
        <v>742</v>
      </c>
      <c r="Y332" s="71">
        <v>1611</v>
      </c>
      <c r="Z332" s="71">
        <v>3315</v>
      </c>
      <c r="AA332" s="71">
        <v>1722</v>
      </c>
      <c r="AB332" s="71">
        <v>5223</v>
      </c>
      <c r="AC332" s="71">
        <v>0</v>
      </c>
      <c r="AD332" s="71">
        <v>0.1115724265225894</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2231</v>
      </c>
      <c r="B333" s="70">
        <v>469</v>
      </c>
      <c r="C333" s="70">
        <v>10</v>
      </c>
      <c r="D333" s="70">
        <v>28</v>
      </c>
      <c r="E333" s="70">
        <v>2013</v>
      </c>
      <c r="F333" s="70" t="s">
        <v>180</v>
      </c>
      <c r="G333" s="70" t="s">
        <v>2221</v>
      </c>
      <c r="H333" s="70" t="s">
        <v>2222</v>
      </c>
      <c r="I333" s="148"/>
      <c r="J333" s="71">
        <v>1.8991811341021181</v>
      </c>
      <c r="K333" s="71">
        <v>0.52702502257225115</v>
      </c>
      <c r="L333" s="71">
        <v>5.829711108041705</v>
      </c>
      <c r="M333" s="71">
        <v>3.62802018022751</v>
      </c>
      <c r="N333" s="71">
        <v>7.2128271897760001</v>
      </c>
      <c r="O333" s="71">
        <v>6.134982846110085</v>
      </c>
      <c r="P333" s="71">
        <v>8.5770398504465462</v>
      </c>
      <c r="Q333" s="71">
        <v>0.40147189881162698</v>
      </c>
      <c r="R333" s="71">
        <v>0</v>
      </c>
      <c r="S333" s="71">
        <v>0.11419149768796349</v>
      </c>
      <c r="T333" s="72"/>
      <c r="U333" s="71">
        <v>340501</v>
      </c>
      <c r="V333" s="71">
        <v>255</v>
      </c>
      <c r="W333" s="71">
        <v>155</v>
      </c>
      <c r="X333" s="71">
        <v>742</v>
      </c>
      <c r="Y333" s="71">
        <v>1618</v>
      </c>
      <c r="Z333" s="71">
        <v>3352</v>
      </c>
      <c r="AA333" s="71">
        <v>1717</v>
      </c>
      <c r="AB333" s="71">
        <v>5190</v>
      </c>
      <c r="AC333" s="71">
        <v>0</v>
      </c>
      <c r="AD333" s="71">
        <v>0.11419149768796349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2232</v>
      </c>
      <c r="B334" s="70">
        <v>470</v>
      </c>
      <c r="C334" s="70">
        <v>11</v>
      </c>
      <c r="D334" s="70">
        <v>28</v>
      </c>
      <c r="E334" s="70">
        <v>2014</v>
      </c>
      <c r="F334" s="70" t="s">
        <v>181</v>
      </c>
      <c r="G334" s="70" t="s">
        <v>2221</v>
      </c>
      <c r="H334" s="70" t="s">
        <v>2222</v>
      </c>
      <c r="I334" s="148"/>
      <c r="J334" s="71">
        <v>1.7416902493682671</v>
      </c>
      <c r="K334" s="71">
        <v>0.50967402074270785</v>
      </c>
      <c r="L334" s="71">
        <v>4.7671177034882337</v>
      </c>
      <c r="M334" s="71">
        <v>3.869779512684695</v>
      </c>
      <c r="N334" s="71">
        <v>7.1728047350083406</v>
      </c>
      <c r="O334" s="71">
        <v>5.8301767243717206</v>
      </c>
      <c r="P334" s="71">
        <v>8.6166006645674003</v>
      </c>
      <c r="Q334" s="71">
        <v>0.382071242567183</v>
      </c>
      <c r="R334" s="71">
        <v>0</v>
      </c>
      <c r="S334" s="71">
        <v>0.1037007768807401</v>
      </c>
      <c r="T334" s="72"/>
      <c r="U334" s="71">
        <v>341824</v>
      </c>
      <c r="V334" s="71">
        <v>210</v>
      </c>
      <c r="W334" s="71">
        <v>176</v>
      </c>
      <c r="X334" s="71">
        <v>795</v>
      </c>
      <c r="Y334" s="71">
        <v>1623</v>
      </c>
      <c r="Z334" s="71">
        <v>3355</v>
      </c>
      <c r="AA334" s="71">
        <v>1716</v>
      </c>
      <c r="AB334" s="71">
        <v>5148</v>
      </c>
      <c r="AC334" s="71">
        <v>0</v>
      </c>
      <c r="AD334" s="71">
        <v>0.1037007768807401</v>
      </c>
      <c r="AE334" s="72"/>
      <c r="AF334" s="71"/>
      <c r="AG334" s="71"/>
      <c r="AH334" s="71"/>
      <c r="AI334" s="71"/>
      <c r="AJ334" s="71"/>
      <c r="AK334" s="71"/>
      <c r="AL334" s="71"/>
      <c r="AM334" s="71"/>
      <c r="AN334" s="71"/>
      <c r="AO334" s="71"/>
      <c r="AP334" s="71"/>
      <c r="AQ334" s="72"/>
      <c r="AR334" s="71">
        <v>152</v>
      </c>
      <c r="AS334" s="71">
        <v>36</v>
      </c>
      <c r="AT334" s="71">
        <v>0</v>
      </c>
      <c r="AU334" s="71">
        <v>0</v>
      </c>
      <c r="AV334" s="71">
        <v>0</v>
      </c>
      <c r="AW334" s="71">
        <v>0</v>
      </c>
      <c r="AX334" s="71"/>
      <c r="AY334" s="72"/>
      <c r="AZ334" s="71">
        <v>645.70000000000005</v>
      </c>
      <c r="BA334" s="71">
        <v>2097.9</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2233</v>
      </c>
      <c r="B335" s="70">
        <v>471</v>
      </c>
      <c r="C335" s="70">
        <v>12</v>
      </c>
      <c r="D335" s="70">
        <v>28</v>
      </c>
      <c r="E335" s="70">
        <v>2015</v>
      </c>
      <c r="F335" s="70" t="s">
        <v>182</v>
      </c>
      <c r="G335" s="70" t="s">
        <v>2221</v>
      </c>
      <c r="H335" s="70" t="s">
        <v>2222</v>
      </c>
      <c r="I335" s="148"/>
      <c r="J335" s="71">
        <v>1.651915759612657</v>
      </c>
      <c r="K335" s="71">
        <v>0.47430193032973927</v>
      </c>
      <c r="L335" s="71">
        <v>5.1429980778434148</v>
      </c>
      <c r="M335" s="71">
        <v>4.1253747287474596</v>
      </c>
      <c r="N335" s="71">
        <v>6.1666887256837057</v>
      </c>
      <c r="O335" s="71">
        <v>5.7487845383853653</v>
      </c>
      <c r="P335" s="71">
        <v>8.5028011737658833</v>
      </c>
      <c r="Q335" s="71">
        <v>0.36922795419419702</v>
      </c>
      <c r="R335" s="71">
        <v>0</v>
      </c>
      <c r="S335" s="71">
        <v>0.14490997128433811</v>
      </c>
      <c r="T335" s="72"/>
      <c r="U335" s="71">
        <v>349960</v>
      </c>
      <c r="V335" s="71">
        <v>210</v>
      </c>
      <c r="W335" s="71">
        <v>176</v>
      </c>
      <c r="X335" s="71">
        <v>795</v>
      </c>
      <c r="Y335" s="71">
        <v>1628</v>
      </c>
      <c r="Z335" s="71">
        <v>3340</v>
      </c>
      <c r="AA335" s="71">
        <v>1692</v>
      </c>
      <c r="AB335" s="71">
        <v>5082</v>
      </c>
      <c r="AC335" s="71">
        <v>0</v>
      </c>
      <c r="AD335" s="71">
        <v>0.14490997128433811</v>
      </c>
      <c r="AE335" s="72"/>
      <c r="AF335" s="71">
        <v>2376888.9376749988</v>
      </c>
      <c r="AG335" s="71">
        <v>364652.50771269691</v>
      </c>
      <c r="AH335" s="71">
        <v>1081540.0772539349</v>
      </c>
      <c r="AI335" s="71">
        <v>5162751.5579667976</v>
      </c>
      <c r="AJ335" s="71">
        <v>8003195.9296536818</v>
      </c>
      <c r="AK335" s="71">
        <v>0</v>
      </c>
      <c r="AL335" s="71">
        <v>0</v>
      </c>
      <c r="AM335" s="71">
        <v>696466.78181179229</v>
      </c>
      <c r="AN335" s="71">
        <v>0</v>
      </c>
      <c r="AO335" s="71">
        <v>0</v>
      </c>
      <c r="AP335" s="71">
        <v>17685495.792073902</v>
      </c>
      <c r="AQ335" s="72"/>
      <c r="AR335" s="71">
        <v>171</v>
      </c>
      <c r="AS335" s="71">
        <v>53</v>
      </c>
      <c r="AT335" s="71">
        <v>0</v>
      </c>
      <c r="AU335" s="71">
        <v>0</v>
      </c>
      <c r="AV335" s="71">
        <v>0</v>
      </c>
      <c r="AW335" s="71">
        <v>0</v>
      </c>
      <c r="AX335" s="71"/>
      <c r="AY335" s="72"/>
      <c r="AZ335" s="71">
        <v>752</v>
      </c>
      <c r="BA335" s="71">
        <v>3156.7</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2234</v>
      </c>
      <c r="B336" s="70">
        <v>472</v>
      </c>
      <c r="C336" s="70">
        <v>13</v>
      </c>
      <c r="D336" s="70">
        <v>28</v>
      </c>
      <c r="E336" s="70">
        <v>2016</v>
      </c>
      <c r="F336" s="70" t="s">
        <v>155</v>
      </c>
      <c r="G336" s="70" t="s">
        <v>2221</v>
      </c>
      <c r="H336" s="70" t="s">
        <v>2222</v>
      </c>
      <c r="I336" s="148"/>
      <c r="J336" s="71">
        <v>1.6503292847265485</v>
      </c>
      <c r="K336" s="71">
        <v>0.47715209564280914</v>
      </c>
      <c r="L336" s="71">
        <v>4.9425630026559526</v>
      </c>
      <c r="M336" s="71">
        <v>3.3348966653739707</v>
      </c>
      <c r="N336" s="71">
        <v>6.5411361843951541</v>
      </c>
      <c r="O336" s="71">
        <v>5.6891760319411189</v>
      </c>
      <c r="P336" s="71">
        <v>8.2063813466285538</v>
      </c>
      <c r="Q336" s="71">
        <v>0.35471404386925909</v>
      </c>
      <c r="R336" s="71">
        <v>0</v>
      </c>
      <c r="S336" s="71">
        <v>0.14082148638935524</v>
      </c>
      <c r="T336" s="72"/>
      <c r="U336" s="71">
        <v>346964</v>
      </c>
      <c r="V336" s="71">
        <v>210</v>
      </c>
      <c r="W336" s="71">
        <v>176</v>
      </c>
      <c r="X336" s="71">
        <v>795</v>
      </c>
      <c r="Y336" s="71">
        <v>1622</v>
      </c>
      <c r="Z336" s="71">
        <v>3346</v>
      </c>
      <c r="AA336" s="71">
        <v>1689</v>
      </c>
      <c r="AB336" s="71">
        <v>5022</v>
      </c>
      <c r="AC336" s="71">
        <v>0</v>
      </c>
      <c r="AD336" s="71">
        <v>0.14082148638935521</v>
      </c>
      <c r="AE336" s="72"/>
      <c r="AF336" s="71">
        <v>2424190.8173478558</v>
      </c>
      <c r="AG336" s="71">
        <v>352601.86396260367</v>
      </c>
      <c r="AH336" s="71">
        <v>807184.24346482393</v>
      </c>
      <c r="AI336" s="71">
        <v>5022506.3996332269</v>
      </c>
      <c r="AJ336" s="71">
        <v>7963735.6509995703</v>
      </c>
      <c r="AK336" s="71">
        <v>0</v>
      </c>
      <c r="AL336" s="71">
        <v>0</v>
      </c>
      <c r="AM336" s="71">
        <v>688778.73158645816</v>
      </c>
      <c r="AN336" s="71">
        <v>0</v>
      </c>
      <c r="AO336" s="71">
        <v>0</v>
      </c>
      <c r="AP336" s="71">
        <v>17258997.706994541</v>
      </c>
      <c r="AQ336" s="72"/>
      <c r="AR336" s="71">
        <v>192</v>
      </c>
      <c r="AS336" s="71">
        <v>74</v>
      </c>
      <c r="AT336" s="71">
        <v>0</v>
      </c>
      <c r="AU336" s="71">
        <v>0</v>
      </c>
      <c r="AV336" s="71">
        <v>0</v>
      </c>
      <c r="AW336" s="71">
        <v>0</v>
      </c>
      <c r="AX336" s="71"/>
      <c r="AY336" s="72"/>
      <c r="AZ336" s="71">
        <v>861.2</v>
      </c>
      <c r="BA336" s="71">
        <v>5042.8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2235</v>
      </c>
      <c r="B337" s="70">
        <v>473</v>
      </c>
      <c r="C337" s="70">
        <v>14</v>
      </c>
      <c r="D337" s="70">
        <v>28</v>
      </c>
      <c r="E337" s="70">
        <v>2017</v>
      </c>
      <c r="F337" s="70" t="s">
        <v>156</v>
      </c>
      <c r="G337" s="70" t="s">
        <v>2221</v>
      </c>
      <c r="H337" s="70" t="s">
        <v>2222</v>
      </c>
      <c r="I337" s="148"/>
      <c r="J337" s="71">
        <v>1.649027737230605</v>
      </c>
      <c r="K337" s="71">
        <v>0.47055689859918498</v>
      </c>
      <c r="L337" s="71">
        <v>4.8604414976414914</v>
      </c>
      <c r="M337" s="71">
        <v>3.1681440737472304</v>
      </c>
      <c r="N337" s="71">
        <v>6.7806929165315761</v>
      </c>
      <c r="O337" s="71">
        <v>5.5929971409650561</v>
      </c>
      <c r="P337" s="71">
        <v>8.0481820905474422</v>
      </c>
      <c r="Q337" s="71">
        <v>0.33823518398086799</v>
      </c>
      <c r="R337" s="71">
        <v>0</v>
      </c>
      <c r="S337" s="71">
        <v>0.10642847991880204</v>
      </c>
      <c r="T337" s="72"/>
      <c r="U337" s="71">
        <v>368055</v>
      </c>
      <c r="V337" s="71">
        <v>210</v>
      </c>
      <c r="W337" s="71">
        <v>176</v>
      </c>
      <c r="X337" s="71">
        <v>795</v>
      </c>
      <c r="Y337" s="71">
        <v>1632</v>
      </c>
      <c r="Z337" s="71">
        <v>3344</v>
      </c>
      <c r="AA337" s="71">
        <v>1667</v>
      </c>
      <c r="AB337" s="71">
        <v>4952</v>
      </c>
      <c r="AC337" s="71">
        <v>0</v>
      </c>
      <c r="AD337" s="71">
        <v>0.106428479918802</v>
      </c>
      <c r="AE337" s="72"/>
      <c r="AF337" s="71">
        <v>2455294.491647651</v>
      </c>
      <c r="AG337" s="71">
        <v>351656.54157569789</v>
      </c>
      <c r="AH337" s="71">
        <v>1041019.65664539</v>
      </c>
      <c r="AI337" s="71">
        <v>4974720.8073676052</v>
      </c>
      <c r="AJ337" s="71">
        <v>7989808.7304244107</v>
      </c>
      <c r="AK337" s="71">
        <v>0</v>
      </c>
      <c r="AL337" s="71">
        <v>0</v>
      </c>
      <c r="AM337" s="71">
        <v>680240.80053272482</v>
      </c>
      <c r="AN337" s="71">
        <v>0</v>
      </c>
      <c r="AO337" s="71">
        <v>0</v>
      </c>
      <c r="AP337" s="71">
        <v>17492741.028193481</v>
      </c>
      <c r="AQ337" s="72"/>
      <c r="AR337" s="71">
        <v>201</v>
      </c>
      <c r="AS337" s="71">
        <v>78</v>
      </c>
      <c r="AT337" s="71">
        <v>0</v>
      </c>
      <c r="AU337" s="71">
        <v>0</v>
      </c>
      <c r="AV337" s="71">
        <v>0</v>
      </c>
      <c r="AW337" s="71">
        <v>0</v>
      </c>
      <c r="AX337" s="71"/>
      <c r="AY337" s="72"/>
      <c r="AZ337" s="71">
        <v>911</v>
      </c>
      <c r="BA337" s="71">
        <v>5136.2</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2236</v>
      </c>
      <c r="B338" s="70">
        <v>474</v>
      </c>
      <c r="C338" s="70">
        <v>15</v>
      </c>
      <c r="D338" s="70">
        <v>28</v>
      </c>
      <c r="E338" s="70">
        <v>2018</v>
      </c>
      <c r="F338" s="70" t="s">
        <v>183</v>
      </c>
      <c r="G338" s="70" t="s">
        <v>2221</v>
      </c>
      <c r="H338" s="70" t="s">
        <v>2222</v>
      </c>
      <c r="I338" s="148"/>
      <c r="J338" s="71">
        <v>1.6806486807654157</v>
      </c>
      <c r="K338" s="71">
        <v>0.44155016051438961</v>
      </c>
      <c r="L338" s="71">
        <v>4.357383032979147</v>
      </c>
      <c r="M338" s="71">
        <v>3.0832936577135266</v>
      </c>
      <c r="N338" s="71">
        <v>6.6726340163274704</v>
      </c>
      <c r="O338" s="71">
        <v>5.4829935606338545</v>
      </c>
      <c r="P338" s="71">
        <v>7.8724708723585568</v>
      </c>
      <c r="Q338" s="71">
        <v>0.312594270231142</v>
      </c>
      <c r="R338" s="71">
        <v>0</v>
      </c>
      <c r="S338" s="71">
        <v>0.14890946765182553</v>
      </c>
      <c r="T338" s="72"/>
      <c r="U338" s="71">
        <v>403279</v>
      </c>
      <c r="V338" s="71">
        <v>210</v>
      </c>
      <c r="W338" s="71">
        <v>176</v>
      </c>
      <c r="X338" s="71">
        <v>795</v>
      </c>
      <c r="Y338" s="71">
        <v>1657</v>
      </c>
      <c r="Z338" s="71">
        <v>3341</v>
      </c>
      <c r="AA338" s="71">
        <v>1647</v>
      </c>
      <c r="AB338" s="71">
        <v>4932</v>
      </c>
      <c r="AC338" s="71">
        <v>0</v>
      </c>
      <c r="AD338" s="71">
        <v>0.1489094676518255</v>
      </c>
      <c r="AE338" s="72"/>
      <c r="AF338" s="71">
        <v>2572368.280281811</v>
      </c>
      <c r="AG338" s="71">
        <v>312374.38872371172</v>
      </c>
      <c r="AH338" s="71">
        <v>983687.52477067022</v>
      </c>
      <c r="AI338" s="71">
        <v>4751754.5723038185</v>
      </c>
      <c r="AJ338" s="71">
        <v>7785390.4660022417</v>
      </c>
      <c r="AK338" s="71">
        <v>0</v>
      </c>
      <c r="AL338" s="71">
        <v>0</v>
      </c>
      <c r="AM338" s="71">
        <v>678895.2780298522</v>
      </c>
      <c r="AN338" s="71">
        <v>0</v>
      </c>
      <c r="AO338" s="71">
        <v>0</v>
      </c>
      <c r="AP338" s="71">
        <v>17084470.510112103</v>
      </c>
      <c r="AQ338" s="72"/>
      <c r="AR338" s="71">
        <v>223</v>
      </c>
      <c r="AS338" s="71">
        <v>84</v>
      </c>
      <c r="AT338" s="71">
        <v>0</v>
      </c>
      <c r="AU338" s="71">
        <v>0</v>
      </c>
      <c r="AV338" s="71">
        <v>0</v>
      </c>
      <c r="AW338" s="71">
        <v>0</v>
      </c>
      <c r="AX338" s="71"/>
      <c r="AY338" s="72"/>
      <c r="AZ338" s="71">
        <v>1040.0999999999999</v>
      </c>
      <c r="BA338" s="71">
        <v>5292</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2237</v>
      </c>
      <c r="B339" s="70">
        <v>475</v>
      </c>
      <c r="C339" s="70">
        <v>16</v>
      </c>
      <c r="D339" s="70">
        <v>28</v>
      </c>
      <c r="E339" s="70">
        <v>2019</v>
      </c>
      <c r="F339" s="70" t="s">
        <v>158</v>
      </c>
      <c r="G339" s="70" t="s">
        <v>2221</v>
      </c>
      <c r="H339" s="70" t="s">
        <v>2222</v>
      </c>
      <c r="I339" s="148"/>
      <c r="J339" s="71">
        <v>1.6447769354640294</v>
      </c>
      <c r="K339" s="71">
        <v>0.40080335613545198</v>
      </c>
      <c r="L339" s="71">
        <v>4.3811012881227178</v>
      </c>
      <c r="M339" s="71">
        <v>2.9525814766857894</v>
      </c>
      <c r="N339" s="71">
        <v>5.9439487143402561</v>
      </c>
      <c r="O339" s="71">
        <v>5.3093357794357869</v>
      </c>
      <c r="P339" s="71">
        <v>7.8307066720653671</v>
      </c>
      <c r="Q339" s="71">
        <v>0.30089903049641897</v>
      </c>
      <c r="R339" s="71">
        <v>0</v>
      </c>
      <c r="S339" s="71">
        <v>0.27254442598136969</v>
      </c>
      <c r="T339" s="72"/>
      <c r="U339" s="71">
        <v>400064</v>
      </c>
      <c r="V339" s="71">
        <v>210</v>
      </c>
      <c r="W339" s="71">
        <v>176</v>
      </c>
      <c r="X339" s="71">
        <v>795</v>
      </c>
      <c r="Y339" s="71">
        <v>1663</v>
      </c>
      <c r="Z339" s="71">
        <v>3324</v>
      </c>
      <c r="AA339" s="71">
        <v>1626</v>
      </c>
      <c r="AB339" s="71">
        <v>4876</v>
      </c>
      <c r="AC339" s="71">
        <v>0</v>
      </c>
      <c r="AD339" s="71">
        <v>0.27254442598136969</v>
      </c>
      <c r="AE339" s="72"/>
      <c r="AF339" s="71">
        <v>2671657.2782441829</v>
      </c>
      <c r="AG339" s="71">
        <v>302461.15420841263</v>
      </c>
      <c r="AH339" s="71">
        <v>1039022.231939805</v>
      </c>
      <c r="AI339" s="71">
        <v>4869358.6995054223</v>
      </c>
      <c r="AJ339" s="71">
        <v>7591114.8117171926</v>
      </c>
      <c r="AK339" s="71">
        <v>0</v>
      </c>
      <c r="AL339" s="71">
        <v>0</v>
      </c>
      <c r="AM339" s="71">
        <v>664074.49349165254</v>
      </c>
      <c r="AN339" s="71">
        <v>0</v>
      </c>
      <c r="AO339" s="71">
        <v>0</v>
      </c>
      <c r="AP339" s="71">
        <v>17137688.66910667</v>
      </c>
      <c r="AQ339" s="72"/>
      <c r="AR339" s="71">
        <v>236</v>
      </c>
      <c r="AS339" s="71">
        <v>90</v>
      </c>
      <c r="AT339" s="71">
        <v>0</v>
      </c>
      <c r="AU339" s="71">
        <v>0</v>
      </c>
      <c r="AV339" s="71">
        <v>0</v>
      </c>
      <c r="AW339" s="71">
        <v>0</v>
      </c>
      <c r="AX339" s="71"/>
      <c r="AY339" s="72"/>
      <c r="AZ339" s="71">
        <v>1108.7</v>
      </c>
      <c r="BA339" s="71">
        <v>5750.1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2238</v>
      </c>
      <c r="B340" s="70">
        <v>476</v>
      </c>
      <c r="C340" s="70">
        <v>17</v>
      </c>
      <c r="D340" s="70">
        <v>28</v>
      </c>
      <c r="E340" s="70">
        <v>2020</v>
      </c>
      <c r="F340" s="70" t="s">
        <v>159</v>
      </c>
      <c r="G340" s="70" t="s">
        <v>2221</v>
      </c>
      <c r="H340" s="70" t="s">
        <v>2222</v>
      </c>
      <c r="I340" s="148"/>
      <c r="J340" s="71">
        <v>1.597723294852025</v>
      </c>
      <c r="K340" s="71">
        <v>0.45155681158684158</v>
      </c>
      <c r="L340" s="71">
        <v>4.2923553166392097</v>
      </c>
      <c r="M340" s="71">
        <v>2.4501000725719209</v>
      </c>
      <c r="N340" s="71">
        <v>5.8446878241412277</v>
      </c>
      <c r="O340" s="71">
        <v>4.6153434289334099</v>
      </c>
      <c r="P340" s="71">
        <v>7.4035879217475715</v>
      </c>
      <c r="Q340" s="71">
        <v>0.28407276533599601</v>
      </c>
      <c r="R340" s="71">
        <v>0</v>
      </c>
      <c r="S340" s="71">
        <v>0.28991448096967748</v>
      </c>
      <c r="T340" s="72"/>
      <c r="U340" s="71">
        <v>395384</v>
      </c>
      <c r="V340" s="71">
        <v>207</v>
      </c>
      <c r="W340" s="71">
        <v>193</v>
      </c>
      <c r="X340" s="71">
        <v>733</v>
      </c>
      <c r="Y340" s="71">
        <v>1668</v>
      </c>
      <c r="Z340" s="71">
        <v>3298</v>
      </c>
      <c r="AA340" s="71">
        <v>1634</v>
      </c>
      <c r="AB340" s="71">
        <v>4818</v>
      </c>
      <c r="AC340" s="71">
        <v>0</v>
      </c>
      <c r="AD340" s="71">
        <v>0.28991448096967748</v>
      </c>
      <c r="AE340" s="72"/>
      <c r="AF340" s="71">
        <v>2665515.1646785229</v>
      </c>
      <c r="AG340" s="71">
        <v>325608.33292536112</v>
      </c>
      <c r="AH340" s="71">
        <v>1104474.9648278798</v>
      </c>
      <c r="AI340" s="71">
        <v>4235471.4142240323</v>
      </c>
      <c r="AJ340" s="71">
        <v>7619041.1145426631</v>
      </c>
      <c r="AK340" s="71"/>
      <c r="AL340" s="71"/>
      <c r="AM340" s="71">
        <v>628802.52909645881</v>
      </c>
      <c r="AN340" s="71"/>
      <c r="AO340" s="71"/>
      <c r="AP340" s="71">
        <v>16578913.520294918</v>
      </c>
      <c r="AQ340" s="72"/>
      <c r="AR340" s="71">
        <v>243</v>
      </c>
      <c r="AS340" s="71">
        <v>95</v>
      </c>
      <c r="AT340" s="71">
        <v>0</v>
      </c>
      <c r="AU340" s="71">
        <v>0</v>
      </c>
      <c r="AV340" s="71">
        <v>0</v>
      </c>
      <c r="AW340" s="71">
        <v>0</v>
      </c>
      <c r="AX340" s="71"/>
      <c r="AY340" s="72"/>
      <c r="AZ340" s="71">
        <v>1151.5</v>
      </c>
      <c r="BA340" s="71">
        <v>6593.3999999999987</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2239</v>
      </c>
      <c r="B341" s="70">
        <v>476</v>
      </c>
      <c r="C341" s="70">
        <v>18</v>
      </c>
      <c r="D341" s="70">
        <v>28</v>
      </c>
      <c r="E341" s="70">
        <v>2021</v>
      </c>
      <c r="F341" s="70" t="s">
        <v>160</v>
      </c>
      <c r="G341" s="70" t="s">
        <v>2221</v>
      </c>
      <c r="H341" s="70" t="s">
        <v>2222</v>
      </c>
      <c r="I341" s="148"/>
      <c r="J341" s="71">
        <v>1.5234582314507668</v>
      </c>
      <c r="K341" s="71">
        <v>0.48421058772745607</v>
      </c>
      <c r="L341" s="71">
        <v>5.631231130753001</v>
      </c>
      <c r="M341" s="71">
        <v>2.7714315271550993</v>
      </c>
      <c r="N341" s="71">
        <v>6.45348039422033</v>
      </c>
      <c r="O341" s="71">
        <v>4.4769928879137524</v>
      </c>
      <c r="P341" s="71">
        <v>7.6761995574893662</v>
      </c>
      <c r="Q341" s="71">
        <v>0.27833134096357698</v>
      </c>
      <c r="R341" s="71">
        <v>0</v>
      </c>
      <c r="S341" s="71">
        <v>0.28221614960773211</v>
      </c>
      <c r="T341" s="72"/>
      <c r="U341" s="71">
        <v>398760</v>
      </c>
      <c r="V341" s="71">
        <v>207</v>
      </c>
      <c r="W341" s="71">
        <v>193</v>
      </c>
      <c r="X341" s="71">
        <v>733</v>
      </c>
      <c r="Y341" s="71">
        <v>1687</v>
      </c>
      <c r="Z341" s="71">
        <v>3294</v>
      </c>
      <c r="AA341" s="71">
        <v>1652</v>
      </c>
      <c r="AB341" s="71">
        <v>4767</v>
      </c>
      <c r="AC341" s="71">
        <v>0</v>
      </c>
      <c r="AD341" s="71">
        <v>0.28221614960773211</v>
      </c>
      <c r="AE341" s="72"/>
      <c r="AF341" s="71">
        <v>2406218.3927349332</v>
      </c>
      <c r="AG341" s="71">
        <v>335309.2138664556</v>
      </c>
      <c r="AH341" s="71">
        <v>1323008.4743403634</v>
      </c>
      <c r="AI341" s="71">
        <v>4532788.2062604548</v>
      </c>
      <c r="AJ341" s="71">
        <v>8173230.9878751663</v>
      </c>
      <c r="AK341" s="71">
        <v>0</v>
      </c>
      <c r="AL341" s="71">
        <v>0</v>
      </c>
      <c r="AM341" s="71">
        <v>625734.95317979658</v>
      </c>
      <c r="AN341" s="71">
        <v>0</v>
      </c>
      <c r="AO341" s="71">
        <v>0</v>
      </c>
      <c r="AP341" s="71">
        <v>17396290.228257168</v>
      </c>
      <c r="AQ341" s="72"/>
      <c r="AR341" s="71">
        <v>254</v>
      </c>
      <c r="AS341" s="71">
        <v>97</v>
      </c>
      <c r="AT341" s="71">
        <v>0</v>
      </c>
      <c r="AU341" s="71">
        <v>0</v>
      </c>
      <c r="AV341" s="71">
        <v>0</v>
      </c>
      <c r="AW341" s="71">
        <v>0</v>
      </c>
      <c r="AX341" s="71"/>
      <c r="AY341" s="72"/>
      <c r="AZ341" s="71">
        <v>1221.9000000000001</v>
      </c>
      <c r="BA341" s="71">
        <v>7117.8999999999987</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2240</v>
      </c>
      <c r="B342" s="70">
        <v>476</v>
      </c>
      <c r="C342" s="70">
        <v>19</v>
      </c>
      <c r="D342" s="70">
        <v>28</v>
      </c>
      <c r="E342" s="70">
        <v>2022</v>
      </c>
      <c r="F342" s="70" t="s">
        <v>161</v>
      </c>
      <c r="G342" s="70" t="s">
        <v>2221</v>
      </c>
      <c r="H342" s="70" t="s">
        <v>2222</v>
      </c>
      <c r="I342" s="148"/>
      <c r="J342" s="71">
        <v>1.3788037068662728</v>
      </c>
      <c r="K342" s="71">
        <v>0.43623904557511883</v>
      </c>
      <c r="L342" s="71">
        <v>3.6083135716340333</v>
      </c>
      <c r="M342" s="71">
        <v>2.7369422081295691</v>
      </c>
      <c r="N342" s="71">
        <v>6.3407918634998772</v>
      </c>
      <c r="O342" s="71">
        <v>4.6992145283358955</v>
      </c>
      <c r="P342" s="71">
        <v>7.5563606035338733</v>
      </c>
      <c r="Q342" s="71">
        <v>0.27739469789338106</v>
      </c>
      <c r="R342" s="71">
        <v>0</v>
      </c>
      <c r="S342" s="71">
        <v>0.29818256535105908</v>
      </c>
      <c r="T342" s="72"/>
      <c r="U342" s="71">
        <v>400479</v>
      </c>
      <c r="V342" s="71">
        <v>207</v>
      </c>
      <c r="W342" s="71">
        <v>193</v>
      </c>
      <c r="X342" s="71">
        <v>733</v>
      </c>
      <c r="Y342" s="71">
        <v>1695</v>
      </c>
      <c r="Z342" s="71">
        <v>3285</v>
      </c>
      <c r="AA342" s="71">
        <v>1651</v>
      </c>
      <c r="AB342" s="71">
        <v>4712</v>
      </c>
      <c r="AC342" s="71">
        <v>0</v>
      </c>
      <c r="AD342" s="71">
        <v>0.29818256535105908</v>
      </c>
      <c r="AE342" s="72"/>
      <c r="AF342" s="71">
        <v>2146382.7073009638</v>
      </c>
      <c r="AG342" s="71">
        <v>325648.53584724391</v>
      </c>
      <c r="AH342" s="71">
        <v>1032884.2064707942</v>
      </c>
      <c r="AI342" s="71">
        <v>4501555.4590271302</v>
      </c>
      <c r="AJ342" s="71">
        <v>8142172.902104605</v>
      </c>
      <c r="AK342" s="71">
        <v>0</v>
      </c>
      <c r="AL342" s="71">
        <v>0</v>
      </c>
      <c r="AM342" s="71">
        <v>608447.81124632852</v>
      </c>
      <c r="AN342" s="71">
        <v>0</v>
      </c>
      <c r="AO342" s="71">
        <v>0</v>
      </c>
      <c r="AP342" s="71">
        <v>16757091.621997066</v>
      </c>
      <c r="AQ342" s="72"/>
      <c r="AR342" s="71">
        <v>263</v>
      </c>
      <c r="AS342" s="71">
        <v>97</v>
      </c>
      <c r="AT342" s="71">
        <v>0</v>
      </c>
      <c r="AU342" s="71">
        <v>0</v>
      </c>
      <c r="AV342" s="71">
        <v>0</v>
      </c>
      <c r="AW342" s="71">
        <v>0</v>
      </c>
      <c r="AX342" s="71"/>
      <c r="AY342" s="72"/>
      <c r="AZ342" s="71">
        <v>1273.0999999999999</v>
      </c>
      <c r="BA342" s="71">
        <v>7117.8999999999987</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2241</v>
      </c>
      <c r="B343" s="70">
        <v>476</v>
      </c>
      <c r="C343" s="70">
        <v>20</v>
      </c>
      <c r="D343" s="70">
        <v>28</v>
      </c>
      <c r="E343" s="70">
        <v>2023</v>
      </c>
      <c r="F343" s="70" t="s">
        <v>1539</v>
      </c>
      <c r="G343" s="70" t="s">
        <v>2221</v>
      </c>
      <c r="H343" s="70" t="s">
        <v>2222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280</v>
      </c>
      <c r="AS343" s="71">
        <v>97</v>
      </c>
      <c r="AT343" s="71">
        <v>0</v>
      </c>
      <c r="AU343" s="71">
        <v>0</v>
      </c>
      <c r="AV343" s="71">
        <v>0</v>
      </c>
      <c r="AW343" s="71">
        <v>0</v>
      </c>
      <c r="AX343" s="71"/>
      <c r="AY343" s="72"/>
      <c r="AZ343" s="71">
        <v>1381.9999999999998</v>
      </c>
      <c r="BA343" s="71">
        <v>7117.8999999999987</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2242</v>
      </c>
      <c r="B344" s="70">
        <v>476</v>
      </c>
      <c r="C344" s="70">
        <v>21</v>
      </c>
      <c r="D344" s="70">
        <v>28</v>
      </c>
      <c r="E344" s="70">
        <v>2024</v>
      </c>
      <c r="F344" s="70" t="s">
        <v>1554</v>
      </c>
      <c r="G344" s="70" t="s">
        <v>2221</v>
      </c>
      <c r="H344" s="70" t="s">
        <v>2222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2243</v>
      </c>
      <c r="B345" s="70">
        <v>290</v>
      </c>
      <c r="C345" s="70">
        <v>1</v>
      </c>
      <c r="D345" s="70">
        <v>18</v>
      </c>
      <c r="E345" s="70">
        <v>1990</v>
      </c>
      <c r="F345" s="70" t="s">
        <v>787</v>
      </c>
      <c r="G345" s="70" t="s">
        <v>1738</v>
      </c>
      <c r="H345" s="70" t="s">
        <v>1739</v>
      </c>
      <c r="I345" s="148"/>
      <c r="J345" s="71">
        <v>17.983753933812459</v>
      </c>
      <c r="K345" s="71">
        <v>2.197080284988826</v>
      </c>
      <c r="L345" s="71">
        <v>13.08081757860133</v>
      </c>
      <c r="M345" s="71">
        <v>5.4007180949304239</v>
      </c>
      <c r="N345" s="71">
        <v>11.181423737394059</v>
      </c>
      <c r="O345" s="71">
        <v>6.491427403168518</v>
      </c>
      <c r="P345" s="71">
        <v>10.60083361014212</v>
      </c>
      <c r="Q345" s="71">
        <v>0.48095020774591402</v>
      </c>
      <c r="R345" s="71">
        <v>0</v>
      </c>
      <c r="S345" s="71">
        <v>0.39164374202000929</v>
      </c>
      <c r="T345" s="72"/>
      <c r="U345" s="71">
        <v>504920</v>
      </c>
      <c r="V345" s="71">
        <v>402</v>
      </c>
      <c r="W345" s="71">
        <v>153</v>
      </c>
      <c r="X345" s="71">
        <v>1811</v>
      </c>
      <c r="Y345" s="71">
        <v>2392</v>
      </c>
      <c r="Z345" s="71">
        <v>2670</v>
      </c>
      <c r="AA345" s="71">
        <v>2574</v>
      </c>
      <c r="AB345" s="71">
        <v>7809</v>
      </c>
      <c r="AC345" s="71">
        <v>0</v>
      </c>
      <c r="AD345" s="71">
        <v>0.39164374202000929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2244</v>
      </c>
      <c r="B346" s="70">
        <v>291</v>
      </c>
      <c r="C346" s="70">
        <v>2</v>
      </c>
      <c r="D346" s="70">
        <v>18</v>
      </c>
      <c r="E346" s="70">
        <v>2005</v>
      </c>
      <c r="F346" s="70" t="s">
        <v>789</v>
      </c>
      <c r="G346" s="70" t="s">
        <v>1738</v>
      </c>
      <c r="H346" s="70" t="s">
        <v>1739</v>
      </c>
      <c r="I346" s="148"/>
      <c r="J346" s="71">
        <v>25.495302350012089</v>
      </c>
      <c r="K346" s="71">
        <v>0.83268633610957699</v>
      </c>
      <c r="L346" s="71">
        <v>23.9867957262103</v>
      </c>
      <c r="M346" s="71">
        <v>8.941045420277165</v>
      </c>
      <c r="N346" s="71">
        <v>12.605555495401291</v>
      </c>
      <c r="O346" s="71">
        <v>7.5593626176815976</v>
      </c>
      <c r="P346" s="71">
        <v>9.4639447221204041</v>
      </c>
      <c r="Q346" s="71">
        <v>0.39213369355581401</v>
      </c>
      <c r="R346" s="71">
        <v>0</v>
      </c>
      <c r="S346" s="71">
        <v>0</v>
      </c>
      <c r="T346" s="72"/>
      <c r="U346" s="71">
        <v>787432</v>
      </c>
      <c r="V346" s="71">
        <v>254</v>
      </c>
      <c r="W346" s="71">
        <v>213</v>
      </c>
      <c r="X346" s="71">
        <v>1452</v>
      </c>
      <c r="Y346" s="71">
        <v>2570</v>
      </c>
      <c r="Z346" s="71">
        <v>3598</v>
      </c>
      <c r="AA346" s="71">
        <v>1882</v>
      </c>
      <c r="AB346" s="71">
        <v>6656</v>
      </c>
      <c r="AC346" s="71">
        <v>0</v>
      </c>
      <c r="AD346" s="71">
        <v>0</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2245</v>
      </c>
      <c r="B347" s="70">
        <v>292</v>
      </c>
      <c r="C347" s="70">
        <v>3</v>
      </c>
      <c r="D347" s="70">
        <v>18</v>
      </c>
      <c r="E347" s="70">
        <v>2006</v>
      </c>
      <c r="F347" s="70" t="s">
        <v>790</v>
      </c>
      <c r="G347" s="70" t="s">
        <v>1738</v>
      </c>
      <c r="H347" s="70" t="s">
        <v>1739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2246</v>
      </c>
      <c r="B348" s="70">
        <v>293</v>
      </c>
      <c r="C348" s="70">
        <v>4</v>
      </c>
      <c r="D348" s="70">
        <v>18</v>
      </c>
      <c r="E348" s="70">
        <v>2007</v>
      </c>
      <c r="F348" s="70" t="s">
        <v>791</v>
      </c>
      <c r="G348" s="70" t="s">
        <v>1738</v>
      </c>
      <c r="H348" s="70" t="s">
        <v>1739</v>
      </c>
      <c r="I348" s="148"/>
      <c r="J348" s="71">
        <v>18.173084793409679</v>
      </c>
      <c r="K348" s="71">
        <v>0.62515793734289316</v>
      </c>
      <c r="L348" s="71">
        <v>17.562726747067529</v>
      </c>
      <c r="M348" s="71">
        <v>9.0850748100652705</v>
      </c>
      <c r="N348" s="71">
        <v>12.440386348425839</v>
      </c>
      <c r="O348" s="71">
        <v>7.0736897395121687</v>
      </c>
      <c r="P348" s="71">
        <v>9.3040455697265436</v>
      </c>
      <c r="Q348" s="71">
        <v>0.39673472431002998</v>
      </c>
      <c r="R348" s="71">
        <v>0</v>
      </c>
      <c r="S348" s="71">
        <v>0</v>
      </c>
      <c r="T348" s="72"/>
      <c r="U348" s="71">
        <v>596808</v>
      </c>
      <c r="V348" s="71">
        <v>208</v>
      </c>
      <c r="W348" s="71">
        <v>214</v>
      </c>
      <c r="X348" s="71">
        <v>1848</v>
      </c>
      <c r="Y348" s="71">
        <v>2543</v>
      </c>
      <c r="Z348" s="71">
        <v>3500</v>
      </c>
      <c r="AA348" s="71">
        <v>1822</v>
      </c>
      <c r="AB348" s="71">
        <v>6378</v>
      </c>
      <c r="AC348" s="71">
        <v>0</v>
      </c>
      <c r="AD348" s="71">
        <v>0</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2247</v>
      </c>
      <c r="B349" s="70">
        <v>294</v>
      </c>
      <c r="C349" s="70">
        <v>5</v>
      </c>
      <c r="D349" s="70">
        <v>18</v>
      </c>
      <c r="E349" s="70">
        <v>2008</v>
      </c>
      <c r="F349" s="70" t="s">
        <v>792</v>
      </c>
      <c r="G349" s="1064" t="s">
        <v>1738</v>
      </c>
      <c r="H349" s="70" t="s">
        <v>1739</v>
      </c>
      <c r="I349" s="148"/>
      <c r="J349" s="71">
        <v>17.921756695520202</v>
      </c>
      <c r="K349" s="71">
        <v>0.54867453640811326</v>
      </c>
      <c r="L349" s="71">
        <v>15.16475169489701</v>
      </c>
      <c r="M349" s="71">
        <v>10.63041728531255</v>
      </c>
      <c r="N349" s="71">
        <v>12.533465491009441</v>
      </c>
      <c r="O349" s="71">
        <v>6.8572644259333266</v>
      </c>
      <c r="P349" s="71">
        <v>9.0486095063906706</v>
      </c>
      <c r="Q349" s="71">
        <v>0.38199207618690201</v>
      </c>
      <c r="R349" s="71">
        <v>0</v>
      </c>
      <c r="S349" s="71">
        <v>0</v>
      </c>
      <c r="T349" s="72"/>
      <c r="U349" s="71">
        <v>618388</v>
      </c>
      <c r="V349" s="71">
        <v>208</v>
      </c>
      <c r="W349" s="71">
        <v>214</v>
      </c>
      <c r="X349" s="71">
        <v>1848</v>
      </c>
      <c r="Y349" s="71">
        <v>2528</v>
      </c>
      <c r="Z349" s="71">
        <v>3512</v>
      </c>
      <c r="AA349" s="71">
        <v>1774</v>
      </c>
      <c r="AB349" s="71">
        <v>6242</v>
      </c>
      <c r="AC349" s="71">
        <v>0</v>
      </c>
      <c r="AD349" s="71">
        <v>0</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2248</v>
      </c>
      <c r="B350" s="70">
        <v>295</v>
      </c>
      <c r="C350" s="70">
        <v>6</v>
      </c>
      <c r="D350" s="70">
        <v>18</v>
      </c>
      <c r="E350" s="70">
        <v>2009</v>
      </c>
      <c r="F350" s="70" t="s">
        <v>176</v>
      </c>
      <c r="G350" s="1064" t="s">
        <v>1738</v>
      </c>
      <c r="H350" s="70" t="s">
        <v>1739</v>
      </c>
      <c r="I350" s="148"/>
      <c r="J350" s="71">
        <v>18.854138288579328</v>
      </c>
      <c r="K350" s="71">
        <v>0.46952254835057111</v>
      </c>
      <c r="L350" s="71">
        <v>9.8943193537293261</v>
      </c>
      <c r="M350" s="71">
        <v>8.5586292605629559</v>
      </c>
      <c r="N350" s="71">
        <v>10.769618148768931</v>
      </c>
      <c r="O350" s="71">
        <v>6.9413065577020152</v>
      </c>
      <c r="P350" s="71">
        <v>8.7494525628253701</v>
      </c>
      <c r="Q350" s="71">
        <v>0.35695472521742799</v>
      </c>
      <c r="R350" s="71">
        <v>0</v>
      </c>
      <c r="S350" s="71">
        <v>0</v>
      </c>
      <c r="T350" s="72"/>
      <c r="U350" s="71">
        <v>656974</v>
      </c>
      <c r="V350" s="71">
        <v>218</v>
      </c>
      <c r="W350" s="71">
        <v>160</v>
      </c>
      <c r="X350" s="71">
        <v>1879</v>
      </c>
      <c r="Y350" s="71">
        <v>2529</v>
      </c>
      <c r="Z350" s="71">
        <v>3509</v>
      </c>
      <c r="AA350" s="71">
        <v>1761</v>
      </c>
      <c r="AB350" s="71">
        <v>6123</v>
      </c>
      <c r="AC350" s="71">
        <v>0</v>
      </c>
      <c r="AD350" s="71">
        <v>0</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3.96</v>
      </c>
      <c r="BK350" s="71">
        <v>0</v>
      </c>
      <c r="BL350" s="71">
        <v>0</v>
      </c>
      <c r="BM350" s="71">
        <v>0</v>
      </c>
      <c r="BN350" s="72"/>
      <c r="BO350" s="71">
        <v>0</v>
      </c>
      <c r="BP350" s="71">
        <v>0</v>
      </c>
      <c r="BQ350" s="71">
        <v>1</v>
      </c>
      <c r="BR350" s="71">
        <v>0</v>
      </c>
      <c r="BS350" s="71">
        <v>0</v>
      </c>
      <c r="BT350" s="71">
        <v>0</v>
      </c>
      <c r="BU350"/>
      <c r="BV350" s="70">
        <v>3.96</v>
      </c>
      <c r="BW350" s="70">
        <v>0</v>
      </c>
      <c r="BX350" s="70">
        <v>0</v>
      </c>
      <c r="BY350" s="70">
        <v>0</v>
      </c>
      <c r="BZ350" s="70">
        <v>0</v>
      </c>
      <c r="CA350" s="70">
        <v>0</v>
      </c>
      <c r="CB350" s="70">
        <v>0</v>
      </c>
      <c r="CC350" s="70">
        <v>0</v>
      </c>
      <c r="CD350" s="70">
        <v>0</v>
      </c>
    </row>
    <row r="351" spans="1:82">
      <c r="A351" s="70" t="s">
        <v>2249</v>
      </c>
      <c r="B351" s="70">
        <v>296</v>
      </c>
      <c r="C351" s="70">
        <v>7</v>
      </c>
      <c r="D351" s="70">
        <v>18</v>
      </c>
      <c r="E351" s="70">
        <v>2010</v>
      </c>
      <c r="F351" s="70" t="s">
        <v>177</v>
      </c>
      <c r="G351" s="70" t="s">
        <v>1738</v>
      </c>
      <c r="H351" s="70" t="s">
        <v>1739</v>
      </c>
      <c r="I351" s="148"/>
      <c r="J351" s="71">
        <v>16.22540656547292</v>
      </c>
      <c r="K351" s="71">
        <v>0.48966798827157071</v>
      </c>
      <c r="L351" s="71">
        <v>9.0078106326660272</v>
      </c>
      <c r="M351" s="71">
        <v>7.6611668417523813</v>
      </c>
      <c r="N351" s="71">
        <v>10.54739388080338</v>
      </c>
      <c r="O351" s="71">
        <v>6.9032939034468379</v>
      </c>
      <c r="P351" s="71">
        <v>8.9225981908447398</v>
      </c>
      <c r="Q351" s="71">
        <v>0.36612889859785103</v>
      </c>
      <c r="R351" s="71">
        <v>0</v>
      </c>
      <c r="S351" s="71">
        <v>0</v>
      </c>
      <c r="T351" s="72"/>
      <c r="U351" s="71">
        <v>632891</v>
      </c>
      <c r="V351" s="71">
        <v>218</v>
      </c>
      <c r="W351" s="71">
        <v>160</v>
      </c>
      <c r="X351" s="71">
        <v>1879</v>
      </c>
      <c r="Y351" s="71">
        <v>2519</v>
      </c>
      <c r="Z351" s="71">
        <v>3506</v>
      </c>
      <c r="AA351" s="71">
        <v>1751</v>
      </c>
      <c r="AB351" s="71">
        <v>6018</v>
      </c>
      <c r="AC351" s="71">
        <v>0</v>
      </c>
      <c r="AD351" s="71">
        <v>0</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3.448</v>
      </c>
      <c r="BK351" s="71">
        <v>0</v>
      </c>
      <c r="BL351" s="71">
        <v>0</v>
      </c>
      <c r="BM351" s="71">
        <v>0</v>
      </c>
      <c r="BN351" s="72"/>
      <c r="BO351" s="71">
        <v>0</v>
      </c>
      <c r="BP351" s="71">
        <v>0</v>
      </c>
      <c r="BQ351" s="71">
        <v>1</v>
      </c>
      <c r="BR351" s="71">
        <v>0</v>
      </c>
      <c r="BS351" s="71">
        <v>0</v>
      </c>
      <c r="BT351" s="71">
        <v>0</v>
      </c>
      <c r="BU351"/>
      <c r="BV351" s="70">
        <v>3.448</v>
      </c>
      <c r="BW351" s="70">
        <v>0</v>
      </c>
      <c r="BX351" s="70">
        <v>0</v>
      </c>
      <c r="BY351" s="70">
        <v>0</v>
      </c>
      <c r="BZ351" s="70">
        <v>0</v>
      </c>
      <c r="CA351" s="70">
        <v>0</v>
      </c>
      <c r="CB351" s="70">
        <v>0</v>
      </c>
      <c r="CC351" s="70">
        <v>0</v>
      </c>
      <c r="CD351" s="70">
        <v>0</v>
      </c>
    </row>
    <row r="352" spans="1:82">
      <c r="A352" s="70" t="s">
        <v>2250</v>
      </c>
      <c r="B352" s="70">
        <v>297</v>
      </c>
      <c r="C352" s="70">
        <v>8</v>
      </c>
      <c r="D352" s="70">
        <v>18</v>
      </c>
      <c r="E352" s="70">
        <v>2011</v>
      </c>
      <c r="F352" s="70" t="s">
        <v>178</v>
      </c>
      <c r="G352" s="70" t="s">
        <v>1738</v>
      </c>
      <c r="H352" s="70" t="s">
        <v>1739</v>
      </c>
      <c r="I352" s="148"/>
      <c r="J352" s="71">
        <v>16.92482034097802</v>
      </c>
      <c r="K352" s="71">
        <v>0.68611593303232432</v>
      </c>
      <c r="L352" s="71">
        <v>8.4049436729678852</v>
      </c>
      <c r="M352" s="71">
        <v>9.6782076157852224</v>
      </c>
      <c r="N352" s="71">
        <v>12.564635000108071</v>
      </c>
      <c r="O352" s="71">
        <v>6.6717151541888375</v>
      </c>
      <c r="P352" s="71">
        <v>8.6400072108853063</v>
      </c>
      <c r="Q352" s="71">
        <v>0.41278135988904102</v>
      </c>
      <c r="R352" s="71">
        <v>0</v>
      </c>
      <c r="S352" s="71">
        <v>0</v>
      </c>
      <c r="T352" s="72"/>
      <c r="U352" s="71">
        <v>621748</v>
      </c>
      <c r="V352" s="71">
        <v>218</v>
      </c>
      <c r="W352" s="71">
        <v>160</v>
      </c>
      <c r="X352" s="71">
        <v>1879</v>
      </c>
      <c r="Y352" s="71">
        <v>2493</v>
      </c>
      <c r="Z352" s="71">
        <v>3462</v>
      </c>
      <c r="AA352" s="71">
        <v>1746</v>
      </c>
      <c r="AB352" s="71">
        <v>5882</v>
      </c>
      <c r="AC352" s="71">
        <v>0</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3.2069999999999999</v>
      </c>
      <c r="BK352" s="71">
        <v>0</v>
      </c>
      <c r="BL352" s="71">
        <v>0</v>
      </c>
      <c r="BM352" s="71">
        <v>0</v>
      </c>
      <c r="BN352" s="72"/>
      <c r="BO352" s="71">
        <v>0</v>
      </c>
      <c r="BP352" s="71">
        <v>0</v>
      </c>
      <c r="BQ352" s="71">
        <v>1</v>
      </c>
      <c r="BR352" s="71">
        <v>0</v>
      </c>
      <c r="BS352" s="71">
        <v>0</v>
      </c>
      <c r="BT352" s="71">
        <v>0</v>
      </c>
      <c r="BU352"/>
      <c r="BV352" s="70">
        <v>3.2069999999999999</v>
      </c>
      <c r="BW352" s="70">
        <v>0</v>
      </c>
      <c r="BX352" s="70">
        <v>0</v>
      </c>
      <c r="BY352" s="70">
        <v>0</v>
      </c>
      <c r="BZ352" s="70">
        <v>0</v>
      </c>
      <c r="CA352" s="70">
        <v>0</v>
      </c>
      <c r="CB352" s="70">
        <v>0</v>
      </c>
      <c r="CC352" s="70">
        <v>0</v>
      </c>
      <c r="CD352" s="70">
        <v>0</v>
      </c>
    </row>
    <row r="353" spans="1:82">
      <c r="A353" s="70" t="s">
        <v>2251</v>
      </c>
      <c r="B353" s="70">
        <v>298</v>
      </c>
      <c r="C353" s="70">
        <v>9</v>
      </c>
      <c r="D353" s="70">
        <v>18</v>
      </c>
      <c r="E353" s="70">
        <v>2012</v>
      </c>
      <c r="F353" s="70" t="s">
        <v>179</v>
      </c>
      <c r="G353" s="70" t="s">
        <v>1738</v>
      </c>
      <c r="H353" s="70" t="s">
        <v>1739</v>
      </c>
      <c r="I353" s="148"/>
      <c r="J353" s="71">
        <v>18.654962749081509</v>
      </c>
      <c r="K353" s="71">
        <v>0.7729361347979391</v>
      </c>
      <c r="L353" s="71">
        <v>8.4803382383522816</v>
      </c>
      <c r="M353" s="71">
        <v>12.020303107878799</v>
      </c>
      <c r="N353" s="71">
        <v>13.84666545213698</v>
      </c>
      <c r="O353" s="71">
        <v>6.628774218408668</v>
      </c>
      <c r="P353" s="71">
        <v>8.6493516729355502</v>
      </c>
      <c r="Q353" s="71">
        <v>0.44337015187524997</v>
      </c>
      <c r="R353" s="71">
        <v>0</v>
      </c>
      <c r="S353" s="71">
        <v>0</v>
      </c>
      <c r="T353" s="72"/>
      <c r="U353" s="71">
        <v>656617</v>
      </c>
      <c r="V353" s="71">
        <v>218</v>
      </c>
      <c r="W353" s="71">
        <v>160</v>
      </c>
      <c r="X353" s="71">
        <v>1879</v>
      </c>
      <c r="Y353" s="71">
        <v>2501</v>
      </c>
      <c r="Z353" s="71">
        <v>3467</v>
      </c>
      <c r="AA353" s="71">
        <v>1738</v>
      </c>
      <c r="AB353" s="71">
        <v>5815</v>
      </c>
      <c r="AC353" s="71">
        <v>0</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2.9180000000000001</v>
      </c>
      <c r="BK353" s="71">
        <v>0</v>
      </c>
      <c r="BL353" s="71">
        <v>0</v>
      </c>
      <c r="BM353" s="71">
        <v>0</v>
      </c>
      <c r="BN353" s="72"/>
      <c r="BO353" s="71">
        <v>0</v>
      </c>
      <c r="BP353" s="71">
        <v>0</v>
      </c>
      <c r="BQ353" s="71">
        <v>1</v>
      </c>
      <c r="BR353" s="71">
        <v>0</v>
      </c>
      <c r="BS353" s="71">
        <v>0</v>
      </c>
      <c r="BT353" s="71">
        <v>0</v>
      </c>
      <c r="BU353"/>
      <c r="BV353" s="70">
        <v>2.9180000000000001</v>
      </c>
      <c r="BW353" s="70">
        <v>0</v>
      </c>
      <c r="BX353" s="70">
        <v>0</v>
      </c>
      <c r="BY353" s="70">
        <v>0</v>
      </c>
      <c r="BZ353" s="70">
        <v>0</v>
      </c>
      <c r="CA353" s="70">
        <v>0</v>
      </c>
      <c r="CB353" s="70">
        <v>0</v>
      </c>
      <c r="CC353" s="70">
        <v>0</v>
      </c>
      <c r="CD353" s="70">
        <v>0</v>
      </c>
    </row>
    <row r="354" spans="1:82">
      <c r="A354" s="70" t="s">
        <v>2252</v>
      </c>
      <c r="B354" s="70">
        <v>299</v>
      </c>
      <c r="C354" s="70">
        <v>10</v>
      </c>
      <c r="D354" s="70">
        <v>18</v>
      </c>
      <c r="E354" s="70">
        <v>2013</v>
      </c>
      <c r="F354" s="70" t="s">
        <v>180</v>
      </c>
      <c r="G354" s="70" t="s">
        <v>1738</v>
      </c>
      <c r="H354" s="70" t="s">
        <v>1739</v>
      </c>
      <c r="I354" s="148"/>
      <c r="J354" s="71">
        <v>19.571428120397421</v>
      </c>
      <c r="K354" s="71">
        <v>0.63883435186983095</v>
      </c>
      <c r="L354" s="71">
        <v>7.4888073528886672</v>
      </c>
      <c r="M354" s="71">
        <v>11.17916927415188</v>
      </c>
      <c r="N354" s="71">
        <v>13.29048717225308</v>
      </c>
      <c r="O354" s="71">
        <v>6.3491215671706103</v>
      </c>
      <c r="P354" s="71">
        <v>8.7269007680431674</v>
      </c>
      <c r="Q354" s="71">
        <v>0.44123231422379999</v>
      </c>
      <c r="R354" s="71">
        <v>0</v>
      </c>
      <c r="S354" s="71">
        <v>0</v>
      </c>
      <c r="T354" s="72"/>
      <c r="U354" s="71">
        <v>701416</v>
      </c>
      <c r="V354" s="71">
        <v>218</v>
      </c>
      <c r="W354" s="71">
        <v>160</v>
      </c>
      <c r="X354" s="71">
        <v>1879</v>
      </c>
      <c r="Y354" s="71">
        <v>2477</v>
      </c>
      <c r="Z354" s="71">
        <v>3469</v>
      </c>
      <c r="AA354" s="71">
        <v>1747</v>
      </c>
      <c r="AB354" s="71">
        <v>5704</v>
      </c>
      <c r="AC354" s="71">
        <v>0</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2253</v>
      </c>
      <c r="B355" s="70">
        <v>300</v>
      </c>
      <c r="C355" s="70">
        <v>11</v>
      </c>
      <c r="D355" s="70">
        <v>18</v>
      </c>
      <c r="E355" s="70">
        <v>2014</v>
      </c>
      <c r="F355" s="70" t="s">
        <v>181</v>
      </c>
      <c r="G355" s="70" t="s">
        <v>1738</v>
      </c>
      <c r="H355" s="70" t="s">
        <v>1739</v>
      </c>
      <c r="I355" s="148"/>
      <c r="J355" s="71">
        <v>19.15942615286253</v>
      </c>
      <c r="K355" s="71">
        <v>0.53288213284261987</v>
      </c>
      <c r="L355" s="71">
        <v>11.73838385474648</v>
      </c>
      <c r="M355" s="71">
        <v>8.6736497159442951</v>
      </c>
      <c r="N355" s="71">
        <v>14.186538967267991</v>
      </c>
      <c r="O355" s="71">
        <v>6.0074279988533643</v>
      </c>
      <c r="P355" s="71">
        <v>8.7320912329153302</v>
      </c>
      <c r="Q355" s="71">
        <v>0.417398731196161</v>
      </c>
      <c r="R355" s="71">
        <v>0</v>
      </c>
      <c r="S355" s="71">
        <v>0</v>
      </c>
      <c r="T355" s="72"/>
      <c r="U355" s="71">
        <v>762605</v>
      </c>
      <c r="V355" s="71">
        <v>158</v>
      </c>
      <c r="W355" s="71">
        <v>256</v>
      </c>
      <c r="X355" s="71">
        <v>1386</v>
      </c>
      <c r="Y355" s="71">
        <v>2497</v>
      </c>
      <c r="Z355" s="71">
        <v>3457</v>
      </c>
      <c r="AA355" s="71">
        <v>1739</v>
      </c>
      <c r="AB355" s="71">
        <v>5624</v>
      </c>
      <c r="AC355" s="71">
        <v>0</v>
      </c>
      <c r="AD355" s="71">
        <v>0</v>
      </c>
      <c r="AE355" s="72"/>
      <c r="AF355" s="71"/>
      <c r="AG355" s="71"/>
      <c r="AH355" s="71"/>
      <c r="AI355" s="71"/>
      <c r="AJ355" s="71"/>
      <c r="AK355" s="71"/>
      <c r="AL355" s="71"/>
      <c r="AM355" s="71"/>
      <c r="AN355" s="71"/>
      <c r="AO355" s="71"/>
      <c r="AP355" s="71"/>
      <c r="AQ355" s="72"/>
      <c r="AR355" s="71">
        <v>40</v>
      </c>
      <c r="AS355" s="71">
        <v>13</v>
      </c>
      <c r="AT355" s="71">
        <v>0</v>
      </c>
      <c r="AU355" s="71">
        <v>0</v>
      </c>
      <c r="AV355" s="71">
        <v>0</v>
      </c>
      <c r="AW355" s="71">
        <v>0</v>
      </c>
      <c r="AX355" s="71"/>
      <c r="AY355" s="72"/>
      <c r="AZ355" s="71">
        <v>210.59700000000001</v>
      </c>
      <c r="BA355" s="71">
        <v>1450.6</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2254</v>
      </c>
      <c r="B356" s="70">
        <v>301</v>
      </c>
      <c r="C356" s="70">
        <v>12</v>
      </c>
      <c r="D356" s="70">
        <v>18</v>
      </c>
      <c r="E356" s="70">
        <v>2015</v>
      </c>
      <c r="F356" s="70" t="s">
        <v>182</v>
      </c>
      <c r="G356" s="70" t="s">
        <v>1738</v>
      </c>
      <c r="H356" s="70" t="s">
        <v>1739</v>
      </c>
      <c r="I356" s="148"/>
      <c r="J356" s="71">
        <v>19.131189801839952</v>
      </c>
      <c r="K356" s="71">
        <v>0.51097857081269493</v>
      </c>
      <c r="L356" s="71">
        <v>12.35587359914471</v>
      </c>
      <c r="M356" s="71">
        <v>8.3923879026074015</v>
      </c>
      <c r="N356" s="71">
        <v>12.95269635286912</v>
      </c>
      <c r="O356" s="71">
        <v>5.924346221892943</v>
      </c>
      <c r="P356" s="71">
        <v>8.6736612446335215</v>
      </c>
      <c r="Q356" s="71">
        <v>0.40184962901379401</v>
      </c>
      <c r="R356" s="71">
        <v>0</v>
      </c>
      <c r="S356" s="71">
        <v>0</v>
      </c>
      <c r="T356" s="72"/>
      <c r="U356" s="71">
        <v>763469</v>
      </c>
      <c r="V356" s="71">
        <v>158</v>
      </c>
      <c r="W356" s="71">
        <v>256</v>
      </c>
      <c r="X356" s="71">
        <v>1386</v>
      </c>
      <c r="Y356" s="71">
        <v>2477</v>
      </c>
      <c r="Z356" s="71">
        <v>3442</v>
      </c>
      <c r="AA356" s="71">
        <v>1726</v>
      </c>
      <c r="AB356" s="71">
        <v>5531</v>
      </c>
      <c r="AC356" s="71">
        <v>0</v>
      </c>
      <c r="AD356" s="71">
        <v>0</v>
      </c>
      <c r="AE356" s="72"/>
      <c r="AF356" s="71">
        <v>5891919.7474999512</v>
      </c>
      <c r="AG356" s="71">
        <v>340424.07589276118</v>
      </c>
      <c r="AH356" s="71">
        <v>1597637.4924800941</v>
      </c>
      <c r="AI356" s="71">
        <v>8815072.4936108496</v>
      </c>
      <c r="AJ356" s="71">
        <v>10970750.959944461</v>
      </c>
      <c r="AK356" s="71">
        <v>0</v>
      </c>
      <c r="AL356" s="71">
        <v>0</v>
      </c>
      <c r="AM356" s="71">
        <v>758000.3483276316</v>
      </c>
      <c r="AN356" s="71">
        <v>0</v>
      </c>
      <c r="AO356" s="71">
        <v>0</v>
      </c>
      <c r="AP356" s="71">
        <v>28373805.117755748</v>
      </c>
      <c r="AQ356" s="72"/>
      <c r="AR356" s="71">
        <v>57</v>
      </c>
      <c r="AS356" s="71">
        <v>14</v>
      </c>
      <c r="AT356" s="71">
        <v>0</v>
      </c>
      <c r="AU356" s="71">
        <v>0</v>
      </c>
      <c r="AV356" s="71">
        <v>0</v>
      </c>
      <c r="AW356" s="71">
        <v>0</v>
      </c>
      <c r="AX356" s="71"/>
      <c r="AY356" s="72"/>
      <c r="AZ356" s="71">
        <v>360.697</v>
      </c>
      <c r="BA356" s="71">
        <v>1500.1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2255</v>
      </c>
      <c r="B357" s="70">
        <v>302</v>
      </c>
      <c r="C357" s="70">
        <v>13</v>
      </c>
      <c r="D357" s="70">
        <v>18</v>
      </c>
      <c r="E357" s="70">
        <v>2016</v>
      </c>
      <c r="F357" s="70" t="s">
        <v>155</v>
      </c>
      <c r="G357" s="70" t="s">
        <v>1738</v>
      </c>
      <c r="H357" s="70" t="s">
        <v>1739</v>
      </c>
      <c r="I357" s="148"/>
      <c r="J357" s="71">
        <v>19.285736513760121</v>
      </c>
      <c r="K357" s="71">
        <v>0.48199487399808127</v>
      </c>
      <c r="L357" s="71">
        <v>13.286866112248561</v>
      </c>
      <c r="M357" s="71">
        <v>7.1954993301649068</v>
      </c>
      <c r="N357" s="71">
        <v>13.012504296626146</v>
      </c>
      <c r="O357" s="71">
        <v>5.8813089941674628</v>
      </c>
      <c r="P357" s="71">
        <v>9.1343972360341521</v>
      </c>
      <c r="Q357" s="71">
        <v>0.37915272550581103</v>
      </c>
      <c r="R357" s="71">
        <v>0</v>
      </c>
      <c r="S357" s="71">
        <v>0</v>
      </c>
      <c r="T357" s="72"/>
      <c r="U357" s="71">
        <v>732590</v>
      </c>
      <c r="V357" s="71">
        <v>158</v>
      </c>
      <c r="W357" s="71">
        <v>256</v>
      </c>
      <c r="X357" s="71">
        <v>1386</v>
      </c>
      <c r="Y357" s="71">
        <v>2447</v>
      </c>
      <c r="Z357" s="71">
        <v>3459</v>
      </c>
      <c r="AA357" s="71">
        <v>1880</v>
      </c>
      <c r="AB357" s="71">
        <v>5368</v>
      </c>
      <c r="AC357" s="71">
        <v>0</v>
      </c>
      <c r="AD357" s="71">
        <v>0</v>
      </c>
      <c r="AE357" s="72"/>
      <c r="AF357" s="71">
        <v>6043498.1975768618</v>
      </c>
      <c r="AG357" s="71">
        <v>324493.76470698148</v>
      </c>
      <c r="AH357" s="71">
        <v>1354076.4994275679</v>
      </c>
      <c r="AI357" s="71">
        <v>8799199.8760817759</v>
      </c>
      <c r="AJ357" s="71">
        <v>10765161.228606461</v>
      </c>
      <c r="AK357" s="71">
        <v>0</v>
      </c>
      <c r="AL357" s="71">
        <v>0</v>
      </c>
      <c r="AM357" s="71">
        <v>736233.41918679967</v>
      </c>
      <c r="AN357" s="71">
        <v>0</v>
      </c>
      <c r="AO357" s="71">
        <v>0</v>
      </c>
      <c r="AP357" s="71">
        <v>28022662.98558645</v>
      </c>
      <c r="AQ357" s="72"/>
      <c r="AR357" s="71">
        <v>77</v>
      </c>
      <c r="AS357" s="71">
        <v>18</v>
      </c>
      <c r="AT357" s="71">
        <v>0</v>
      </c>
      <c r="AU357" s="71">
        <v>0</v>
      </c>
      <c r="AV357" s="71">
        <v>0</v>
      </c>
      <c r="AW357" s="71">
        <v>0</v>
      </c>
      <c r="AX357" s="71"/>
      <c r="AY357" s="72"/>
      <c r="AZ357" s="71">
        <v>541.09699999999998</v>
      </c>
      <c r="BA357" s="71">
        <v>1629.6</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2256</v>
      </c>
      <c r="B358" s="70">
        <v>303</v>
      </c>
      <c r="C358" s="70">
        <v>14</v>
      </c>
      <c r="D358" s="70">
        <v>18</v>
      </c>
      <c r="E358" s="70">
        <v>2017</v>
      </c>
      <c r="F358" s="70" t="s">
        <v>156</v>
      </c>
      <c r="G358" s="70" t="s">
        <v>1738</v>
      </c>
      <c r="H358" s="70" t="s">
        <v>1739</v>
      </c>
      <c r="I358" s="148"/>
      <c r="J358" s="71">
        <v>22.036209971202219</v>
      </c>
      <c r="K358" s="71">
        <v>0.49252659308984426</v>
      </c>
      <c r="L358" s="71">
        <v>11.994187639692379</v>
      </c>
      <c r="M358" s="71">
        <v>7.21485501099618</v>
      </c>
      <c r="N358" s="71">
        <v>12.697060636604292</v>
      </c>
      <c r="O358" s="71">
        <v>5.708402883407218</v>
      </c>
      <c r="P358" s="71">
        <v>9.2937915562710423</v>
      </c>
      <c r="Q358" s="71">
        <v>0.36070678647071203</v>
      </c>
      <c r="R358" s="71">
        <v>0</v>
      </c>
      <c r="S358" s="71">
        <v>0</v>
      </c>
      <c r="T358" s="72"/>
      <c r="U358" s="71">
        <v>823661</v>
      </c>
      <c r="V358" s="71">
        <v>158</v>
      </c>
      <c r="W358" s="71">
        <v>256</v>
      </c>
      <c r="X358" s="71">
        <v>1386</v>
      </c>
      <c r="Y358" s="71">
        <v>2440</v>
      </c>
      <c r="Z358" s="71">
        <v>3413</v>
      </c>
      <c r="AA358" s="71">
        <v>1925</v>
      </c>
      <c r="AB358" s="71">
        <v>5281</v>
      </c>
      <c r="AC358" s="71">
        <v>0</v>
      </c>
      <c r="AD358" s="71">
        <v>0</v>
      </c>
      <c r="AE358" s="72"/>
      <c r="AF358" s="71">
        <v>6676821.2446325496</v>
      </c>
      <c r="AG358" s="71">
        <v>325436.5969700662</v>
      </c>
      <c r="AH358" s="71">
        <v>1654147.7096424741</v>
      </c>
      <c r="AI358" s="71">
        <v>8581502.1323699206</v>
      </c>
      <c r="AJ358" s="71">
        <v>9733925.0869063642</v>
      </c>
      <c r="AK358" s="71">
        <v>0</v>
      </c>
      <c r="AL358" s="71">
        <v>0</v>
      </c>
      <c r="AM358" s="71">
        <v>725434.50476844108</v>
      </c>
      <c r="AN358" s="71">
        <v>0</v>
      </c>
      <c r="AO358" s="71">
        <v>0</v>
      </c>
      <c r="AP358" s="71">
        <v>27697267.275289815</v>
      </c>
      <c r="AQ358" s="72"/>
      <c r="AR358" s="71">
        <v>88</v>
      </c>
      <c r="AS358" s="71">
        <v>22</v>
      </c>
      <c r="AT358" s="71">
        <v>0</v>
      </c>
      <c r="AU358" s="71">
        <v>0</v>
      </c>
      <c r="AV358" s="71">
        <v>0</v>
      </c>
      <c r="AW358" s="71">
        <v>0</v>
      </c>
      <c r="AX358" s="71"/>
      <c r="AY358" s="72"/>
      <c r="AZ358" s="71">
        <v>621.79700000000003</v>
      </c>
      <c r="BA358" s="71">
        <v>1816.7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2257</v>
      </c>
      <c r="B359" s="70">
        <v>304</v>
      </c>
      <c r="C359" s="70">
        <v>15</v>
      </c>
      <c r="D359" s="70">
        <v>18</v>
      </c>
      <c r="E359" s="70">
        <v>2018</v>
      </c>
      <c r="F359" s="70" t="s">
        <v>183</v>
      </c>
      <c r="G359" s="70" t="s">
        <v>1738</v>
      </c>
      <c r="H359" s="70" t="s">
        <v>1739</v>
      </c>
      <c r="I359" s="148"/>
      <c r="J359" s="71">
        <v>19.169565008962184</v>
      </c>
      <c r="K359" s="71">
        <v>0.45840885531225134</v>
      </c>
      <c r="L359" s="71">
        <v>11.003122265789273</v>
      </c>
      <c r="M359" s="71">
        <v>7.250439226981781</v>
      </c>
      <c r="N359" s="71">
        <v>11.646850516447474</v>
      </c>
      <c r="O359" s="71">
        <v>5.5092515363806793</v>
      </c>
      <c r="P359" s="71">
        <v>9.1248007864799554</v>
      </c>
      <c r="Q359" s="71">
        <v>0.32786905107577002</v>
      </c>
      <c r="R359" s="71">
        <v>0</v>
      </c>
      <c r="S359" s="71">
        <v>0</v>
      </c>
      <c r="T359" s="72"/>
      <c r="U359" s="71">
        <v>748671</v>
      </c>
      <c r="V359" s="71">
        <v>158</v>
      </c>
      <c r="W359" s="71">
        <v>256</v>
      </c>
      <c r="X359" s="71">
        <v>1386</v>
      </c>
      <c r="Y359" s="71">
        <v>2431</v>
      </c>
      <c r="Z359" s="71">
        <v>3357</v>
      </c>
      <c r="AA359" s="71">
        <v>1909</v>
      </c>
      <c r="AB359" s="71">
        <v>5173</v>
      </c>
      <c r="AC359" s="71">
        <v>0</v>
      </c>
      <c r="AD359" s="71">
        <v>0</v>
      </c>
      <c r="AE359" s="72"/>
      <c r="AF359" s="71">
        <v>6092140.806186704</v>
      </c>
      <c r="AG359" s="71">
        <v>294442.2687069673</v>
      </c>
      <c r="AH359" s="71">
        <v>1559034.4198718611</v>
      </c>
      <c r="AI359" s="71">
        <v>8772048.0757029578</v>
      </c>
      <c r="AJ359" s="71">
        <v>9008863.0869666971</v>
      </c>
      <c r="AK359" s="71">
        <v>0</v>
      </c>
      <c r="AL359" s="71">
        <v>0</v>
      </c>
      <c r="AM359" s="71">
        <v>712069.1957113595</v>
      </c>
      <c r="AN359" s="71">
        <v>0</v>
      </c>
      <c r="AO359" s="71">
        <v>0</v>
      </c>
      <c r="AP359" s="71">
        <v>26438597.853146546</v>
      </c>
      <c r="AQ359" s="72"/>
      <c r="AR359" s="71">
        <v>93</v>
      </c>
      <c r="AS359" s="71">
        <v>23</v>
      </c>
      <c r="AT359" s="71">
        <v>0</v>
      </c>
      <c r="AU359" s="71">
        <v>0</v>
      </c>
      <c r="AV359" s="71">
        <v>0</v>
      </c>
      <c r="AW359" s="71">
        <v>0</v>
      </c>
      <c r="AX359" s="71"/>
      <c r="AY359" s="72"/>
      <c r="AZ359" s="71">
        <v>661.29700000000003</v>
      </c>
      <c r="BA359" s="71">
        <v>1866</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2258</v>
      </c>
      <c r="B360" s="70">
        <v>305</v>
      </c>
      <c r="C360" s="70">
        <v>16</v>
      </c>
      <c r="D360" s="70">
        <v>18</v>
      </c>
      <c r="E360" s="70">
        <v>2019</v>
      </c>
      <c r="F360" s="70" t="s">
        <v>158</v>
      </c>
      <c r="G360" s="70" t="s">
        <v>1738</v>
      </c>
      <c r="H360" s="70" t="s">
        <v>1739</v>
      </c>
      <c r="I360" s="148"/>
      <c r="J360" s="71">
        <v>19.62043787628377</v>
      </c>
      <c r="K360" s="71">
        <v>0.42536966269479032</v>
      </c>
      <c r="L360" s="71">
        <v>11.052420007926958</v>
      </c>
      <c r="M360" s="71">
        <v>6.504302347868177</v>
      </c>
      <c r="N360" s="71">
        <v>11.664586708023712</v>
      </c>
      <c r="O360" s="71">
        <v>5.3061412332387743</v>
      </c>
      <c r="P360" s="71">
        <v>8.4086186035831076</v>
      </c>
      <c r="Q360" s="71">
        <v>0.31231542111205401</v>
      </c>
      <c r="R360" s="71">
        <v>0</v>
      </c>
      <c r="S360" s="71">
        <v>0</v>
      </c>
      <c r="T360" s="72"/>
      <c r="U360" s="71">
        <v>806088</v>
      </c>
      <c r="V360" s="71">
        <v>158</v>
      </c>
      <c r="W360" s="71">
        <v>256</v>
      </c>
      <c r="X360" s="71">
        <v>1386</v>
      </c>
      <c r="Y360" s="71">
        <v>2405</v>
      </c>
      <c r="Z360" s="71">
        <v>3322</v>
      </c>
      <c r="AA360" s="71">
        <v>1746</v>
      </c>
      <c r="AB360" s="71">
        <v>5061</v>
      </c>
      <c r="AC360" s="71">
        <v>0</v>
      </c>
      <c r="AD360" s="71">
        <v>0</v>
      </c>
      <c r="AE360" s="72"/>
      <c r="AF360" s="71">
        <v>6436475.7307768902</v>
      </c>
      <c r="AG360" s="71">
        <v>294355.07608774729</v>
      </c>
      <c r="AH360" s="71">
        <v>1683291.4865267701</v>
      </c>
      <c r="AI360" s="71">
        <v>8595878.9005964901</v>
      </c>
      <c r="AJ360" s="71">
        <v>9401319.5824431852</v>
      </c>
      <c r="AK360" s="71">
        <v>0</v>
      </c>
      <c r="AL360" s="71">
        <v>0</v>
      </c>
      <c r="AM360" s="71">
        <v>689270.10081239813</v>
      </c>
      <c r="AN360" s="71">
        <v>0</v>
      </c>
      <c r="AO360" s="71">
        <v>0</v>
      </c>
      <c r="AP360" s="71">
        <v>27100590.877243482</v>
      </c>
      <c r="AQ360" s="72"/>
      <c r="AR360" s="71">
        <v>93</v>
      </c>
      <c r="AS360" s="71">
        <v>32</v>
      </c>
      <c r="AT360" s="71">
        <v>0</v>
      </c>
      <c r="AU360" s="71">
        <v>0</v>
      </c>
      <c r="AV360" s="71">
        <v>0</v>
      </c>
      <c r="AW360" s="71">
        <v>0</v>
      </c>
      <c r="AX360" s="71"/>
      <c r="AY360" s="72"/>
      <c r="AZ360" s="71">
        <v>661.19700000000057</v>
      </c>
      <c r="BA360" s="71">
        <v>2260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2259</v>
      </c>
      <c r="B361" s="70">
        <v>306</v>
      </c>
      <c r="C361" s="70">
        <v>17</v>
      </c>
      <c r="D361" s="70">
        <v>18</v>
      </c>
      <c r="E361" s="70">
        <v>2020</v>
      </c>
      <c r="F361" s="70" t="s">
        <v>159</v>
      </c>
      <c r="G361" s="70" t="s">
        <v>1738</v>
      </c>
      <c r="H361" s="70" t="s">
        <v>1739</v>
      </c>
      <c r="I361" s="148"/>
      <c r="J361" s="71">
        <v>21.80029352505818</v>
      </c>
      <c r="K361" s="71">
        <v>0.37537817694205461</v>
      </c>
      <c r="L361" s="71">
        <v>12.730006567729058</v>
      </c>
      <c r="M361" s="71">
        <v>5.6274827991295506</v>
      </c>
      <c r="N361" s="71">
        <v>10.531216891116761</v>
      </c>
      <c r="O361" s="71">
        <v>4.5803575023951026</v>
      </c>
      <c r="P361" s="71">
        <v>8.1149485727355568</v>
      </c>
      <c r="Q361" s="71">
        <v>0.290853248526871</v>
      </c>
      <c r="R361" s="71">
        <v>0</v>
      </c>
      <c r="S361" s="71">
        <v>0</v>
      </c>
      <c r="T361" s="72"/>
      <c r="U361" s="71">
        <v>1015293</v>
      </c>
      <c r="V361" s="71">
        <v>129</v>
      </c>
      <c r="W361" s="71">
        <v>262</v>
      </c>
      <c r="X361" s="71">
        <v>1261</v>
      </c>
      <c r="Y361" s="71">
        <v>2369</v>
      </c>
      <c r="Z361" s="71">
        <v>3273</v>
      </c>
      <c r="AA361" s="71">
        <v>1791</v>
      </c>
      <c r="AB361" s="71">
        <v>4933</v>
      </c>
      <c r="AC361" s="71">
        <v>0</v>
      </c>
      <c r="AD361" s="71">
        <v>0</v>
      </c>
      <c r="AE361" s="72"/>
      <c r="AF361" s="71">
        <v>7927313.7625886584</v>
      </c>
      <c r="AG361" s="71">
        <v>240505.02166913569</v>
      </c>
      <c r="AH361" s="71">
        <v>1866833.6704080424</v>
      </c>
      <c r="AI361" s="71">
        <v>7240260.5708191199</v>
      </c>
      <c r="AJ361" s="71">
        <v>9728269.6468963102</v>
      </c>
      <c r="AK361" s="71"/>
      <c r="AL361" s="71"/>
      <c r="AM361" s="71">
        <v>643811.30677310738</v>
      </c>
      <c r="AN361" s="71"/>
      <c r="AO361" s="71"/>
      <c r="AP361" s="71">
        <v>27646993.979154374</v>
      </c>
      <c r="AQ361" s="72"/>
      <c r="AR361" s="71">
        <v>94</v>
      </c>
      <c r="AS361" s="71">
        <v>36</v>
      </c>
      <c r="AT361" s="71">
        <v>0</v>
      </c>
      <c r="AU361" s="71">
        <v>0</v>
      </c>
      <c r="AV361" s="71">
        <v>0</v>
      </c>
      <c r="AW361" s="71">
        <v>0</v>
      </c>
      <c r="AX361" s="71"/>
      <c r="AY361" s="72"/>
      <c r="AZ361" s="71">
        <v>670.89700000000062</v>
      </c>
      <c r="BA361" s="71">
        <v>2441.5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2260</v>
      </c>
      <c r="B362" s="70">
        <v>306</v>
      </c>
      <c r="C362" s="70">
        <v>18</v>
      </c>
      <c r="D362" s="70">
        <v>18</v>
      </c>
      <c r="E362" s="70">
        <v>2021</v>
      </c>
      <c r="F362" s="70" t="s">
        <v>160</v>
      </c>
      <c r="G362" s="70" t="s">
        <v>1738</v>
      </c>
      <c r="H362" s="70" t="s">
        <v>1739</v>
      </c>
      <c r="I362" s="148"/>
      <c r="J362" s="71">
        <v>23.553534482066809</v>
      </c>
      <c r="K362" s="71">
        <v>0.36159338297069321</v>
      </c>
      <c r="L362" s="71">
        <v>11.617263247622382</v>
      </c>
      <c r="M362" s="71">
        <v>5.7153643492727033</v>
      </c>
      <c r="N362" s="71">
        <v>10.452711384569549</v>
      </c>
      <c r="O362" s="71">
        <v>4.4117543758858648</v>
      </c>
      <c r="P362" s="71">
        <v>8.2523791852912325</v>
      </c>
      <c r="Q362" s="71">
        <v>0.28440360013291099</v>
      </c>
      <c r="R362" s="71">
        <v>0</v>
      </c>
      <c r="S362" s="71">
        <v>0</v>
      </c>
      <c r="T362" s="72"/>
      <c r="U362" s="71">
        <v>1126488</v>
      </c>
      <c r="V362" s="71">
        <v>129</v>
      </c>
      <c r="W362" s="71">
        <v>262</v>
      </c>
      <c r="X362" s="71">
        <v>1261</v>
      </c>
      <c r="Y362" s="71">
        <v>2380</v>
      </c>
      <c r="Z362" s="71">
        <v>3246</v>
      </c>
      <c r="AA362" s="71">
        <v>1776</v>
      </c>
      <c r="AB362" s="71">
        <v>4871</v>
      </c>
      <c r="AC362" s="71">
        <v>0</v>
      </c>
      <c r="AD362" s="71">
        <v>0</v>
      </c>
      <c r="AE362" s="72"/>
      <c r="AF362" s="71">
        <v>8628413.1995062083</v>
      </c>
      <c r="AG362" s="71">
        <v>244658.16588117863</v>
      </c>
      <c r="AH362" s="71">
        <v>1673725.0284841766</v>
      </c>
      <c r="AI362" s="71">
        <v>7944712.0834591454</v>
      </c>
      <c r="AJ362" s="71">
        <v>9520485.1818580721</v>
      </c>
      <c r="AK362" s="71">
        <v>0</v>
      </c>
      <c r="AL362" s="71">
        <v>0</v>
      </c>
      <c r="AM362" s="71">
        <v>639386.39751180809</v>
      </c>
      <c r="AN362" s="71">
        <v>0</v>
      </c>
      <c r="AO362" s="71">
        <v>0</v>
      </c>
      <c r="AP362" s="71">
        <v>28651380.056700591</v>
      </c>
      <c r="AQ362" s="72"/>
      <c r="AR362" s="71">
        <v>96</v>
      </c>
      <c r="AS362" s="71">
        <v>43</v>
      </c>
      <c r="AT362" s="71">
        <v>0</v>
      </c>
      <c r="AU362" s="71">
        <v>0</v>
      </c>
      <c r="AV362" s="71">
        <v>0</v>
      </c>
      <c r="AW362" s="71">
        <v>0</v>
      </c>
      <c r="AX362" s="71"/>
      <c r="AY362" s="72"/>
      <c r="AZ362" s="71">
        <v>685.49700000000053</v>
      </c>
      <c r="BA362" s="71">
        <v>2737.1</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1798</v>
      </c>
      <c r="B363" s="70">
        <v>306</v>
      </c>
      <c r="C363" s="70">
        <v>19</v>
      </c>
      <c r="D363" s="70">
        <v>18</v>
      </c>
      <c r="E363" s="70">
        <v>2022</v>
      </c>
      <c r="F363" s="70" t="s">
        <v>161</v>
      </c>
      <c r="G363" s="70" t="s">
        <v>1738</v>
      </c>
      <c r="H363" s="70" t="s">
        <v>1739</v>
      </c>
      <c r="I363" s="148"/>
      <c r="J363" s="71">
        <v>20.473495009342919</v>
      </c>
      <c r="K363" s="71">
        <v>0.3458836247525075</v>
      </c>
      <c r="L363" s="71">
        <v>10.416410347749746</v>
      </c>
      <c r="M363" s="71">
        <v>5.8271136202040141</v>
      </c>
      <c r="N363" s="71">
        <v>10.151480919193386</v>
      </c>
      <c r="O363" s="71">
        <v>4.5804824717599812</v>
      </c>
      <c r="P363" s="71">
        <v>8.1833874979518875</v>
      </c>
      <c r="Q363" s="71">
        <v>0.28157445671138404</v>
      </c>
      <c r="R363" s="71">
        <v>0</v>
      </c>
      <c r="S363" s="71">
        <v>0</v>
      </c>
      <c r="T363" s="72"/>
      <c r="U363" s="71">
        <v>1204308</v>
      </c>
      <c r="V363" s="71">
        <v>129</v>
      </c>
      <c r="W363" s="71">
        <v>262</v>
      </c>
      <c r="X363" s="71">
        <v>1261</v>
      </c>
      <c r="Y363" s="71">
        <v>2347</v>
      </c>
      <c r="Z363" s="71">
        <v>3202</v>
      </c>
      <c r="AA363" s="71">
        <v>1788</v>
      </c>
      <c r="AB363" s="71">
        <v>4783</v>
      </c>
      <c r="AC363" s="71">
        <v>0</v>
      </c>
      <c r="AD363" s="71">
        <v>0</v>
      </c>
      <c r="AE363" s="72"/>
      <c r="AF363" s="71">
        <v>8223648.2392013352</v>
      </c>
      <c r="AG363" s="71">
        <v>246807.38309168245</v>
      </c>
      <c r="AH363" s="71">
        <v>1857850.1684733524</v>
      </c>
      <c r="AI363" s="71">
        <v>7890087.2259377539</v>
      </c>
      <c r="AJ363" s="71">
        <v>9556666.4128878564</v>
      </c>
      <c r="AK363" s="71">
        <v>0</v>
      </c>
      <c r="AL363" s="71">
        <v>0</v>
      </c>
      <c r="AM363" s="71">
        <v>617615.84914923378</v>
      </c>
      <c r="AN363" s="71">
        <v>0</v>
      </c>
      <c r="AO363" s="71">
        <v>0</v>
      </c>
      <c r="AP363" s="71">
        <v>28392675.278741214</v>
      </c>
      <c r="AQ363" s="72"/>
      <c r="AR363" s="71">
        <v>102</v>
      </c>
      <c r="AS363" s="71">
        <v>45</v>
      </c>
      <c r="AT363" s="71">
        <v>0</v>
      </c>
      <c r="AU363" s="71">
        <v>0</v>
      </c>
      <c r="AV363" s="71">
        <v>0</v>
      </c>
      <c r="AW363" s="71">
        <v>0</v>
      </c>
      <c r="AX363" s="71"/>
      <c r="AY363" s="72"/>
      <c r="AZ363" s="71">
        <v>734.91400000000056</v>
      </c>
      <c r="BA363" s="71">
        <v>3030.4</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2261</v>
      </c>
      <c r="B364" s="70">
        <v>306</v>
      </c>
      <c r="C364" s="70">
        <v>20</v>
      </c>
      <c r="D364" s="70">
        <v>18</v>
      </c>
      <c r="E364" s="70">
        <v>2023</v>
      </c>
      <c r="F364" s="70" t="s">
        <v>1539</v>
      </c>
      <c r="G364" s="70" t="s">
        <v>1738</v>
      </c>
      <c r="H364" s="70" t="s">
        <v>1739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v>
      </c>
      <c r="AS364" s="71">
        <v>45</v>
      </c>
      <c r="AT364" s="71">
        <v>0</v>
      </c>
      <c r="AU364" s="71">
        <v>0</v>
      </c>
      <c r="AV364" s="71">
        <v>0</v>
      </c>
      <c r="AW364" s="71">
        <v>0</v>
      </c>
      <c r="AX364" s="71"/>
      <c r="AY364" s="72"/>
      <c r="AZ364" s="71">
        <v>754.31400000000053</v>
      </c>
      <c r="BA364" s="71">
        <v>3030.4</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1737</v>
      </c>
      <c r="B365" s="70">
        <v>306</v>
      </c>
      <c r="C365" s="70">
        <v>21</v>
      </c>
      <c r="D365" s="70">
        <v>18</v>
      </c>
      <c r="E365" s="70">
        <v>2024</v>
      </c>
      <c r="F365" s="70" t="s">
        <v>1554</v>
      </c>
      <c r="G365" s="70" t="s">
        <v>1738</v>
      </c>
      <c r="H365" s="70" t="s">
        <v>1739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2262</v>
      </c>
      <c r="B366" s="70">
        <v>1</v>
      </c>
      <c r="C366" s="70">
        <v>1</v>
      </c>
      <c r="D366" s="70">
        <v>1</v>
      </c>
      <c r="E366" s="70">
        <v>1990</v>
      </c>
      <c r="F366" s="70" t="s">
        <v>787</v>
      </c>
      <c r="G366" s="70" t="s">
        <v>2263</v>
      </c>
      <c r="H366" s="70" t="s">
        <v>2264</v>
      </c>
      <c r="I366" s="148" t="s">
        <v>793</v>
      </c>
      <c r="J366" s="71">
        <v>13.485209029339529</v>
      </c>
      <c r="K366" s="71">
        <v>1.69424981571563</v>
      </c>
      <c r="L366" s="71">
        <v>2.2973738746774259</v>
      </c>
      <c r="M366" s="71">
        <v>3.7025964747535758</v>
      </c>
      <c r="N366" s="71">
        <v>8.0247468892696805</v>
      </c>
      <c r="O366" s="71">
        <v>6.5716585283762194</v>
      </c>
      <c r="P366" s="71">
        <v>8.7763700167882135</v>
      </c>
      <c r="Q366" s="71">
        <v>0.52683417557415102</v>
      </c>
      <c r="R366" s="71">
        <v>0</v>
      </c>
      <c r="S366" s="71">
        <v>0.42981356989486558</v>
      </c>
      <c r="T366" s="72"/>
      <c r="U366" s="71">
        <v>2191191</v>
      </c>
      <c r="V366" s="71">
        <v>487</v>
      </c>
      <c r="W366" s="71">
        <v>33</v>
      </c>
      <c r="X366" s="71">
        <v>1553</v>
      </c>
      <c r="Y366" s="71">
        <v>2086</v>
      </c>
      <c r="Z366" s="71">
        <v>2703</v>
      </c>
      <c r="AA366" s="71">
        <v>2131</v>
      </c>
      <c r="AB366" s="71">
        <v>8554</v>
      </c>
      <c r="AC366" s="71">
        <v>0</v>
      </c>
      <c r="AD366" s="71">
        <v>0.42981356989486558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2265</v>
      </c>
      <c r="B367" s="70">
        <v>2</v>
      </c>
      <c r="C367" s="70">
        <v>2</v>
      </c>
      <c r="D367" s="70">
        <v>1</v>
      </c>
      <c r="E367" s="70">
        <v>2005</v>
      </c>
      <c r="F367" s="70" t="s">
        <v>789</v>
      </c>
      <c r="G367" s="70" t="s">
        <v>2263</v>
      </c>
      <c r="H367" s="70" t="s">
        <v>2264</v>
      </c>
      <c r="I367" s="148"/>
      <c r="J367" s="71">
        <v>6.4788025040921982</v>
      </c>
      <c r="K367" s="71">
        <v>0.90023136480966626</v>
      </c>
      <c r="L367" s="71">
        <v>2.4977048653565679</v>
      </c>
      <c r="M367" s="71">
        <v>6.8211508267932937</v>
      </c>
      <c r="N367" s="71">
        <v>10.62848682371842</v>
      </c>
      <c r="O367" s="71">
        <v>8.1308319428648641</v>
      </c>
      <c r="P367" s="71">
        <v>7.6083678876557768</v>
      </c>
      <c r="Q367" s="71">
        <v>0.41375524787296902</v>
      </c>
      <c r="R367" s="71">
        <v>0</v>
      </c>
      <c r="S367" s="71">
        <v>0.94915658653766444</v>
      </c>
      <c r="T367" s="72"/>
      <c r="U367" s="71">
        <v>836798</v>
      </c>
      <c r="V367" s="71">
        <v>332</v>
      </c>
      <c r="W367" s="71">
        <v>28</v>
      </c>
      <c r="X367" s="71">
        <v>1136</v>
      </c>
      <c r="Y367" s="71">
        <v>1974</v>
      </c>
      <c r="Z367" s="71">
        <v>3870</v>
      </c>
      <c r="AA367" s="71">
        <v>1513</v>
      </c>
      <c r="AB367" s="71">
        <v>7023</v>
      </c>
      <c r="AC367" s="71">
        <v>0</v>
      </c>
      <c r="AD367" s="71">
        <v>0.94915658653766444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2266</v>
      </c>
      <c r="B368" s="70">
        <v>3</v>
      </c>
      <c r="C368" s="70">
        <v>3</v>
      </c>
      <c r="D368" s="70">
        <v>1</v>
      </c>
      <c r="E368" s="70">
        <v>2006</v>
      </c>
      <c r="F368" s="70" t="s">
        <v>790</v>
      </c>
      <c r="G368" s="1064" t="s">
        <v>2263</v>
      </c>
      <c r="H368" s="70" t="s">
        <v>2264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2267</v>
      </c>
      <c r="B369" s="70">
        <v>4</v>
      </c>
      <c r="C369" s="70">
        <v>4</v>
      </c>
      <c r="D369" s="70">
        <v>1</v>
      </c>
      <c r="E369" s="70">
        <v>2007</v>
      </c>
      <c r="F369" s="70" t="s">
        <v>791</v>
      </c>
      <c r="G369" s="1064" t="s">
        <v>2263</v>
      </c>
      <c r="H369" s="70" t="s">
        <v>2264</v>
      </c>
      <c r="I369" s="148"/>
      <c r="J369" s="71">
        <v>4.284434507197008</v>
      </c>
      <c r="K369" s="71">
        <v>0.72706743747962099</v>
      </c>
      <c r="L369" s="71">
        <v>1.2947224633967771</v>
      </c>
      <c r="M369" s="71">
        <v>7.3540877051887703</v>
      </c>
      <c r="N369" s="71">
        <v>10.480060541153639</v>
      </c>
      <c r="O369" s="71">
        <v>7.7446797376601788</v>
      </c>
      <c r="P369" s="71">
        <v>7.435066053524614</v>
      </c>
      <c r="Q369" s="71">
        <v>0.42435313409266601</v>
      </c>
      <c r="R369" s="71">
        <v>0</v>
      </c>
      <c r="S369" s="71">
        <v>1.2433154725813109</v>
      </c>
      <c r="T369" s="72"/>
      <c r="U369" s="71">
        <v>615906</v>
      </c>
      <c r="V369" s="71">
        <v>283</v>
      </c>
      <c r="W369" s="71">
        <v>15</v>
      </c>
      <c r="X369" s="71">
        <v>1509</v>
      </c>
      <c r="Y369" s="71">
        <v>1952</v>
      </c>
      <c r="Z369" s="71">
        <v>3832</v>
      </c>
      <c r="AA369" s="71">
        <v>1456</v>
      </c>
      <c r="AB369" s="71">
        <v>6822</v>
      </c>
      <c r="AC369" s="71">
        <v>0</v>
      </c>
      <c r="AD369" s="71">
        <v>1.2433154725813109</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2268</v>
      </c>
      <c r="B370" s="70">
        <v>5</v>
      </c>
      <c r="C370" s="70">
        <v>5</v>
      </c>
      <c r="D370" s="70">
        <v>1</v>
      </c>
      <c r="E370" s="70">
        <v>2008</v>
      </c>
      <c r="F370" s="70" t="s">
        <v>792</v>
      </c>
      <c r="G370" s="70" t="s">
        <v>2263</v>
      </c>
      <c r="H370" s="70" t="s">
        <v>2264</v>
      </c>
      <c r="I370" s="148"/>
      <c r="J370" s="71">
        <v>3.427159269294703</v>
      </c>
      <c r="K370" s="71">
        <v>0.543773755571762</v>
      </c>
      <c r="L370" s="71">
        <v>1.1534627731612039</v>
      </c>
      <c r="M370" s="71">
        <v>7.4389258324756513</v>
      </c>
      <c r="N370" s="71">
        <v>10.165322234096539</v>
      </c>
      <c r="O370" s="71">
        <v>7.4391165896372353</v>
      </c>
      <c r="P370" s="71">
        <v>7.3245790592880509</v>
      </c>
      <c r="Q370" s="71">
        <v>0.4120398348232</v>
      </c>
      <c r="R370" s="71">
        <v>0</v>
      </c>
      <c r="S370" s="71">
        <v>1.1870236461082699</v>
      </c>
      <c r="T370" s="72"/>
      <c r="U370" s="71">
        <v>563642</v>
      </c>
      <c r="V370" s="71">
        <v>283</v>
      </c>
      <c r="W370" s="71">
        <v>15</v>
      </c>
      <c r="X370" s="71">
        <v>1509</v>
      </c>
      <c r="Y370" s="71">
        <v>1948</v>
      </c>
      <c r="Z370" s="71">
        <v>3810</v>
      </c>
      <c r="AA370" s="71">
        <v>1436</v>
      </c>
      <c r="AB370" s="71">
        <v>6733</v>
      </c>
      <c r="AC370" s="71">
        <v>0</v>
      </c>
      <c r="AD370" s="71">
        <v>1.1870236461082699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2269</v>
      </c>
      <c r="B371" s="70">
        <v>6</v>
      </c>
      <c r="C371" s="70">
        <v>6</v>
      </c>
      <c r="D371" s="70">
        <v>1</v>
      </c>
      <c r="E371" s="70">
        <v>2009</v>
      </c>
      <c r="F371" s="70" t="s">
        <v>176</v>
      </c>
      <c r="G371" s="70" t="s">
        <v>2263</v>
      </c>
      <c r="H371" s="70" t="s">
        <v>2264</v>
      </c>
      <c r="I371" s="148"/>
      <c r="J371" s="71">
        <v>3.457967812097436</v>
      </c>
      <c r="K371" s="71">
        <v>0.58123258990391369</v>
      </c>
      <c r="L371" s="71">
        <v>5.5961634342406237</v>
      </c>
      <c r="M371" s="71">
        <v>7.4634384899428872</v>
      </c>
      <c r="N371" s="71">
        <v>9.1378386997022361</v>
      </c>
      <c r="O371" s="71">
        <v>7.5248589756336459</v>
      </c>
      <c r="P371" s="71">
        <v>7.2340732149197846</v>
      </c>
      <c r="Q371" s="71">
        <v>0.38464597043680998</v>
      </c>
      <c r="R371" s="71">
        <v>0</v>
      </c>
      <c r="S371" s="71">
        <v>1.169606488107154</v>
      </c>
      <c r="T371" s="72"/>
      <c r="U371" s="71">
        <v>450102</v>
      </c>
      <c r="V371" s="71">
        <v>278</v>
      </c>
      <c r="W371" s="71">
        <v>104</v>
      </c>
      <c r="X371" s="71">
        <v>1525</v>
      </c>
      <c r="Y371" s="71">
        <v>1939</v>
      </c>
      <c r="Z371" s="71">
        <v>3804</v>
      </c>
      <c r="AA371" s="71">
        <v>1456</v>
      </c>
      <c r="AB371" s="71">
        <v>6598</v>
      </c>
      <c r="AC371" s="71">
        <v>0</v>
      </c>
      <c r="AD371" s="71">
        <v>1.169606488107154</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2270</v>
      </c>
      <c r="B372" s="70">
        <v>7</v>
      </c>
      <c r="C372" s="70">
        <v>7</v>
      </c>
      <c r="D372" s="70">
        <v>1</v>
      </c>
      <c r="E372" s="70">
        <v>2010</v>
      </c>
      <c r="F372" s="70" t="s">
        <v>177</v>
      </c>
      <c r="G372" s="70" t="s">
        <v>2263</v>
      </c>
      <c r="H372" s="70" t="s">
        <v>2264</v>
      </c>
      <c r="I372" s="148"/>
      <c r="J372" s="71">
        <v>3.3158078902136872</v>
      </c>
      <c r="K372" s="71">
        <v>0.59541796106121725</v>
      </c>
      <c r="L372" s="71">
        <v>5.3063391576220651</v>
      </c>
      <c r="M372" s="71">
        <v>7.1668748713651356</v>
      </c>
      <c r="N372" s="71">
        <v>9.4975651571786415</v>
      </c>
      <c r="O372" s="71">
        <v>7.4467363214021498</v>
      </c>
      <c r="P372" s="71">
        <v>7.128906264415642</v>
      </c>
      <c r="Q372" s="71">
        <v>0.39308056062491098</v>
      </c>
      <c r="R372" s="71">
        <v>0</v>
      </c>
      <c r="S372" s="71">
        <v>0.90562396518255805</v>
      </c>
      <c r="T372" s="72"/>
      <c r="U372" s="71">
        <v>494524</v>
      </c>
      <c r="V372" s="71">
        <v>278</v>
      </c>
      <c r="W372" s="71">
        <v>104</v>
      </c>
      <c r="X372" s="71">
        <v>1525</v>
      </c>
      <c r="Y372" s="71">
        <v>1958</v>
      </c>
      <c r="Z372" s="71">
        <v>3782</v>
      </c>
      <c r="AA372" s="71">
        <v>1399</v>
      </c>
      <c r="AB372" s="71">
        <v>6461</v>
      </c>
      <c r="AC372" s="71">
        <v>0</v>
      </c>
      <c r="AD372" s="71">
        <v>0.90562396518255805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2271</v>
      </c>
      <c r="B373" s="70">
        <v>8</v>
      </c>
      <c r="C373" s="70">
        <v>8</v>
      </c>
      <c r="D373" s="70">
        <v>1</v>
      </c>
      <c r="E373" s="70">
        <v>2011</v>
      </c>
      <c r="F373" s="70" t="s">
        <v>178</v>
      </c>
      <c r="G373" s="70" t="s">
        <v>2263</v>
      </c>
      <c r="H373" s="70" t="s">
        <v>2264</v>
      </c>
      <c r="I373" s="148"/>
      <c r="J373" s="71">
        <v>3.9959303505252741</v>
      </c>
      <c r="K373" s="71">
        <v>0.76489419738095421</v>
      </c>
      <c r="L373" s="71">
        <v>4.1931483902576678</v>
      </c>
      <c r="M373" s="71">
        <v>8.0746022362026064</v>
      </c>
      <c r="N373" s="71">
        <v>10.98151360673843</v>
      </c>
      <c r="O373" s="71">
        <v>7.3134485875640207</v>
      </c>
      <c r="P373" s="71">
        <v>6.8140263054920212</v>
      </c>
      <c r="Q373" s="71">
        <v>0.44492244503511102</v>
      </c>
      <c r="R373" s="71">
        <v>0</v>
      </c>
      <c r="S373" s="71">
        <v>1.3172227905039191</v>
      </c>
      <c r="T373" s="72"/>
      <c r="U373" s="71">
        <v>549971</v>
      </c>
      <c r="V373" s="71">
        <v>278</v>
      </c>
      <c r="W373" s="71">
        <v>104</v>
      </c>
      <c r="X373" s="71">
        <v>1525</v>
      </c>
      <c r="Y373" s="71">
        <v>1956</v>
      </c>
      <c r="Z373" s="71">
        <v>3795</v>
      </c>
      <c r="AA373" s="71">
        <v>1377</v>
      </c>
      <c r="AB373" s="71">
        <v>6340</v>
      </c>
      <c r="AC373" s="71">
        <v>0</v>
      </c>
      <c r="AD373" s="71">
        <v>1.3172227905039191</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2272</v>
      </c>
      <c r="B374" s="70">
        <v>9</v>
      </c>
      <c r="C374" s="70">
        <v>9</v>
      </c>
      <c r="D374" s="70">
        <v>1</v>
      </c>
      <c r="E374" s="70">
        <v>2012</v>
      </c>
      <c r="F374" s="70" t="s">
        <v>179</v>
      </c>
      <c r="G374" s="70" t="s">
        <v>2263</v>
      </c>
      <c r="H374" s="70" t="s">
        <v>2264</v>
      </c>
      <c r="I374" s="148"/>
      <c r="J374" s="71">
        <v>3.7971424648515391</v>
      </c>
      <c r="K374" s="71">
        <v>0.7179423692366389</v>
      </c>
      <c r="L374" s="71">
        <v>4.1300719114532214</v>
      </c>
      <c r="M374" s="71">
        <v>8.0449175073168391</v>
      </c>
      <c r="N374" s="71">
        <v>10.953887058847419</v>
      </c>
      <c r="O374" s="71">
        <v>7.1775074750234031</v>
      </c>
      <c r="P374" s="71">
        <v>6.7930753933009358</v>
      </c>
      <c r="Q374" s="71">
        <v>0.475240955569808</v>
      </c>
      <c r="R374" s="71">
        <v>0</v>
      </c>
      <c r="S374" s="71">
        <v>1.182718305707908</v>
      </c>
      <c r="T374" s="72"/>
      <c r="U374" s="71">
        <v>460820</v>
      </c>
      <c r="V374" s="71">
        <v>278</v>
      </c>
      <c r="W374" s="71">
        <v>104</v>
      </c>
      <c r="X374" s="71">
        <v>1525</v>
      </c>
      <c r="Y374" s="71">
        <v>1957</v>
      </c>
      <c r="Z374" s="71">
        <v>3754</v>
      </c>
      <c r="AA374" s="71">
        <v>1365</v>
      </c>
      <c r="AB374" s="71">
        <v>6233</v>
      </c>
      <c r="AC374" s="71">
        <v>0</v>
      </c>
      <c r="AD374" s="71">
        <v>1.182718305707908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2273</v>
      </c>
      <c r="B375" s="70">
        <v>10</v>
      </c>
      <c r="C375" s="70">
        <v>10</v>
      </c>
      <c r="D375" s="70">
        <v>1</v>
      </c>
      <c r="E375" s="70">
        <v>2013</v>
      </c>
      <c r="F375" s="70" t="s">
        <v>180</v>
      </c>
      <c r="G375" s="70" t="s">
        <v>2263</v>
      </c>
      <c r="H375" s="70" t="s">
        <v>2264</v>
      </c>
      <c r="I375" s="148"/>
      <c r="J375" s="71">
        <v>3.5484433465372951</v>
      </c>
      <c r="K375" s="71">
        <v>0.61926710417980424</v>
      </c>
      <c r="L375" s="71">
        <v>3.7728729189719181</v>
      </c>
      <c r="M375" s="71">
        <v>7.7171077694594761</v>
      </c>
      <c r="N375" s="71">
        <v>11.486000470357199</v>
      </c>
      <c r="O375" s="71">
        <v>6.9091766837904443</v>
      </c>
      <c r="P375" s="71">
        <v>6.7437412918478961</v>
      </c>
      <c r="Q375" s="71">
        <v>0.47426285387554701</v>
      </c>
      <c r="R375" s="71">
        <v>0</v>
      </c>
      <c r="S375" s="71">
        <v>0.89592645471316512</v>
      </c>
      <c r="T375" s="72"/>
      <c r="U375" s="71">
        <v>422282</v>
      </c>
      <c r="V375" s="71">
        <v>278</v>
      </c>
      <c r="W375" s="71">
        <v>104</v>
      </c>
      <c r="X375" s="71">
        <v>1525</v>
      </c>
      <c r="Y375" s="71">
        <v>1948</v>
      </c>
      <c r="Z375" s="71">
        <v>3775</v>
      </c>
      <c r="AA375" s="71">
        <v>1350</v>
      </c>
      <c r="AB375" s="71">
        <v>6131</v>
      </c>
      <c r="AC375" s="71">
        <v>0</v>
      </c>
      <c r="AD375" s="71">
        <v>0.89592645471316512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2274</v>
      </c>
      <c r="B376" s="70">
        <v>11</v>
      </c>
      <c r="C376" s="70">
        <v>11</v>
      </c>
      <c r="D376" s="70">
        <v>1</v>
      </c>
      <c r="E376" s="70">
        <v>2014</v>
      </c>
      <c r="F376" s="70" t="s">
        <v>181</v>
      </c>
      <c r="G376" s="70" t="s">
        <v>2263</v>
      </c>
      <c r="H376" s="70" t="s">
        <v>2264</v>
      </c>
      <c r="I376" s="148"/>
      <c r="J376" s="71">
        <v>3.029328131099291</v>
      </c>
      <c r="K376" s="71">
        <v>0.47784405477551412</v>
      </c>
      <c r="L376" s="71">
        <v>3.9575456490112271</v>
      </c>
      <c r="M376" s="71">
        <v>6.6539804818780706</v>
      </c>
      <c r="N376" s="71">
        <v>9.9226483473377005</v>
      </c>
      <c r="O376" s="71">
        <v>6.5061644280321085</v>
      </c>
      <c r="P376" s="71">
        <v>6.618111699242327</v>
      </c>
      <c r="Q376" s="71">
        <v>0.44270686905851703</v>
      </c>
      <c r="R376" s="71">
        <v>0</v>
      </c>
      <c r="S376" s="71">
        <v>0.72820442642135397</v>
      </c>
      <c r="T376" s="72"/>
      <c r="U376" s="71">
        <v>431651</v>
      </c>
      <c r="V376" s="71">
        <v>196</v>
      </c>
      <c r="W376" s="71">
        <v>90</v>
      </c>
      <c r="X376" s="71">
        <v>1307</v>
      </c>
      <c r="Y376" s="71">
        <v>1928</v>
      </c>
      <c r="Z376" s="71">
        <v>3744</v>
      </c>
      <c r="AA376" s="71">
        <v>1318</v>
      </c>
      <c r="AB376" s="71">
        <v>5965</v>
      </c>
      <c r="AC376" s="71">
        <v>0</v>
      </c>
      <c r="AD376" s="71">
        <v>0.72820442642135397</v>
      </c>
      <c r="AE376" s="72"/>
      <c r="AF376" s="71"/>
      <c r="AG376" s="71"/>
      <c r="AH376" s="71"/>
      <c r="AI376" s="71"/>
      <c r="AJ376" s="71"/>
      <c r="AK376" s="71"/>
      <c r="AL376" s="71"/>
      <c r="AM376" s="71"/>
      <c r="AN376" s="71"/>
      <c r="AO376" s="71"/>
      <c r="AP376" s="71"/>
      <c r="AQ376" s="72"/>
      <c r="AR376" s="71">
        <v>24</v>
      </c>
      <c r="AS376" s="71">
        <v>1</v>
      </c>
      <c r="AT376" s="71">
        <v>0</v>
      </c>
      <c r="AU376" s="71">
        <v>0</v>
      </c>
      <c r="AV376" s="71">
        <v>0</v>
      </c>
      <c r="AW376" s="71">
        <v>0</v>
      </c>
      <c r="AX376" s="71"/>
      <c r="AY376" s="72"/>
      <c r="AZ376" s="71">
        <v>119.7</v>
      </c>
      <c r="BA376" s="71">
        <v>11.5</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2275</v>
      </c>
      <c r="B377" s="70">
        <v>12</v>
      </c>
      <c r="C377" s="70">
        <v>12</v>
      </c>
      <c r="D377" s="70">
        <v>1</v>
      </c>
      <c r="E377" s="70">
        <v>2015</v>
      </c>
      <c r="F377" s="70" t="s">
        <v>182</v>
      </c>
      <c r="G377" s="70" t="s">
        <v>2263</v>
      </c>
      <c r="H377" s="70" t="s">
        <v>2264</v>
      </c>
      <c r="I377" s="148"/>
      <c r="J377" s="71">
        <v>1.672630874247687</v>
      </c>
      <c r="K377" s="71">
        <v>0.48377881520464189</v>
      </c>
      <c r="L377" s="71">
        <v>4.0245727531977904</v>
      </c>
      <c r="M377" s="71">
        <v>6.8094869457281577</v>
      </c>
      <c r="N377" s="71">
        <v>8.8767991133591337</v>
      </c>
      <c r="O377" s="71">
        <v>6.4080014480265621</v>
      </c>
      <c r="P377" s="71">
        <v>6.5781127284039851</v>
      </c>
      <c r="Q377" s="71">
        <v>0.42364584826965002</v>
      </c>
      <c r="R377" s="71">
        <v>0</v>
      </c>
      <c r="S377" s="71">
        <v>0.63774148292459953</v>
      </c>
      <c r="T377" s="72"/>
      <c r="U377" s="71">
        <v>234245</v>
      </c>
      <c r="V377" s="71">
        <v>196</v>
      </c>
      <c r="W377" s="71">
        <v>90</v>
      </c>
      <c r="X377" s="71">
        <v>1307</v>
      </c>
      <c r="Y377" s="71">
        <v>1920</v>
      </c>
      <c r="Z377" s="71">
        <v>3723</v>
      </c>
      <c r="AA377" s="71">
        <v>1309</v>
      </c>
      <c r="AB377" s="71">
        <v>5831</v>
      </c>
      <c r="AC377" s="71">
        <v>0</v>
      </c>
      <c r="AD377" s="71">
        <v>0.63774148292459953</v>
      </c>
      <c r="AE377" s="72"/>
      <c r="AF377" s="71">
        <v>2331564.7769842828</v>
      </c>
      <c r="AG377" s="71">
        <v>349122.11375336791</v>
      </c>
      <c r="AH377" s="71">
        <v>795453.67536499223</v>
      </c>
      <c r="AI377" s="71">
        <v>8760502.9589631204</v>
      </c>
      <c r="AJ377" s="71">
        <v>10771885.748127321</v>
      </c>
      <c r="AK377" s="71">
        <v>0</v>
      </c>
      <c r="AL377" s="71">
        <v>0</v>
      </c>
      <c r="AM377" s="71">
        <v>799114.08987496293</v>
      </c>
      <c r="AN377" s="71">
        <v>0</v>
      </c>
      <c r="AO377" s="71">
        <v>0</v>
      </c>
      <c r="AP377" s="71">
        <v>23807643.363068048</v>
      </c>
      <c r="AQ377" s="72"/>
      <c r="AR377" s="71">
        <v>24</v>
      </c>
      <c r="AS377" s="71">
        <v>2</v>
      </c>
      <c r="AT377" s="71">
        <v>0</v>
      </c>
      <c r="AU377" s="71">
        <v>0</v>
      </c>
      <c r="AV377" s="71">
        <v>0</v>
      </c>
      <c r="AW377" s="71">
        <v>0</v>
      </c>
      <c r="AX377" s="71"/>
      <c r="AY377" s="72"/>
      <c r="AZ377" s="71">
        <v>119.7</v>
      </c>
      <c r="BA377" s="71">
        <v>22.5</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2276</v>
      </c>
      <c r="B378" s="70">
        <v>13</v>
      </c>
      <c r="C378" s="70">
        <v>13</v>
      </c>
      <c r="D378" s="70">
        <v>1</v>
      </c>
      <c r="E378" s="70">
        <v>2016</v>
      </c>
      <c r="F378" s="70" t="s">
        <v>155</v>
      </c>
      <c r="G378" s="70" t="s">
        <v>2263</v>
      </c>
      <c r="H378" s="70" t="s">
        <v>2264</v>
      </c>
      <c r="I378" s="148"/>
      <c r="J378" s="71">
        <v>3.4349809151421127</v>
      </c>
      <c r="K378" s="71">
        <v>0.4831300128887695</v>
      </c>
      <c r="L378" s="71">
        <v>4.698570719697325</v>
      </c>
      <c r="M378" s="71">
        <v>5.7974873163191303</v>
      </c>
      <c r="N378" s="71">
        <v>8.7337915838366413</v>
      </c>
      <c r="O378" s="71">
        <v>6.2145661675866073</v>
      </c>
      <c r="P378" s="71">
        <v>6.709894990937852</v>
      </c>
      <c r="Q378" s="71">
        <v>0.40302635091955252</v>
      </c>
      <c r="R378" s="71">
        <v>0</v>
      </c>
      <c r="S378" s="71">
        <v>0.95458745042097282</v>
      </c>
      <c r="T378" s="72"/>
      <c r="U378" s="71">
        <v>511158</v>
      </c>
      <c r="V378" s="71">
        <v>196</v>
      </c>
      <c r="W378" s="71">
        <v>90</v>
      </c>
      <c r="X378" s="71">
        <v>1307</v>
      </c>
      <c r="Y378" s="71">
        <v>1899</v>
      </c>
      <c r="Z378" s="71">
        <v>3655</v>
      </c>
      <c r="AA378" s="71">
        <v>1381</v>
      </c>
      <c r="AB378" s="71">
        <v>5706</v>
      </c>
      <c r="AC378" s="71">
        <v>0</v>
      </c>
      <c r="AD378" s="71">
        <v>0.95458745042097282</v>
      </c>
      <c r="AE378" s="72"/>
      <c r="AF378" s="71">
        <v>4787455.3404365079</v>
      </c>
      <c r="AG378" s="71">
        <v>338090.94691957481</v>
      </c>
      <c r="AH378" s="71">
        <v>707145.95647281816</v>
      </c>
      <c r="AI378" s="71">
        <v>8124418.7778338706</v>
      </c>
      <c r="AJ378" s="71">
        <v>9405209.0003642887</v>
      </c>
      <c r="AK378" s="71">
        <v>0</v>
      </c>
      <c r="AL378" s="71">
        <v>0</v>
      </c>
      <c r="AM378" s="71">
        <v>782590.88857672852</v>
      </c>
      <c r="AN378" s="71">
        <v>0</v>
      </c>
      <c r="AO378" s="71">
        <v>0</v>
      </c>
      <c r="AP378" s="71">
        <v>24144910.910603788</v>
      </c>
      <c r="AQ378" s="72"/>
      <c r="AR378" s="71">
        <v>25</v>
      </c>
      <c r="AS378" s="71">
        <v>3</v>
      </c>
      <c r="AT378" s="71">
        <v>0</v>
      </c>
      <c r="AU378" s="71">
        <v>0</v>
      </c>
      <c r="AV378" s="71">
        <v>0</v>
      </c>
      <c r="AW378" s="71">
        <v>0</v>
      </c>
      <c r="AX378" s="71"/>
      <c r="AY378" s="72"/>
      <c r="AZ378" s="71">
        <v>128.30000000000001</v>
      </c>
      <c r="BA378" s="71">
        <v>32.6</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2277</v>
      </c>
      <c r="B379" s="70">
        <v>14</v>
      </c>
      <c r="C379" s="70">
        <v>14</v>
      </c>
      <c r="D379" s="70">
        <v>1</v>
      </c>
      <c r="E379" s="70">
        <v>2017</v>
      </c>
      <c r="F379" s="70" t="s">
        <v>156</v>
      </c>
      <c r="G379" s="70" t="s">
        <v>2263</v>
      </c>
      <c r="H379" s="70" t="s">
        <v>2264</v>
      </c>
      <c r="I379" s="148"/>
      <c r="J379" s="71">
        <v>2.6579305406728095</v>
      </c>
      <c r="K379" s="71">
        <v>0.46432339805794076</v>
      </c>
      <c r="L379" s="71">
        <v>4.1731000177151403</v>
      </c>
      <c r="M379" s="71">
        <v>5.0066313798535118</v>
      </c>
      <c r="N379" s="71">
        <v>9.142832405348658</v>
      </c>
      <c r="O379" s="71">
        <v>6.0378946408145486</v>
      </c>
      <c r="P379" s="71">
        <v>6.5997989908688384</v>
      </c>
      <c r="Q379" s="71">
        <v>0.37887531614335102</v>
      </c>
      <c r="R379" s="71">
        <v>0</v>
      </c>
      <c r="S379" s="71">
        <v>0.97374080802600593</v>
      </c>
      <c r="T379" s="72"/>
      <c r="U379" s="71">
        <v>456118.99999999988</v>
      </c>
      <c r="V379" s="71">
        <v>196</v>
      </c>
      <c r="W379" s="71">
        <v>90</v>
      </c>
      <c r="X379" s="71">
        <v>1307</v>
      </c>
      <c r="Y379" s="71">
        <v>1878</v>
      </c>
      <c r="Z379" s="71">
        <v>3610</v>
      </c>
      <c r="AA379" s="71">
        <v>1367</v>
      </c>
      <c r="AB379" s="71">
        <v>5547</v>
      </c>
      <c r="AC379" s="71">
        <v>0</v>
      </c>
      <c r="AD379" s="71">
        <v>0.97374080802600593</v>
      </c>
      <c r="AE379" s="72"/>
      <c r="AF379" s="71">
        <v>3830249.2050366998</v>
      </c>
      <c r="AG379" s="71">
        <v>331307.03315655701</v>
      </c>
      <c r="AH379" s="71">
        <v>842714.59327370964</v>
      </c>
      <c r="AI379" s="71">
        <v>7347048.2303660857</v>
      </c>
      <c r="AJ379" s="71">
        <v>10605238.418245601</v>
      </c>
      <c r="AK379" s="71">
        <v>0</v>
      </c>
      <c r="AL379" s="71">
        <v>0</v>
      </c>
      <c r="AM379" s="71">
        <v>761974.0954271052</v>
      </c>
      <c r="AN379" s="71">
        <v>0</v>
      </c>
      <c r="AO379" s="71">
        <v>0</v>
      </c>
      <c r="AP379" s="71">
        <v>23718531.575505756</v>
      </c>
      <c r="AQ379" s="72"/>
      <c r="AR379" s="71">
        <v>26</v>
      </c>
      <c r="AS379" s="71">
        <v>3</v>
      </c>
      <c r="AT379" s="71">
        <v>0</v>
      </c>
      <c r="AU379" s="71">
        <v>0</v>
      </c>
      <c r="AV379" s="71">
        <v>0</v>
      </c>
      <c r="AW379" s="71">
        <v>0</v>
      </c>
      <c r="AX379" s="71"/>
      <c r="AY379" s="72"/>
      <c r="AZ379" s="71">
        <v>132</v>
      </c>
      <c r="BA379" s="71">
        <v>32.6</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2278</v>
      </c>
      <c r="B380" s="70">
        <v>15</v>
      </c>
      <c r="C380" s="70">
        <v>15</v>
      </c>
      <c r="D380" s="70">
        <v>1</v>
      </c>
      <c r="E380" s="70">
        <v>2018</v>
      </c>
      <c r="F380" s="70" t="s">
        <v>183</v>
      </c>
      <c r="G380" s="70" t="s">
        <v>2263</v>
      </c>
      <c r="H380" s="70" t="s">
        <v>2264</v>
      </c>
      <c r="I380" s="148"/>
      <c r="J380" s="71">
        <v>2.1828642840597205</v>
      </c>
      <c r="K380" s="71">
        <v>0.44085603923912398</v>
      </c>
      <c r="L380" s="71">
        <v>3.8508948640806846</v>
      </c>
      <c r="M380" s="71">
        <v>5.0584875308516573</v>
      </c>
      <c r="N380" s="71">
        <v>8.1616980466642435</v>
      </c>
      <c r="O380" s="71">
        <v>5.7718312938489271</v>
      </c>
      <c r="P380" s="71">
        <v>6.5532225658795271</v>
      </c>
      <c r="Q380" s="71">
        <v>0.34143254941913298</v>
      </c>
      <c r="R380" s="71">
        <v>0</v>
      </c>
      <c r="S380" s="71">
        <v>1.3192324383923903</v>
      </c>
      <c r="T380" s="72"/>
      <c r="U380" s="71">
        <v>355883</v>
      </c>
      <c r="V380" s="71">
        <v>196</v>
      </c>
      <c r="W380" s="71">
        <v>90</v>
      </c>
      <c r="X380" s="71">
        <v>1307</v>
      </c>
      <c r="Y380" s="71">
        <v>1861</v>
      </c>
      <c r="Z380" s="71">
        <v>3517</v>
      </c>
      <c r="AA380" s="71">
        <v>1371</v>
      </c>
      <c r="AB380" s="71">
        <v>5387</v>
      </c>
      <c r="AC380" s="71">
        <v>0</v>
      </c>
      <c r="AD380" s="71">
        <v>1.3192324383923899</v>
      </c>
      <c r="AE380" s="72"/>
      <c r="AF380" s="71">
        <v>3124824.8675921839</v>
      </c>
      <c r="AG380" s="71">
        <v>294452.8126340892</v>
      </c>
      <c r="AH380" s="71">
        <v>799643.30738629366</v>
      </c>
      <c r="AI380" s="71">
        <v>7268473.1832823409</v>
      </c>
      <c r="AJ380" s="71">
        <v>9745530.9975974895</v>
      </c>
      <c r="AK380" s="71">
        <v>0</v>
      </c>
      <c r="AL380" s="71">
        <v>0</v>
      </c>
      <c r="AM380" s="71">
        <v>741526.53340365237</v>
      </c>
      <c r="AN380" s="71">
        <v>0</v>
      </c>
      <c r="AO380" s="71">
        <v>0</v>
      </c>
      <c r="AP380" s="71">
        <v>21974451.701896053</v>
      </c>
      <c r="AQ380" s="72"/>
      <c r="AR380" s="71">
        <v>30</v>
      </c>
      <c r="AS380" s="71">
        <v>3</v>
      </c>
      <c r="AT380" s="71">
        <v>0</v>
      </c>
      <c r="AU380" s="71">
        <v>1</v>
      </c>
      <c r="AV380" s="71">
        <v>0</v>
      </c>
      <c r="AW380" s="71">
        <v>0</v>
      </c>
      <c r="AX380" s="71"/>
      <c r="AY380" s="72"/>
      <c r="AZ380" s="71">
        <v>148.4</v>
      </c>
      <c r="BA380" s="71">
        <v>33</v>
      </c>
      <c r="BB380" s="71">
        <v>0</v>
      </c>
      <c r="BC380" s="71">
        <v>49</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2279</v>
      </c>
      <c r="B381" s="70">
        <v>16</v>
      </c>
      <c r="C381" s="70">
        <v>16</v>
      </c>
      <c r="D381" s="70">
        <v>1</v>
      </c>
      <c r="E381" s="70">
        <v>2019</v>
      </c>
      <c r="F381" s="70" t="s">
        <v>158</v>
      </c>
      <c r="G381" s="70" t="s">
        <v>2263</v>
      </c>
      <c r="H381" s="70" t="s">
        <v>2264</v>
      </c>
      <c r="I381" s="148"/>
      <c r="J381" s="71">
        <v>1.9448201583078255</v>
      </c>
      <c r="K381" s="71">
        <v>0.4077115819039363</v>
      </c>
      <c r="L381" s="71">
        <v>3.8899509160018213</v>
      </c>
      <c r="M381" s="71">
        <v>4.9604277784788504</v>
      </c>
      <c r="N381" s="71">
        <v>7.8015878618379846</v>
      </c>
      <c r="O381" s="71">
        <v>5.504203097453586</v>
      </c>
      <c r="P381" s="71">
        <v>6.0295478188350788</v>
      </c>
      <c r="Q381" s="71">
        <v>0.32391694238632102</v>
      </c>
      <c r="R381" s="71">
        <v>0</v>
      </c>
      <c r="S381" s="71">
        <v>0.95308044221806099</v>
      </c>
      <c r="T381" s="72"/>
      <c r="U381" s="71">
        <v>362931</v>
      </c>
      <c r="V381" s="71">
        <v>196</v>
      </c>
      <c r="W381" s="71">
        <v>90</v>
      </c>
      <c r="X381" s="71">
        <v>1307</v>
      </c>
      <c r="Y381" s="71">
        <v>1851</v>
      </c>
      <c r="Z381" s="71">
        <v>3446</v>
      </c>
      <c r="AA381" s="71">
        <v>1252</v>
      </c>
      <c r="AB381" s="71">
        <v>5249</v>
      </c>
      <c r="AC381" s="71">
        <v>0</v>
      </c>
      <c r="AD381" s="71">
        <v>0.95308044221806099</v>
      </c>
      <c r="AE381" s="72"/>
      <c r="AF381" s="71">
        <v>2806312.6605890822</v>
      </c>
      <c r="AG381" s="71">
        <v>284860.74638603919</v>
      </c>
      <c r="AH381" s="71">
        <v>849633.94099610206</v>
      </c>
      <c r="AI381" s="71">
        <v>7348485.9263659492</v>
      </c>
      <c r="AJ381" s="71">
        <v>9623476.5826748982</v>
      </c>
      <c r="AK381" s="71">
        <v>0</v>
      </c>
      <c r="AL381" s="71">
        <v>0</v>
      </c>
      <c r="AM381" s="71">
        <v>714874.2855491559</v>
      </c>
      <c r="AN381" s="71">
        <v>0</v>
      </c>
      <c r="AO381" s="71">
        <v>0</v>
      </c>
      <c r="AP381" s="71">
        <v>21627644.142561227</v>
      </c>
      <c r="AQ381" s="72"/>
      <c r="AR381" s="71">
        <v>31</v>
      </c>
      <c r="AS381" s="71">
        <v>3</v>
      </c>
      <c r="AT381" s="71">
        <v>0</v>
      </c>
      <c r="AU381" s="71">
        <v>1</v>
      </c>
      <c r="AV381" s="71">
        <v>0</v>
      </c>
      <c r="AW381" s="71">
        <v>0</v>
      </c>
      <c r="AX381" s="71"/>
      <c r="AY381" s="72"/>
      <c r="AZ381" s="71">
        <v>152.30000000000001</v>
      </c>
      <c r="BA381" s="71">
        <v>32.6</v>
      </c>
      <c r="BB381" s="71">
        <v>0</v>
      </c>
      <c r="BC381" s="71">
        <v>49.4</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2280</v>
      </c>
      <c r="B382" s="70">
        <v>17</v>
      </c>
      <c r="C382" s="70">
        <v>17</v>
      </c>
      <c r="D382" s="70">
        <v>1</v>
      </c>
      <c r="E382" s="70">
        <v>2020</v>
      </c>
      <c r="F382" s="70" t="s">
        <v>159</v>
      </c>
      <c r="G382" s="70" t="s">
        <v>2263</v>
      </c>
      <c r="H382" s="70" t="s">
        <v>2264</v>
      </c>
      <c r="I382" s="148"/>
      <c r="J382" s="71">
        <v>1.432169652807477</v>
      </c>
      <c r="K382" s="71">
        <v>0.44705239862802698</v>
      </c>
      <c r="L382" s="71">
        <v>2.9755503449600442</v>
      </c>
      <c r="M382" s="71">
        <v>4.6076170691719929</v>
      </c>
      <c r="N382" s="71">
        <v>7.1909473878234849</v>
      </c>
      <c r="O382" s="71">
        <v>4.716102897363732</v>
      </c>
      <c r="P382" s="71">
        <v>5.5685492997721946</v>
      </c>
      <c r="Q382" s="71">
        <v>0.29952047486651301</v>
      </c>
      <c r="R382" s="71">
        <v>0</v>
      </c>
      <c r="S382" s="71">
        <v>1.1198069908364321</v>
      </c>
      <c r="T382" s="72"/>
      <c r="U382" s="71">
        <v>276158</v>
      </c>
      <c r="V382" s="71">
        <v>190</v>
      </c>
      <c r="W382" s="71">
        <v>87</v>
      </c>
      <c r="X382" s="71">
        <v>1235</v>
      </c>
      <c r="Y382" s="71">
        <v>1834</v>
      </c>
      <c r="Z382" s="71">
        <v>3370</v>
      </c>
      <c r="AA382" s="71">
        <v>1229</v>
      </c>
      <c r="AB382" s="71">
        <v>5080</v>
      </c>
      <c r="AC382" s="71">
        <v>0</v>
      </c>
      <c r="AD382" s="71">
        <v>1.1198069908364321</v>
      </c>
      <c r="AE382" s="72"/>
      <c r="AF382" s="71">
        <v>2238297.6771646109</v>
      </c>
      <c r="AG382" s="71">
        <v>302920.26513084222</v>
      </c>
      <c r="AH382" s="71">
        <v>736022.76494515466</v>
      </c>
      <c r="AI382" s="71">
        <v>7259628.180810811</v>
      </c>
      <c r="AJ382" s="71">
        <v>9818811.5795797352</v>
      </c>
      <c r="AK382" s="71"/>
      <c r="AL382" s="71"/>
      <c r="AM382" s="71">
        <v>662996.43997717113</v>
      </c>
      <c r="AN382" s="71"/>
      <c r="AO382" s="71"/>
      <c r="AP382" s="71">
        <v>21018676.907608327</v>
      </c>
      <c r="AQ382" s="72"/>
      <c r="AR382" s="71">
        <v>31</v>
      </c>
      <c r="AS382" s="71">
        <v>3</v>
      </c>
      <c r="AT382" s="71">
        <v>0</v>
      </c>
      <c r="AU382" s="71">
        <v>1</v>
      </c>
      <c r="AV382" s="71">
        <v>0</v>
      </c>
      <c r="AW382" s="71">
        <v>0</v>
      </c>
      <c r="AX382" s="71"/>
      <c r="AY382" s="72"/>
      <c r="AZ382" s="71">
        <v>152.30000000000001</v>
      </c>
      <c r="BA382" s="71">
        <v>32.6</v>
      </c>
      <c r="BB382" s="71">
        <v>0</v>
      </c>
      <c r="BC382" s="71">
        <v>49.4</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2281</v>
      </c>
      <c r="B383" s="70">
        <v>17</v>
      </c>
      <c r="C383" s="70">
        <v>18</v>
      </c>
      <c r="D383" s="70">
        <v>1</v>
      </c>
      <c r="E383" s="70">
        <v>2021</v>
      </c>
      <c r="F383" s="70" t="s">
        <v>160</v>
      </c>
      <c r="G383" s="70" t="s">
        <v>2263</v>
      </c>
      <c r="H383" s="70" t="s">
        <v>2264</v>
      </c>
      <c r="I383" s="148"/>
      <c r="J383" s="71">
        <v>1.3911246666057815</v>
      </c>
      <c r="K383" s="71">
        <v>0.46554228261329111</v>
      </c>
      <c r="L383" s="71">
        <v>2.5853378042206971</v>
      </c>
      <c r="M383" s="71">
        <v>4.8462727505723775</v>
      </c>
      <c r="N383" s="71">
        <v>7.5483850667549977</v>
      </c>
      <c r="O383" s="71">
        <v>4.5055347369259522</v>
      </c>
      <c r="P383" s="71">
        <v>5.608458151264931</v>
      </c>
      <c r="Q383" s="71">
        <v>0.28685585864360302</v>
      </c>
      <c r="R383" s="71">
        <v>0</v>
      </c>
      <c r="S383" s="71">
        <v>0.98374340424651641</v>
      </c>
      <c r="T383" s="72"/>
      <c r="U383" s="71">
        <v>290763</v>
      </c>
      <c r="V383" s="71">
        <v>190</v>
      </c>
      <c r="W383" s="71">
        <v>87</v>
      </c>
      <c r="X383" s="71">
        <v>1235</v>
      </c>
      <c r="Y383" s="71">
        <v>1815</v>
      </c>
      <c r="Z383" s="71">
        <v>3315</v>
      </c>
      <c r="AA383" s="71">
        <v>1207</v>
      </c>
      <c r="AB383" s="71">
        <v>4913</v>
      </c>
      <c r="AC383" s="71">
        <v>0</v>
      </c>
      <c r="AD383" s="71">
        <v>0.98374340424651641</v>
      </c>
      <c r="AE383" s="72"/>
      <c r="AF383" s="71">
        <v>2095411.3173136769</v>
      </c>
      <c r="AG383" s="71">
        <v>307313.23102246615</v>
      </c>
      <c r="AH383" s="71">
        <v>578229.3203726639</v>
      </c>
      <c r="AI383" s="71">
        <v>7502762.644359705</v>
      </c>
      <c r="AJ383" s="71">
        <v>9996430.6530269329</v>
      </c>
      <c r="AK383" s="71">
        <v>0</v>
      </c>
      <c r="AL383" s="71">
        <v>0</v>
      </c>
      <c r="AM383" s="71">
        <v>644899.48079973576</v>
      </c>
      <c r="AN383" s="71">
        <v>0</v>
      </c>
      <c r="AO383" s="71">
        <v>0</v>
      </c>
      <c r="AP383" s="71">
        <v>21125046.646895178</v>
      </c>
      <c r="AQ383" s="72"/>
      <c r="AR383" s="71">
        <v>33</v>
      </c>
      <c r="AS383" s="71">
        <v>3</v>
      </c>
      <c r="AT383" s="71">
        <v>0</v>
      </c>
      <c r="AU383" s="71">
        <v>1</v>
      </c>
      <c r="AV383" s="71">
        <v>0</v>
      </c>
      <c r="AW383" s="71">
        <v>0</v>
      </c>
      <c r="AX383" s="71"/>
      <c r="AY383" s="72"/>
      <c r="AZ383" s="71">
        <v>159.6</v>
      </c>
      <c r="BA383" s="71">
        <v>32.6</v>
      </c>
      <c r="BB383" s="71">
        <v>0</v>
      </c>
      <c r="BC383" s="71">
        <v>49.4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2282</v>
      </c>
      <c r="B384" s="70">
        <v>17</v>
      </c>
      <c r="C384" s="70">
        <v>19</v>
      </c>
      <c r="D384" s="70">
        <v>1</v>
      </c>
      <c r="E384" s="70">
        <v>2022</v>
      </c>
      <c r="F384" s="70" t="s">
        <v>161</v>
      </c>
      <c r="G384" s="70" t="s">
        <v>2263</v>
      </c>
      <c r="H384" s="70" t="s">
        <v>2264</v>
      </c>
      <c r="I384" s="148"/>
      <c r="J384" s="71">
        <v>1.568892656858347</v>
      </c>
      <c r="K384" s="71">
        <v>0.42424504129976992</v>
      </c>
      <c r="L384" s="71">
        <v>2.2835193672597303</v>
      </c>
      <c r="M384" s="71">
        <v>4.6330747961223304</v>
      </c>
      <c r="N384" s="71">
        <v>7.686953469074755</v>
      </c>
      <c r="O384" s="71">
        <v>4.6748959143384194</v>
      </c>
      <c r="P384" s="71">
        <v>5.5196674063366755</v>
      </c>
      <c r="Q384" s="71">
        <v>0.28110349797132739</v>
      </c>
      <c r="R384" s="71">
        <v>0</v>
      </c>
      <c r="S384" s="71">
        <v>0.88074224751666019</v>
      </c>
      <c r="T384" s="72"/>
      <c r="U384" s="71">
        <v>303222</v>
      </c>
      <c r="V384" s="71">
        <v>190</v>
      </c>
      <c r="W384" s="71">
        <v>87</v>
      </c>
      <c r="X384" s="71">
        <v>1235</v>
      </c>
      <c r="Y384" s="71">
        <v>1789</v>
      </c>
      <c r="Z384" s="71">
        <v>3268</v>
      </c>
      <c r="AA384" s="71">
        <v>1206</v>
      </c>
      <c r="AB384" s="71">
        <v>4775</v>
      </c>
      <c r="AC384" s="71">
        <v>0</v>
      </c>
      <c r="AD384" s="71">
        <v>0.88074224751666019</v>
      </c>
      <c r="AE384" s="72"/>
      <c r="AF384" s="71">
        <v>2491403.8822764177</v>
      </c>
      <c r="AG384" s="71">
        <v>302258.03085713723</v>
      </c>
      <c r="AH384" s="71">
        <v>612897.72648375353</v>
      </c>
      <c r="AI384" s="71">
        <v>7119634.2336012088</v>
      </c>
      <c r="AJ384" s="71">
        <v>11309877.982472947</v>
      </c>
      <c r="AK384" s="71">
        <v>0</v>
      </c>
      <c r="AL384" s="71">
        <v>0</v>
      </c>
      <c r="AM384" s="71">
        <v>616582.83079397678</v>
      </c>
      <c r="AN384" s="71">
        <v>0</v>
      </c>
      <c r="AO384" s="71">
        <v>0</v>
      </c>
      <c r="AP384" s="71">
        <v>22452654.68648544</v>
      </c>
      <c r="AQ384" s="72"/>
      <c r="AR384" s="71">
        <v>36</v>
      </c>
      <c r="AS384" s="71">
        <v>3</v>
      </c>
      <c r="AT384" s="71">
        <v>0</v>
      </c>
      <c r="AU384" s="71">
        <v>1</v>
      </c>
      <c r="AV384" s="71">
        <v>0</v>
      </c>
      <c r="AW384" s="71">
        <v>0</v>
      </c>
      <c r="AX384" s="71"/>
      <c r="AY384" s="72"/>
      <c r="AZ384" s="71">
        <v>175</v>
      </c>
      <c r="BA384" s="71">
        <v>32.6</v>
      </c>
      <c r="BB384" s="71">
        <v>0</v>
      </c>
      <c r="BC384" s="71">
        <v>49.4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2283</v>
      </c>
      <c r="B385" s="70">
        <v>17</v>
      </c>
      <c r="C385" s="70">
        <v>20</v>
      </c>
      <c r="D385" s="70">
        <v>1</v>
      </c>
      <c r="E385" s="70">
        <v>2023</v>
      </c>
      <c r="F385" s="70" t="s">
        <v>1539</v>
      </c>
      <c r="G385" s="70" t="s">
        <v>2263</v>
      </c>
      <c r="H385" s="70" t="s">
        <v>2264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36</v>
      </c>
      <c r="AS385" s="71">
        <v>3</v>
      </c>
      <c r="AT385" s="71">
        <v>0</v>
      </c>
      <c r="AU385" s="71">
        <v>1</v>
      </c>
      <c r="AV385" s="71">
        <v>0</v>
      </c>
      <c r="AW385" s="71">
        <v>0</v>
      </c>
      <c r="AX385" s="71"/>
      <c r="AY385" s="72"/>
      <c r="AZ385" s="71">
        <v>175</v>
      </c>
      <c r="BA385" s="71">
        <v>32.6</v>
      </c>
      <c r="BB385" s="71">
        <v>0</v>
      </c>
      <c r="BC385" s="71">
        <v>49.4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2284</v>
      </c>
      <c r="B386" s="70">
        <v>17</v>
      </c>
      <c r="C386" s="70">
        <v>21</v>
      </c>
      <c r="D386" s="70">
        <v>1</v>
      </c>
      <c r="E386" s="70">
        <v>2024</v>
      </c>
      <c r="F386" s="70" t="s">
        <v>1554</v>
      </c>
      <c r="G386" s="1064" t="s">
        <v>2263</v>
      </c>
      <c r="H386" s="70" t="s">
        <v>2264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2285</v>
      </c>
      <c r="B387" s="70">
        <v>120</v>
      </c>
      <c r="C387" s="70">
        <v>1</v>
      </c>
      <c r="D387" s="70">
        <v>8</v>
      </c>
      <c r="E387" s="70">
        <v>1990</v>
      </c>
      <c r="F387" s="70" t="s">
        <v>787</v>
      </c>
      <c r="G387" s="1064" t="s">
        <v>2286</v>
      </c>
      <c r="H387" s="70" t="s">
        <v>2287</v>
      </c>
      <c r="I387" s="148"/>
      <c r="J387" s="71">
        <v>19.107377734283169</v>
      </c>
      <c r="K387" s="71">
        <v>1.297002458886686</v>
      </c>
      <c r="L387" s="71">
        <v>3.09972749580675</v>
      </c>
      <c r="M387" s="71">
        <v>3.6101337802532618</v>
      </c>
      <c r="N387" s="71">
        <v>5.2745976292095804</v>
      </c>
      <c r="O387" s="71">
        <v>4.8333174822093694</v>
      </c>
      <c r="P387" s="71">
        <v>9.6165293238857252</v>
      </c>
      <c r="Q387" s="71">
        <v>0.46912507778212598</v>
      </c>
      <c r="R387" s="71">
        <v>0</v>
      </c>
      <c r="S387" s="71">
        <v>0.46216473620974319</v>
      </c>
      <c r="T387" s="72"/>
      <c r="U387" s="71">
        <v>1986850</v>
      </c>
      <c r="V387" s="71">
        <v>399</v>
      </c>
      <c r="W387" s="71">
        <v>35</v>
      </c>
      <c r="X387" s="71">
        <v>1245</v>
      </c>
      <c r="Y387" s="71">
        <v>1807</v>
      </c>
      <c r="Z387" s="71">
        <v>1988</v>
      </c>
      <c r="AA387" s="71">
        <v>2335</v>
      </c>
      <c r="AB387" s="71">
        <v>7617</v>
      </c>
      <c r="AC387" s="71">
        <v>0</v>
      </c>
      <c r="AD387" s="71">
        <v>0.46216473620974319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2288</v>
      </c>
      <c r="B388" s="70">
        <v>121</v>
      </c>
      <c r="C388" s="70">
        <v>2</v>
      </c>
      <c r="D388" s="70">
        <v>8</v>
      </c>
      <c r="E388" s="70">
        <v>2005</v>
      </c>
      <c r="F388" s="70" t="s">
        <v>789</v>
      </c>
      <c r="G388" s="70" t="s">
        <v>2286</v>
      </c>
      <c r="H388" s="70" t="s">
        <v>2287</v>
      </c>
      <c r="I388" s="148"/>
      <c r="J388" s="71">
        <v>11.61894161926017</v>
      </c>
      <c r="K388" s="71">
        <v>1.012843602849238</v>
      </c>
      <c r="L388" s="71">
        <v>0</v>
      </c>
      <c r="M388" s="71">
        <v>4.7027757077582679</v>
      </c>
      <c r="N388" s="71">
        <v>8.2117452038861742</v>
      </c>
      <c r="O388" s="71">
        <v>7.4143942962196654</v>
      </c>
      <c r="P388" s="71">
        <v>10.54510737634776</v>
      </c>
      <c r="Q388" s="71">
        <v>0.396139867107766</v>
      </c>
      <c r="R388" s="71">
        <v>0</v>
      </c>
      <c r="S388" s="71">
        <v>0.33093547557351899</v>
      </c>
      <c r="T388" s="72"/>
      <c r="U388" s="71">
        <v>1257585</v>
      </c>
      <c r="V388" s="71">
        <v>386</v>
      </c>
      <c r="W388" s="71">
        <v>0</v>
      </c>
      <c r="X388" s="71">
        <v>761</v>
      </c>
      <c r="Y388" s="71">
        <v>1812</v>
      </c>
      <c r="Z388" s="71">
        <v>3529</v>
      </c>
      <c r="AA388" s="71">
        <v>2097</v>
      </c>
      <c r="AB388" s="71">
        <v>6724</v>
      </c>
      <c r="AC388" s="71">
        <v>0</v>
      </c>
      <c r="AD388" s="71">
        <v>0.33093547557351899</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2289</v>
      </c>
      <c r="B389" s="70">
        <v>122</v>
      </c>
      <c r="C389" s="70">
        <v>3</v>
      </c>
      <c r="D389" s="70">
        <v>8</v>
      </c>
      <c r="E389" s="70">
        <v>2006</v>
      </c>
      <c r="F389" s="70" t="s">
        <v>790</v>
      </c>
      <c r="G389" s="70" t="s">
        <v>2286</v>
      </c>
      <c r="H389" s="70" t="s">
        <v>2287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2290</v>
      </c>
      <c r="B390" s="70">
        <v>123</v>
      </c>
      <c r="C390" s="70">
        <v>4</v>
      </c>
      <c r="D390" s="70">
        <v>8</v>
      </c>
      <c r="E390" s="70">
        <v>2007</v>
      </c>
      <c r="F390" s="70" t="s">
        <v>791</v>
      </c>
      <c r="G390" s="70" t="s">
        <v>2286</v>
      </c>
      <c r="H390" s="70" t="s">
        <v>2287</v>
      </c>
      <c r="I390" s="148"/>
      <c r="J390" s="71">
        <v>8.2430918266240329</v>
      </c>
      <c r="K390" s="71">
        <v>0.87851746459422431</v>
      </c>
      <c r="L390" s="71">
        <v>0.46778910532785761</v>
      </c>
      <c r="M390" s="71">
        <v>4.5799515092620631</v>
      </c>
      <c r="N390" s="71">
        <v>8.341036365297775</v>
      </c>
      <c r="O390" s="71">
        <v>7.0777318479347464</v>
      </c>
      <c r="P390" s="71">
        <v>10.284493840521</v>
      </c>
      <c r="Q390" s="71">
        <v>0.40426136301205501</v>
      </c>
      <c r="R390" s="71">
        <v>0</v>
      </c>
      <c r="S390" s="71">
        <v>0.39396403106203759</v>
      </c>
      <c r="T390" s="72"/>
      <c r="U390" s="71">
        <v>1052739</v>
      </c>
      <c r="V390" s="71">
        <v>350</v>
      </c>
      <c r="W390" s="71">
        <v>7</v>
      </c>
      <c r="X390" s="71">
        <v>998</v>
      </c>
      <c r="Y390" s="71">
        <v>1805</v>
      </c>
      <c r="Z390" s="71">
        <v>3502</v>
      </c>
      <c r="AA390" s="71">
        <v>2014</v>
      </c>
      <c r="AB390" s="71">
        <v>6499</v>
      </c>
      <c r="AC390" s="71">
        <v>0</v>
      </c>
      <c r="AD390" s="71">
        <v>0.39396403106203759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2291</v>
      </c>
      <c r="B391" s="70">
        <v>124</v>
      </c>
      <c r="C391" s="70">
        <v>5</v>
      </c>
      <c r="D391" s="70">
        <v>8</v>
      </c>
      <c r="E391" s="70">
        <v>2008</v>
      </c>
      <c r="F391" s="70" t="s">
        <v>792</v>
      </c>
      <c r="G391" s="70" t="s">
        <v>2286</v>
      </c>
      <c r="H391" s="70" t="s">
        <v>2287</v>
      </c>
      <c r="I391" s="148"/>
      <c r="J391" s="71">
        <v>8.8477178471857627</v>
      </c>
      <c r="K391" s="71">
        <v>0.69600025578382796</v>
      </c>
      <c r="L391" s="71">
        <v>0.45699362463638871</v>
      </c>
      <c r="M391" s="71">
        <v>5.1323281980830169</v>
      </c>
      <c r="N391" s="71">
        <v>7.9544402576799653</v>
      </c>
      <c r="O391" s="71">
        <v>6.9392704355828707</v>
      </c>
      <c r="P391" s="71">
        <v>9.9055240481458178</v>
      </c>
      <c r="Q391" s="71">
        <v>0.39331353310689199</v>
      </c>
      <c r="R391" s="71">
        <v>0</v>
      </c>
      <c r="S391" s="71">
        <v>0.45259510084523069</v>
      </c>
      <c r="T391" s="72"/>
      <c r="U391" s="71">
        <v>1177527</v>
      </c>
      <c r="V391" s="71">
        <v>350</v>
      </c>
      <c r="W391" s="71">
        <v>7</v>
      </c>
      <c r="X391" s="71">
        <v>998</v>
      </c>
      <c r="Y391" s="71">
        <v>1804</v>
      </c>
      <c r="Z391" s="71">
        <v>3554</v>
      </c>
      <c r="AA391" s="71">
        <v>1942</v>
      </c>
      <c r="AB391" s="71">
        <v>6427</v>
      </c>
      <c r="AC391" s="71">
        <v>0</v>
      </c>
      <c r="AD391" s="71">
        <v>0.45259510084523069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2292</v>
      </c>
      <c r="B392" s="70">
        <v>125</v>
      </c>
      <c r="C392" s="70">
        <v>6</v>
      </c>
      <c r="D392" s="70">
        <v>8</v>
      </c>
      <c r="E392" s="70">
        <v>2009</v>
      </c>
      <c r="F392" s="70" t="s">
        <v>176</v>
      </c>
      <c r="G392" s="70" t="s">
        <v>2286</v>
      </c>
      <c r="H392" s="70" t="s">
        <v>2287</v>
      </c>
      <c r="I392" s="148"/>
      <c r="J392" s="71">
        <v>8.1923316050367934</v>
      </c>
      <c r="K392" s="71">
        <v>0.60243436397217365</v>
      </c>
      <c r="L392" s="71">
        <v>3.0326468874487258</v>
      </c>
      <c r="M392" s="71">
        <v>5.0457308053685876</v>
      </c>
      <c r="N392" s="71">
        <v>7.2777546331619911</v>
      </c>
      <c r="O392" s="71">
        <v>7.0323011720235584</v>
      </c>
      <c r="P392" s="71">
        <v>9.5096264652173534</v>
      </c>
      <c r="Q392" s="71">
        <v>0.368963981038886</v>
      </c>
      <c r="R392" s="71">
        <v>0</v>
      </c>
      <c r="S392" s="71">
        <v>0.37699046089610339</v>
      </c>
      <c r="T392" s="72"/>
      <c r="U392" s="71">
        <v>943809</v>
      </c>
      <c r="V392" s="71">
        <v>309</v>
      </c>
      <c r="W392" s="71">
        <v>64</v>
      </c>
      <c r="X392" s="71">
        <v>972</v>
      </c>
      <c r="Y392" s="71">
        <v>1803</v>
      </c>
      <c r="Z392" s="71">
        <v>3555</v>
      </c>
      <c r="AA392" s="71">
        <v>1914</v>
      </c>
      <c r="AB392" s="71">
        <v>6329</v>
      </c>
      <c r="AC392" s="71">
        <v>0</v>
      </c>
      <c r="AD392" s="71">
        <v>0.37699046089610339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2293</v>
      </c>
      <c r="B393" s="70">
        <v>126</v>
      </c>
      <c r="C393" s="70">
        <v>7</v>
      </c>
      <c r="D393" s="70">
        <v>8</v>
      </c>
      <c r="E393" s="70">
        <v>2010</v>
      </c>
      <c r="F393" s="70" t="s">
        <v>177</v>
      </c>
      <c r="G393" s="70" t="s">
        <v>2286</v>
      </c>
      <c r="H393" s="70" t="s">
        <v>2287</v>
      </c>
      <c r="I393" s="148"/>
      <c r="J393" s="71">
        <v>7.9816853394658791</v>
      </c>
      <c r="K393" s="71">
        <v>0.61403520158600366</v>
      </c>
      <c r="L393" s="71">
        <v>2.8711194266150768</v>
      </c>
      <c r="M393" s="71">
        <v>4.9209504614779629</v>
      </c>
      <c r="N393" s="71">
        <v>7.2823246586658339</v>
      </c>
      <c r="O393" s="71">
        <v>7.0608134448831601</v>
      </c>
      <c r="P393" s="71">
        <v>9.4984140649540798</v>
      </c>
      <c r="Q393" s="71">
        <v>0.37939179322967798</v>
      </c>
      <c r="R393" s="71">
        <v>0</v>
      </c>
      <c r="S393" s="71">
        <v>0.41769496728207278</v>
      </c>
      <c r="T393" s="72"/>
      <c r="U393" s="71">
        <v>983726</v>
      </c>
      <c r="V393" s="71">
        <v>309</v>
      </c>
      <c r="W393" s="71">
        <v>64</v>
      </c>
      <c r="X393" s="71">
        <v>972</v>
      </c>
      <c r="Y393" s="71">
        <v>1801</v>
      </c>
      <c r="Z393" s="71">
        <v>3586</v>
      </c>
      <c r="AA393" s="71">
        <v>1864</v>
      </c>
      <c r="AB393" s="71">
        <v>6236</v>
      </c>
      <c r="AC393" s="71">
        <v>0</v>
      </c>
      <c r="AD393" s="71">
        <v>0.41769496728207278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2294</v>
      </c>
      <c r="B394" s="70">
        <v>127</v>
      </c>
      <c r="C394" s="70">
        <v>8</v>
      </c>
      <c r="D394" s="70">
        <v>8</v>
      </c>
      <c r="E394" s="70">
        <v>2011</v>
      </c>
      <c r="F394" s="70" t="s">
        <v>178</v>
      </c>
      <c r="G394" s="70" t="s">
        <v>2286</v>
      </c>
      <c r="H394" s="70" t="s">
        <v>2287</v>
      </c>
      <c r="I394" s="148"/>
      <c r="J394" s="71">
        <v>7.6096838085935312</v>
      </c>
      <c r="K394" s="71">
        <v>0.82481154964717784</v>
      </c>
      <c r="L394" s="71">
        <v>2.6803328824228769</v>
      </c>
      <c r="M394" s="71">
        <v>5.7270180820073637</v>
      </c>
      <c r="N394" s="71">
        <v>8.4955400143964788</v>
      </c>
      <c r="O394" s="71">
        <v>6.9627113957493556</v>
      </c>
      <c r="P394" s="71">
        <v>9.1051622382754669</v>
      </c>
      <c r="Q394" s="71">
        <v>0.42997473513093498</v>
      </c>
      <c r="R394" s="71">
        <v>0</v>
      </c>
      <c r="S394" s="71">
        <v>0.47468102448187138</v>
      </c>
      <c r="T394" s="72"/>
      <c r="U394" s="71">
        <v>773384</v>
      </c>
      <c r="V394" s="71">
        <v>309</v>
      </c>
      <c r="W394" s="71">
        <v>64</v>
      </c>
      <c r="X394" s="71">
        <v>972</v>
      </c>
      <c r="Y394" s="71">
        <v>1795</v>
      </c>
      <c r="Z394" s="71">
        <v>3613</v>
      </c>
      <c r="AA394" s="71">
        <v>1840</v>
      </c>
      <c r="AB394" s="71">
        <v>6127</v>
      </c>
      <c r="AC394" s="71">
        <v>0</v>
      </c>
      <c r="AD394" s="71">
        <v>0.47468102448187138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2295</v>
      </c>
      <c r="B395" s="70">
        <v>128</v>
      </c>
      <c r="C395" s="70">
        <v>9</v>
      </c>
      <c r="D395" s="70">
        <v>8</v>
      </c>
      <c r="E395" s="70">
        <v>2012</v>
      </c>
      <c r="F395" s="70" t="s">
        <v>179</v>
      </c>
      <c r="G395" s="70" t="s">
        <v>2286</v>
      </c>
      <c r="H395" s="70" t="s">
        <v>2287</v>
      </c>
      <c r="I395" s="148"/>
      <c r="J395" s="71">
        <v>9.7099251217665525</v>
      </c>
      <c r="K395" s="71">
        <v>0.77430846217793647</v>
      </c>
      <c r="L395" s="71">
        <v>2.688338028282915</v>
      </c>
      <c r="M395" s="71">
        <v>6.4435875984658892</v>
      </c>
      <c r="N395" s="71">
        <v>9.0686341152254801</v>
      </c>
      <c r="O395" s="71">
        <v>7.0532299081942815</v>
      </c>
      <c r="P395" s="71">
        <v>9.0126443496468838</v>
      </c>
      <c r="Q395" s="71">
        <v>0.46014425908291201</v>
      </c>
      <c r="R395" s="71">
        <v>0</v>
      </c>
      <c r="S395" s="71">
        <v>0.53710205204904116</v>
      </c>
      <c r="T395" s="72"/>
      <c r="U395" s="71">
        <v>905021</v>
      </c>
      <c r="V395" s="71">
        <v>309</v>
      </c>
      <c r="W395" s="71">
        <v>64</v>
      </c>
      <c r="X395" s="71">
        <v>972</v>
      </c>
      <c r="Y395" s="71">
        <v>1802</v>
      </c>
      <c r="Z395" s="71">
        <v>3689</v>
      </c>
      <c r="AA395" s="71">
        <v>1811</v>
      </c>
      <c r="AB395" s="71">
        <v>6035</v>
      </c>
      <c r="AC395" s="71">
        <v>0</v>
      </c>
      <c r="AD395" s="71">
        <v>0.53710205204904116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2296</v>
      </c>
      <c r="B396" s="70">
        <v>129</v>
      </c>
      <c r="C396" s="70">
        <v>10</v>
      </c>
      <c r="D396" s="70">
        <v>8</v>
      </c>
      <c r="E396" s="70">
        <v>2013</v>
      </c>
      <c r="F396" s="70" t="s">
        <v>180</v>
      </c>
      <c r="G396" s="70" t="s">
        <v>2286</v>
      </c>
      <c r="H396" s="70" t="s">
        <v>2287</v>
      </c>
      <c r="I396" s="148"/>
      <c r="J396" s="71">
        <v>8.9150171579467941</v>
      </c>
      <c r="K396" s="71">
        <v>0.65736807330269187</v>
      </c>
      <c r="L396" s="71">
        <v>1.9502472130766759</v>
      </c>
      <c r="M396" s="71">
        <v>5.5612226430525098</v>
      </c>
      <c r="N396" s="71">
        <v>8.969285838378882</v>
      </c>
      <c r="O396" s="71">
        <v>6.8396273555827536</v>
      </c>
      <c r="P396" s="71">
        <v>8.881757049559674</v>
      </c>
      <c r="Q396" s="71">
        <v>0.463355813850029</v>
      </c>
      <c r="R396" s="71">
        <v>0</v>
      </c>
      <c r="S396" s="71">
        <v>0.6038560199799915</v>
      </c>
      <c r="T396" s="72"/>
      <c r="U396" s="71">
        <v>913559</v>
      </c>
      <c r="V396" s="71">
        <v>309</v>
      </c>
      <c r="W396" s="71">
        <v>64</v>
      </c>
      <c r="X396" s="71">
        <v>972</v>
      </c>
      <c r="Y396" s="71">
        <v>1812</v>
      </c>
      <c r="Z396" s="71">
        <v>3737</v>
      </c>
      <c r="AA396" s="71">
        <v>1778</v>
      </c>
      <c r="AB396" s="71">
        <v>5990</v>
      </c>
      <c r="AC396" s="71">
        <v>0</v>
      </c>
      <c r="AD396" s="71">
        <v>0.6038560199799915</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2297</v>
      </c>
      <c r="B397" s="70">
        <v>130</v>
      </c>
      <c r="C397" s="70">
        <v>11</v>
      </c>
      <c r="D397" s="70">
        <v>8</v>
      </c>
      <c r="E397" s="70">
        <v>2014</v>
      </c>
      <c r="F397" s="70" t="s">
        <v>181</v>
      </c>
      <c r="G397" s="70" t="s">
        <v>2286</v>
      </c>
      <c r="H397" s="70" t="s">
        <v>2287</v>
      </c>
      <c r="I397" s="148"/>
      <c r="J397" s="71">
        <v>8.7604230043975004</v>
      </c>
      <c r="K397" s="71">
        <v>0.737172240541213</v>
      </c>
      <c r="L397" s="71">
        <v>2.019386566250005</v>
      </c>
      <c r="M397" s="71">
        <v>5.4630509903537341</v>
      </c>
      <c r="N397" s="71">
        <v>8.7795667365190386</v>
      </c>
      <c r="O397" s="71">
        <v>6.422752063570158</v>
      </c>
      <c r="P397" s="71">
        <v>8.8977950918493196</v>
      </c>
      <c r="Q397" s="71">
        <v>0.43751165014249099</v>
      </c>
      <c r="R397" s="71">
        <v>0</v>
      </c>
      <c r="S397" s="71">
        <v>0.65330850169160903</v>
      </c>
      <c r="T397" s="72"/>
      <c r="U397" s="71">
        <v>965511</v>
      </c>
      <c r="V397" s="71">
        <v>319</v>
      </c>
      <c r="W397" s="71">
        <v>44</v>
      </c>
      <c r="X397" s="71">
        <v>854</v>
      </c>
      <c r="Y397" s="71">
        <v>1816</v>
      </c>
      <c r="Z397" s="71">
        <v>3696</v>
      </c>
      <c r="AA397" s="71">
        <v>1772</v>
      </c>
      <c r="AB397" s="71">
        <v>5895</v>
      </c>
      <c r="AC397" s="71">
        <v>0</v>
      </c>
      <c r="AD397" s="71">
        <v>0.65330850169160903</v>
      </c>
      <c r="AE397" s="72"/>
      <c r="AF397" s="71"/>
      <c r="AG397" s="71"/>
      <c r="AH397" s="71"/>
      <c r="AI397" s="71"/>
      <c r="AJ397" s="71"/>
      <c r="AK397" s="71"/>
      <c r="AL397" s="71"/>
      <c r="AM397" s="71"/>
      <c r="AN397" s="71"/>
      <c r="AO397" s="71"/>
      <c r="AP397" s="71"/>
      <c r="AQ397" s="72"/>
      <c r="AR397" s="71">
        <v>47</v>
      </c>
      <c r="AS397" s="71">
        <v>9</v>
      </c>
      <c r="AT397" s="71">
        <v>0</v>
      </c>
      <c r="AU397" s="71">
        <v>0</v>
      </c>
      <c r="AV397" s="71">
        <v>0</v>
      </c>
      <c r="AW397" s="71">
        <v>0</v>
      </c>
      <c r="AX397" s="71"/>
      <c r="AY397" s="72"/>
      <c r="AZ397" s="71">
        <v>205.1</v>
      </c>
      <c r="BA397" s="71">
        <v>276.3</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2298</v>
      </c>
      <c r="B398" s="70">
        <v>131</v>
      </c>
      <c r="C398" s="70">
        <v>12</v>
      </c>
      <c r="D398" s="70">
        <v>8</v>
      </c>
      <c r="E398" s="70">
        <v>2015</v>
      </c>
      <c r="F398" s="70" t="s">
        <v>182</v>
      </c>
      <c r="G398" s="70" t="s">
        <v>2286</v>
      </c>
      <c r="H398" s="70" t="s">
        <v>2287</v>
      </c>
      <c r="I398" s="148"/>
      <c r="J398" s="71">
        <v>9.7534667718067887</v>
      </c>
      <c r="K398" s="71">
        <v>0.74499194178843098</v>
      </c>
      <c r="L398" s="71">
        <v>2.054135639503071</v>
      </c>
      <c r="M398" s="71">
        <v>5.3745423177910361</v>
      </c>
      <c r="N398" s="71">
        <v>7.8329005573840291</v>
      </c>
      <c r="O398" s="71">
        <v>6.2978450975904359</v>
      </c>
      <c r="P398" s="71">
        <v>8.7942683534812627</v>
      </c>
      <c r="Q398" s="71">
        <v>0.41906864222592</v>
      </c>
      <c r="R398" s="71">
        <v>0</v>
      </c>
      <c r="S398" s="71">
        <v>0.53194861733484011</v>
      </c>
      <c r="T398" s="72"/>
      <c r="U398" s="71">
        <v>1190209</v>
      </c>
      <c r="V398" s="71">
        <v>319</v>
      </c>
      <c r="W398" s="71">
        <v>44</v>
      </c>
      <c r="X398" s="71">
        <v>854</v>
      </c>
      <c r="Y398" s="71">
        <v>1807</v>
      </c>
      <c r="Z398" s="71">
        <v>3659</v>
      </c>
      <c r="AA398" s="71">
        <v>1750</v>
      </c>
      <c r="AB398" s="71">
        <v>5768</v>
      </c>
      <c r="AC398" s="71">
        <v>0</v>
      </c>
      <c r="AD398" s="71">
        <v>0.53194861733484011</v>
      </c>
      <c r="AE398" s="72"/>
      <c r="AF398" s="71">
        <v>10374666.96974883</v>
      </c>
      <c r="AG398" s="71">
        <v>547834.18283537123</v>
      </c>
      <c r="AH398" s="71">
        <v>357283.54129028547</v>
      </c>
      <c r="AI398" s="71">
        <v>6017386.6585269589</v>
      </c>
      <c r="AJ398" s="71">
        <v>10424326.30136887</v>
      </c>
      <c r="AK398" s="71">
        <v>0</v>
      </c>
      <c r="AL398" s="71">
        <v>0</v>
      </c>
      <c r="AM398" s="71">
        <v>790480.2041500234</v>
      </c>
      <c r="AN398" s="71">
        <v>0</v>
      </c>
      <c r="AO398" s="71">
        <v>0</v>
      </c>
      <c r="AP398" s="71">
        <v>28511977.857920341</v>
      </c>
      <c r="AQ398" s="72"/>
      <c r="AR398" s="71">
        <v>54</v>
      </c>
      <c r="AS398" s="71">
        <v>11</v>
      </c>
      <c r="AT398" s="71">
        <v>0</v>
      </c>
      <c r="AU398" s="71">
        <v>0</v>
      </c>
      <c r="AV398" s="71">
        <v>0</v>
      </c>
      <c r="AW398" s="71">
        <v>0</v>
      </c>
      <c r="AX398" s="71"/>
      <c r="AY398" s="72"/>
      <c r="AZ398" s="71">
        <v>255.7</v>
      </c>
      <c r="BA398" s="71">
        <v>331.3</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2299</v>
      </c>
      <c r="B399" s="70">
        <v>132</v>
      </c>
      <c r="C399" s="70">
        <v>13</v>
      </c>
      <c r="D399" s="70">
        <v>8</v>
      </c>
      <c r="E399" s="70">
        <v>2016</v>
      </c>
      <c r="F399" s="70" t="s">
        <v>155</v>
      </c>
      <c r="G399" s="70" t="s">
        <v>2286</v>
      </c>
      <c r="H399" s="70" t="s">
        <v>2287</v>
      </c>
      <c r="I399" s="148"/>
      <c r="J399" s="71">
        <v>10.394862620786681</v>
      </c>
      <c r="K399" s="71">
        <v>0.7652764590505684</v>
      </c>
      <c r="L399" s="71">
        <v>2.2521410047455639</v>
      </c>
      <c r="M399" s="71">
        <v>3.9265031381805642</v>
      </c>
      <c r="N399" s="71">
        <v>7.2918138210452481</v>
      </c>
      <c r="O399" s="71">
        <v>6.2043644173798995</v>
      </c>
      <c r="P399" s="71">
        <v>8.546491882012802</v>
      </c>
      <c r="Q399" s="71">
        <v>0.39596314813442185</v>
      </c>
      <c r="R399" s="71">
        <v>0</v>
      </c>
      <c r="S399" s="71">
        <v>0.70401390170718192</v>
      </c>
      <c r="T399" s="72"/>
      <c r="U399" s="71">
        <v>1249974</v>
      </c>
      <c r="V399" s="71">
        <v>319</v>
      </c>
      <c r="W399" s="71">
        <v>44</v>
      </c>
      <c r="X399" s="71">
        <v>854</v>
      </c>
      <c r="Y399" s="71">
        <v>1808</v>
      </c>
      <c r="Z399" s="71">
        <v>3649</v>
      </c>
      <c r="AA399" s="71">
        <v>1759</v>
      </c>
      <c r="AB399" s="71">
        <v>5606</v>
      </c>
      <c r="AC399" s="71">
        <v>0</v>
      </c>
      <c r="AD399" s="71">
        <v>0.70401390170718192</v>
      </c>
      <c r="AE399" s="72"/>
      <c r="AF399" s="71">
        <v>11543678.228007801</v>
      </c>
      <c r="AG399" s="71">
        <v>540014.47548481054</v>
      </c>
      <c r="AH399" s="71">
        <v>314341.73605121399</v>
      </c>
      <c r="AI399" s="71">
        <v>5359810.3519929871</v>
      </c>
      <c r="AJ399" s="71">
        <v>9295646.9831731673</v>
      </c>
      <c r="AK399" s="71">
        <v>0</v>
      </c>
      <c r="AL399" s="71">
        <v>0</v>
      </c>
      <c r="AM399" s="71">
        <v>768875.66094657197</v>
      </c>
      <c r="AN399" s="71">
        <v>0</v>
      </c>
      <c r="AO399" s="71">
        <v>0</v>
      </c>
      <c r="AP399" s="71">
        <v>27822367.435656548</v>
      </c>
      <c r="AQ399" s="72"/>
      <c r="AR399" s="71">
        <v>60</v>
      </c>
      <c r="AS399" s="71">
        <v>13</v>
      </c>
      <c r="AT399" s="71">
        <v>0</v>
      </c>
      <c r="AU399" s="71">
        <v>0</v>
      </c>
      <c r="AV399" s="71">
        <v>0</v>
      </c>
      <c r="AW399" s="71">
        <v>0</v>
      </c>
      <c r="AX399" s="71"/>
      <c r="AY399" s="72"/>
      <c r="AZ399" s="71">
        <v>281.10000000000002</v>
      </c>
      <c r="BA399" s="71">
        <v>390.9</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2300</v>
      </c>
      <c r="B400" s="70">
        <v>133</v>
      </c>
      <c r="C400" s="70">
        <v>14</v>
      </c>
      <c r="D400" s="70">
        <v>8</v>
      </c>
      <c r="E400" s="70">
        <v>2017</v>
      </c>
      <c r="F400" s="70" t="s">
        <v>156</v>
      </c>
      <c r="G400" s="70" t="s">
        <v>2286</v>
      </c>
      <c r="H400" s="70" t="s">
        <v>2287</v>
      </c>
      <c r="I400" s="148"/>
      <c r="J400" s="71">
        <v>8.9043697392552197</v>
      </c>
      <c r="K400" s="71">
        <v>0.78659732658735415</v>
      </c>
      <c r="L400" s="71">
        <v>2.3332882017881644</v>
      </c>
      <c r="M400" s="71">
        <v>3.6394068720579589</v>
      </c>
      <c r="N400" s="71">
        <v>7.5923611458850102</v>
      </c>
      <c r="O400" s="71">
        <v>6.0378946408145486</v>
      </c>
      <c r="P400" s="71">
        <v>8.4875249641166182</v>
      </c>
      <c r="Q400" s="71">
        <v>0.37013256502268299</v>
      </c>
      <c r="R400" s="71">
        <v>0</v>
      </c>
      <c r="S400" s="71">
        <v>0.80431040696083267</v>
      </c>
      <c r="T400" s="72"/>
      <c r="U400" s="71">
        <v>1131998</v>
      </c>
      <c r="V400" s="71">
        <v>319</v>
      </c>
      <c r="W400" s="71">
        <v>44</v>
      </c>
      <c r="X400" s="71">
        <v>854</v>
      </c>
      <c r="Y400" s="71">
        <v>1774</v>
      </c>
      <c r="Z400" s="71">
        <v>3610</v>
      </c>
      <c r="AA400" s="71">
        <v>1758</v>
      </c>
      <c r="AB400" s="71">
        <v>5419</v>
      </c>
      <c r="AC400" s="71">
        <v>0</v>
      </c>
      <c r="AD400" s="71">
        <v>0.80431040696083267</v>
      </c>
      <c r="AE400" s="72"/>
      <c r="AF400" s="71">
        <v>10105814.08613638</v>
      </c>
      <c r="AG400" s="71">
        <v>565674.66246778262</v>
      </c>
      <c r="AH400" s="71">
        <v>440190.44071078219</v>
      </c>
      <c r="AI400" s="71">
        <v>5257682.4519098205</v>
      </c>
      <c r="AJ400" s="71">
        <v>10035429.38653717</v>
      </c>
      <c r="AK400" s="71">
        <v>0</v>
      </c>
      <c r="AL400" s="71">
        <v>0</v>
      </c>
      <c r="AM400" s="71">
        <v>744391.13450865017</v>
      </c>
      <c r="AN400" s="71">
        <v>0</v>
      </c>
      <c r="AO400" s="71">
        <v>0</v>
      </c>
      <c r="AP400" s="71">
        <v>27149182.162270587</v>
      </c>
      <c r="AQ400" s="72"/>
      <c r="AR400" s="71">
        <v>66</v>
      </c>
      <c r="AS400" s="71">
        <v>16</v>
      </c>
      <c r="AT400" s="71">
        <v>0</v>
      </c>
      <c r="AU400" s="71">
        <v>0</v>
      </c>
      <c r="AV400" s="71">
        <v>0</v>
      </c>
      <c r="AW400" s="71">
        <v>0</v>
      </c>
      <c r="AX400" s="71"/>
      <c r="AY400" s="72"/>
      <c r="AZ400" s="71">
        <v>310.8</v>
      </c>
      <c r="BA400" s="71">
        <v>478.9</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2301</v>
      </c>
      <c r="B401" s="70">
        <v>134</v>
      </c>
      <c r="C401" s="70">
        <v>15</v>
      </c>
      <c r="D401" s="70">
        <v>8</v>
      </c>
      <c r="E401" s="70">
        <v>2018</v>
      </c>
      <c r="F401" s="70" t="s">
        <v>183</v>
      </c>
      <c r="G401" s="70" t="s">
        <v>2286</v>
      </c>
      <c r="H401" s="70" t="s">
        <v>2287</v>
      </c>
      <c r="I401" s="148"/>
      <c r="J401" s="71">
        <v>10.318361886987329</v>
      </c>
      <c r="K401" s="71">
        <v>0.74765424628322574</v>
      </c>
      <c r="L401" s="71">
        <v>2.1158113437073505</v>
      </c>
      <c r="M401" s="71">
        <v>3.8601552550565725</v>
      </c>
      <c r="N401" s="71">
        <v>6.9414561527118455</v>
      </c>
      <c r="O401" s="71">
        <v>5.8998389256146977</v>
      </c>
      <c r="P401" s="71">
        <v>8.3743588150407984</v>
      </c>
      <c r="Q401" s="71">
        <v>0.33636208274871698</v>
      </c>
      <c r="R401" s="71">
        <v>0</v>
      </c>
      <c r="S401" s="71">
        <v>0.77949725054121632</v>
      </c>
      <c r="T401" s="72"/>
      <c r="U401" s="71">
        <v>1265059</v>
      </c>
      <c r="V401" s="71">
        <v>319</v>
      </c>
      <c r="W401" s="71">
        <v>44</v>
      </c>
      <c r="X401" s="71">
        <v>854</v>
      </c>
      <c r="Y401" s="71">
        <v>1767</v>
      </c>
      <c r="Z401" s="71">
        <v>3595</v>
      </c>
      <c r="AA401" s="71">
        <v>1752</v>
      </c>
      <c r="AB401" s="71">
        <v>5307</v>
      </c>
      <c r="AC401" s="71">
        <v>0</v>
      </c>
      <c r="AD401" s="71">
        <v>0.77949725054121632</v>
      </c>
      <c r="AE401" s="72"/>
      <c r="AF401" s="71">
        <v>11817278.36832949</v>
      </c>
      <c r="AG401" s="71">
        <v>502760.8006481661</v>
      </c>
      <c r="AH401" s="71">
        <v>417358.68294593127</v>
      </c>
      <c r="AI401" s="71">
        <v>5244376.7795730392</v>
      </c>
      <c r="AJ401" s="71">
        <v>8785994.6181152351</v>
      </c>
      <c r="AK401" s="71">
        <v>0</v>
      </c>
      <c r="AL401" s="71">
        <v>0</v>
      </c>
      <c r="AM401" s="71">
        <v>730514.44454672048</v>
      </c>
      <c r="AN401" s="71">
        <v>0</v>
      </c>
      <c r="AO401" s="71">
        <v>0</v>
      </c>
      <c r="AP401" s="71">
        <v>27498283.694158584</v>
      </c>
      <c r="AQ401" s="72"/>
      <c r="AR401" s="71">
        <v>73</v>
      </c>
      <c r="AS401" s="71">
        <v>17</v>
      </c>
      <c r="AT401" s="71">
        <v>0</v>
      </c>
      <c r="AU401" s="71">
        <v>0</v>
      </c>
      <c r="AV401" s="71">
        <v>0</v>
      </c>
      <c r="AW401" s="71">
        <v>0</v>
      </c>
      <c r="AX401" s="71"/>
      <c r="AY401" s="72"/>
      <c r="AZ401" s="71">
        <v>354</v>
      </c>
      <c r="BA401" s="71">
        <v>879.3</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2302</v>
      </c>
      <c r="B402" s="70">
        <v>135</v>
      </c>
      <c r="C402" s="70">
        <v>16</v>
      </c>
      <c r="D402" s="70">
        <v>8</v>
      </c>
      <c r="E402" s="70">
        <v>2019</v>
      </c>
      <c r="F402" s="70" t="s">
        <v>158</v>
      </c>
      <c r="G402" s="70" t="s">
        <v>2286</v>
      </c>
      <c r="H402" s="70" t="s">
        <v>2287</v>
      </c>
      <c r="I402" s="148"/>
      <c r="J402" s="71">
        <v>9.3884967081951025</v>
      </c>
      <c r="K402" s="71">
        <v>0.69208155219876877</v>
      </c>
      <c r="L402" s="71">
        <v>2.1366575686435767</v>
      </c>
      <c r="M402" s="71">
        <v>3.8645958949315742</v>
      </c>
      <c r="N402" s="71">
        <v>6.7051008828928307</v>
      </c>
      <c r="O402" s="71">
        <v>5.6399713108266436</v>
      </c>
      <c r="P402" s="71">
        <v>8.1774538309760114</v>
      </c>
      <c r="Q402" s="71">
        <v>0.31928867592052301</v>
      </c>
      <c r="R402" s="71">
        <v>0</v>
      </c>
      <c r="S402" s="71">
        <v>0.76219609737363581</v>
      </c>
      <c r="T402" s="72"/>
      <c r="U402" s="71">
        <v>1153084</v>
      </c>
      <c r="V402" s="71">
        <v>319</v>
      </c>
      <c r="W402" s="71">
        <v>44</v>
      </c>
      <c r="X402" s="71">
        <v>854</v>
      </c>
      <c r="Y402" s="71">
        <v>1753</v>
      </c>
      <c r="Z402" s="71">
        <v>3531</v>
      </c>
      <c r="AA402" s="71">
        <v>1698</v>
      </c>
      <c r="AB402" s="71">
        <v>5174</v>
      </c>
      <c r="AC402" s="71">
        <v>0</v>
      </c>
      <c r="AD402" s="71">
        <v>0.76219609737363581</v>
      </c>
      <c r="AE402" s="72"/>
      <c r="AF402" s="71">
        <v>11376973.893933751</v>
      </c>
      <c r="AG402" s="71">
        <v>486820.9083692655</v>
      </c>
      <c r="AH402" s="71">
        <v>438126.19737140363</v>
      </c>
      <c r="AI402" s="71">
        <v>5602771.3713789722</v>
      </c>
      <c r="AJ402" s="71">
        <v>9065663.6462930962</v>
      </c>
      <c r="AK402" s="71">
        <v>0</v>
      </c>
      <c r="AL402" s="71">
        <v>0</v>
      </c>
      <c r="AM402" s="71">
        <v>704659.85014885361</v>
      </c>
      <c r="AN402" s="71">
        <v>0</v>
      </c>
      <c r="AO402" s="71">
        <v>0</v>
      </c>
      <c r="AP402" s="71">
        <v>27675015.867495343</v>
      </c>
      <c r="AQ402" s="72"/>
      <c r="AR402" s="71">
        <v>75</v>
      </c>
      <c r="AS402" s="71">
        <v>19</v>
      </c>
      <c r="AT402" s="71">
        <v>0</v>
      </c>
      <c r="AU402" s="71">
        <v>0</v>
      </c>
      <c r="AV402" s="71">
        <v>0</v>
      </c>
      <c r="AW402" s="71">
        <v>0</v>
      </c>
      <c r="AX402" s="71"/>
      <c r="AY402" s="72"/>
      <c r="AZ402" s="71">
        <v>361.7000000000001</v>
      </c>
      <c r="BA402" s="71">
        <v>939.09999999999991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2303</v>
      </c>
      <c r="B403" s="70">
        <v>136</v>
      </c>
      <c r="C403" s="70">
        <v>17</v>
      </c>
      <c r="D403" s="70">
        <v>8</v>
      </c>
      <c r="E403" s="70">
        <v>2020</v>
      </c>
      <c r="F403" s="70" t="s">
        <v>159</v>
      </c>
      <c r="G403" s="70" t="s">
        <v>2286</v>
      </c>
      <c r="H403" s="70" t="s">
        <v>2287</v>
      </c>
      <c r="I403" s="148"/>
      <c r="J403" s="71">
        <v>7.8202104551498053</v>
      </c>
      <c r="K403" s="71">
        <v>0.53828378823904743</v>
      </c>
      <c r="L403" s="71">
        <v>10.680602799420342</v>
      </c>
      <c r="M403" s="71">
        <v>3.0922187624285851</v>
      </c>
      <c r="N403" s="71">
        <v>5.9152217478591878</v>
      </c>
      <c r="O403" s="71">
        <v>4.9610043831318782</v>
      </c>
      <c r="P403" s="71">
        <v>7.6709145358131208</v>
      </c>
      <c r="Q403" s="71">
        <v>0.29639555652637001</v>
      </c>
      <c r="R403" s="71">
        <v>0</v>
      </c>
      <c r="S403" s="71">
        <v>0.6776755594751378</v>
      </c>
      <c r="T403" s="72"/>
      <c r="U403" s="71">
        <v>1013963</v>
      </c>
      <c r="V403" s="71">
        <v>246</v>
      </c>
      <c r="W403" s="71">
        <v>269</v>
      </c>
      <c r="X403" s="71">
        <v>818</v>
      </c>
      <c r="Y403" s="71">
        <v>1734</v>
      </c>
      <c r="Z403" s="71">
        <v>3545</v>
      </c>
      <c r="AA403" s="71">
        <v>1693</v>
      </c>
      <c r="AB403" s="71">
        <v>5027</v>
      </c>
      <c r="AC403" s="71">
        <v>0</v>
      </c>
      <c r="AD403" s="71">
        <v>0.6776755594751378</v>
      </c>
      <c r="AE403" s="72"/>
      <c r="AF403" s="71">
        <v>9500353.4369638097</v>
      </c>
      <c r="AG403" s="71">
        <v>368327.27570582955</v>
      </c>
      <c r="AH403" s="71">
        <v>2206792.9460109249</v>
      </c>
      <c r="AI403" s="71">
        <v>4591568.4794757981</v>
      </c>
      <c r="AJ403" s="71">
        <v>8755923.2258423027</v>
      </c>
      <c r="AK403" s="71"/>
      <c r="AL403" s="71"/>
      <c r="AM403" s="71">
        <v>656079.35113488964</v>
      </c>
      <c r="AN403" s="71"/>
      <c r="AO403" s="71"/>
      <c r="AP403" s="71">
        <v>26079044.715133555</v>
      </c>
      <c r="AQ403" s="72"/>
      <c r="AR403" s="71">
        <v>77</v>
      </c>
      <c r="AS403" s="71">
        <v>19</v>
      </c>
      <c r="AT403" s="71">
        <v>0</v>
      </c>
      <c r="AU403" s="71">
        <v>0</v>
      </c>
      <c r="AV403" s="71">
        <v>0</v>
      </c>
      <c r="AW403" s="71">
        <v>0</v>
      </c>
      <c r="AX403" s="71"/>
      <c r="AY403" s="72"/>
      <c r="AZ403" s="71">
        <v>370.9</v>
      </c>
      <c r="BA403" s="71">
        <v>939.1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2304</v>
      </c>
      <c r="B404" s="70">
        <v>136</v>
      </c>
      <c r="C404" s="70">
        <v>18</v>
      </c>
      <c r="D404" s="70">
        <v>8</v>
      </c>
      <c r="E404" s="70">
        <v>2021</v>
      </c>
      <c r="F404" s="70" t="s">
        <v>160</v>
      </c>
      <c r="G404" s="70" t="s">
        <v>2286</v>
      </c>
      <c r="H404" s="70" t="s">
        <v>2287</v>
      </c>
      <c r="I404" s="148"/>
      <c r="J404" s="71">
        <v>7.9353850086710711</v>
      </c>
      <c r="K404" s="71">
        <v>0.58950764600502048</v>
      </c>
      <c r="L404" s="71">
        <v>8.7955168998157731</v>
      </c>
      <c r="M404" s="71">
        <v>3.3918735546634715</v>
      </c>
      <c r="N404" s="71">
        <v>6.500308167890827</v>
      </c>
      <c r="O404" s="71">
        <v>4.7624113780357584</v>
      </c>
      <c r="P404" s="71">
        <v>7.7644851456202986</v>
      </c>
      <c r="Q404" s="71">
        <v>0.28428682591811599</v>
      </c>
      <c r="R404" s="71">
        <v>0</v>
      </c>
      <c r="S404" s="71">
        <v>0.52590422997158426</v>
      </c>
      <c r="T404" s="72"/>
      <c r="U404" s="71">
        <v>1067166</v>
      </c>
      <c r="V404" s="71">
        <v>246</v>
      </c>
      <c r="W404" s="71">
        <v>269</v>
      </c>
      <c r="X404" s="71">
        <v>818</v>
      </c>
      <c r="Y404" s="71">
        <v>1710</v>
      </c>
      <c r="Z404" s="71">
        <v>3504</v>
      </c>
      <c r="AA404" s="71">
        <v>1671</v>
      </c>
      <c r="AB404" s="71">
        <v>4869</v>
      </c>
      <c r="AC404" s="71">
        <v>0</v>
      </c>
      <c r="AD404" s="71">
        <v>0.52590422997158426</v>
      </c>
      <c r="AE404" s="72"/>
      <c r="AF404" s="71">
        <v>9759844.3538382147</v>
      </c>
      <c r="AG404" s="71">
        <v>394407.25659763097</v>
      </c>
      <c r="AH404" s="71">
        <v>1762140.4869484631</v>
      </c>
      <c r="AI404" s="71">
        <v>5085935.9938207613</v>
      </c>
      <c r="AJ404" s="71">
        <v>8919528.8575875424</v>
      </c>
      <c r="AK404" s="71">
        <v>0</v>
      </c>
      <c r="AL404" s="71">
        <v>0</v>
      </c>
      <c r="AM404" s="71">
        <v>639123.8697361924</v>
      </c>
      <c r="AN404" s="71">
        <v>0</v>
      </c>
      <c r="AO404" s="71">
        <v>0</v>
      </c>
      <c r="AP404" s="71">
        <v>26560980.818528805</v>
      </c>
      <c r="AQ404" s="72"/>
      <c r="AR404" s="71">
        <v>81</v>
      </c>
      <c r="AS404" s="71">
        <v>21</v>
      </c>
      <c r="AT404" s="71">
        <v>0</v>
      </c>
      <c r="AU404" s="71">
        <v>0</v>
      </c>
      <c r="AV404" s="71">
        <v>0</v>
      </c>
      <c r="AW404" s="71">
        <v>0</v>
      </c>
      <c r="AX404" s="71"/>
      <c r="AY404" s="72"/>
      <c r="AZ404" s="71">
        <v>397.4</v>
      </c>
      <c r="BA404" s="71">
        <v>1038.0999999999999</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2305</v>
      </c>
      <c r="B405" s="70">
        <v>136</v>
      </c>
      <c r="C405" s="70">
        <v>19</v>
      </c>
      <c r="D405" s="70">
        <v>8</v>
      </c>
      <c r="E405" s="70">
        <v>2022</v>
      </c>
      <c r="F405" s="70" t="s">
        <v>161</v>
      </c>
      <c r="G405" s="70" t="s">
        <v>2286</v>
      </c>
      <c r="H405" s="70" t="s">
        <v>2287</v>
      </c>
      <c r="I405" s="148"/>
      <c r="J405" s="71">
        <v>7.206890196411381</v>
      </c>
      <c r="K405" s="71">
        <v>0.5281917383040623</v>
      </c>
      <c r="L405" s="71">
        <v>8.0570544533480657</v>
      </c>
      <c r="M405" s="71">
        <v>3.3755831105167813</v>
      </c>
      <c r="N405" s="71">
        <v>6.3463604378770606</v>
      </c>
      <c r="O405" s="71">
        <v>4.9810243493654758</v>
      </c>
      <c r="P405" s="71">
        <v>7.5838216354061965</v>
      </c>
      <c r="Q405" s="71">
        <v>0.28104462812882031</v>
      </c>
      <c r="R405" s="71">
        <v>0</v>
      </c>
      <c r="S405" s="71">
        <v>0.52807165267652656</v>
      </c>
      <c r="T405" s="72"/>
      <c r="U405" s="71">
        <v>1170624</v>
      </c>
      <c r="V405" s="71">
        <v>246</v>
      </c>
      <c r="W405" s="71">
        <v>269</v>
      </c>
      <c r="X405" s="71">
        <v>818</v>
      </c>
      <c r="Y405" s="71">
        <v>1730</v>
      </c>
      <c r="Z405" s="71">
        <v>3482</v>
      </c>
      <c r="AA405" s="71">
        <v>1657</v>
      </c>
      <c r="AB405" s="71">
        <v>4774</v>
      </c>
      <c r="AC405" s="71">
        <v>0</v>
      </c>
      <c r="AD405" s="71">
        <v>0.52807165267652656</v>
      </c>
      <c r="AE405" s="72"/>
      <c r="AF405" s="71">
        <v>8239060.2405628236</v>
      </c>
      <c r="AG405" s="71">
        <v>383558.7178562053</v>
      </c>
      <c r="AH405" s="71">
        <v>1844401.5242784768</v>
      </c>
      <c r="AI405" s="71">
        <v>4852290.428402558</v>
      </c>
      <c r="AJ405" s="71">
        <v>9098314.3655189406</v>
      </c>
      <c r="AK405" s="71">
        <v>0</v>
      </c>
      <c r="AL405" s="71">
        <v>0</v>
      </c>
      <c r="AM405" s="71">
        <v>616453.70349956979</v>
      </c>
      <c r="AN405" s="71">
        <v>0</v>
      </c>
      <c r="AO405" s="71">
        <v>0</v>
      </c>
      <c r="AP405" s="71">
        <v>25034078.980118573</v>
      </c>
      <c r="AQ405" s="72"/>
      <c r="AR405" s="71">
        <v>89</v>
      </c>
      <c r="AS405" s="71">
        <v>23</v>
      </c>
      <c r="AT405" s="71">
        <v>0</v>
      </c>
      <c r="AU405" s="71">
        <v>0</v>
      </c>
      <c r="AV405" s="71">
        <v>0</v>
      </c>
      <c r="AW405" s="71">
        <v>0</v>
      </c>
      <c r="AX405" s="71"/>
      <c r="AY405" s="72"/>
      <c r="AZ405" s="71">
        <v>450.90000000000003</v>
      </c>
      <c r="BA405" s="71">
        <v>1127.2</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2306</v>
      </c>
      <c r="B406" s="70">
        <v>136</v>
      </c>
      <c r="C406" s="70">
        <v>20</v>
      </c>
      <c r="D406" s="70">
        <v>8</v>
      </c>
      <c r="E406" s="70">
        <v>2023</v>
      </c>
      <c r="F406" s="70" t="s">
        <v>1539</v>
      </c>
      <c r="G406" s="1064" t="s">
        <v>2286</v>
      </c>
      <c r="H406" s="70" t="s">
        <v>2287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93</v>
      </c>
      <c r="AS406" s="71">
        <v>23</v>
      </c>
      <c r="AT406" s="71">
        <v>0</v>
      </c>
      <c r="AU406" s="71">
        <v>0</v>
      </c>
      <c r="AV406" s="71">
        <v>0</v>
      </c>
      <c r="AW406" s="71">
        <v>2</v>
      </c>
      <c r="AX406" s="71"/>
      <c r="AY406" s="72"/>
      <c r="AZ406" s="71">
        <v>469.2</v>
      </c>
      <c r="BA406" s="71">
        <v>1127.2</v>
      </c>
      <c r="BB406" s="71">
        <v>0</v>
      </c>
      <c r="BC406" s="71">
        <v>0</v>
      </c>
      <c r="BD406" s="71">
        <v>0</v>
      </c>
      <c r="BE406" s="71">
        <v>98</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2307</v>
      </c>
      <c r="B407" s="70">
        <v>136</v>
      </c>
      <c r="C407" s="70">
        <v>21</v>
      </c>
      <c r="D407" s="70">
        <v>8</v>
      </c>
      <c r="E407" s="70">
        <v>2024</v>
      </c>
      <c r="F407" s="70" t="s">
        <v>1554</v>
      </c>
      <c r="G407" s="1064" t="s">
        <v>2286</v>
      </c>
      <c r="H407" s="70" t="s">
        <v>2287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2308</v>
      </c>
      <c r="B408" s="70">
        <v>35</v>
      </c>
      <c r="C408" s="70">
        <v>1</v>
      </c>
      <c r="D408" s="70">
        <v>3</v>
      </c>
      <c r="E408" s="70">
        <v>1990</v>
      </c>
      <c r="F408" s="70" t="s">
        <v>787</v>
      </c>
      <c r="G408" s="70" t="s">
        <v>2309</v>
      </c>
      <c r="H408" s="70" t="s">
        <v>2310</v>
      </c>
      <c r="I408" s="148"/>
      <c r="J408" s="71">
        <v>20.872380324966809</v>
      </c>
      <c r="K408" s="71">
        <v>3.1983259327360392</v>
      </c>
      <c r="L408" s="71">
        <v>2.7042247987016221</v>
      </c>
      <c r="M408" s="71">
        <v>4.5730402669560926</v>
      </c>
      <c r="N408" s="71">
        <v>8.5248608350980195</v>
      </c>
      <c r="O408" s="71">
        <v>5.9249470342777828</v>
      </c>
      <c r="P408" s="71">
        <v>12.91950856061221</v>
      </c>
      <c r="Q408" s="71">
        <v>0.58620618226733401</v>
      </c>
      <c r="R408" s="71">
        <v>0</v>
      </c>
      <c r="S408" s="71">
        <v>0.5985031697602764</v>
      </c>
      <c r="T408" s="72"/>
      <c r="U408" s="71">
        <v>307130</v>
      </c>
      <c r="V408" s="71">
        <v>837</v>
      </c>
      <c r="W408" s="71">
        <v>36</v>
      </c>
      <c r="X408" s="71">
        <v>1839</v>
      </c>
      <c r="Y408" s="71">
        <v>3792</v>
      </c>
      <c r="Z408" s="71">
        <v>2437</v>
      </c>
      <c r="AA408" s="71">
        <v>3137</v>
      </c>
      <c r="AB408" s="71">
        <v>9518</v>
      </c>
      <c r="AC408" s="71">
        <v>0</v>
      </c>
      <c r="AD408" s="71">
        <v>0.5985031697602764</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2311</v>
      </c>
      <c r="B409" s="70">
        <v>36</v>
      </c>
      <c r="C409" s="70">
        <v>2</v>
      </c>
      <c r="D409" s="70">
        <v>3</v>
      </c>
      <c r="E409" s="70">
        <v>2005</v>
      </c>
      <c r="F409" s="70" t="s">
        <v>789</v>
      </c>
      <c r="G409" s="70" t="s">
        <v>2309</v>
      </c>
      <c r="H409" s="70" t="s">
        <v>2310</v>
      </c>
      <c r="I409" s="148"/>
      <c r="J409" s="71">
        <v>11.32951291615818</v>
      </c>
      <c r="K409" s="71">
        <v>1.942134671118136</v>
      </c>
      <c r="L409" s="71">
        <v>5.3840704286376946</v>
      </c>
      <c r="M409" s="71">
        <v>5.5359468795756754</v>
      </c>
      <c r="N409" s="71">
        <v>8.9265504949706838</v>
      </c>
      <c r="O409" s="71">
        <v>7.4606160798741961</v>
      </c>
      <c r="P409" s="71">
        <v>13.44664622048351</v>
      </c>
      <c r="Q409" s="71">
        <v>0.45328675454002898</v>
      </c>
      <c r="R409" s="71">
        <v>0</v>
      </c>
      <c r="S409" s="71">
        <v>0.74564083299723649</v>
      </c>
      <c r="T409" s="72"/>
      <c r="U409" s="71">
        <v>248172</v>
      </c>
      <c r="V409" s="71">
        <v>612</v>
      </c>
      <c r="W409" s="71">
        <v>47</v>
      </c>
      <c r="X409" s="71">
        <v>1184</v>
      </c>
      <c r="Y409" s="71">
        <v>3590</v>
      </c>
      <c r="Z409" s="71">
        <v>3551</v>
      </c>
      <c r="AA409" s="71">
        <v>2674</v>
      </c>
      <c r="AB409" s="71">
        <v>7694</v>
      </c>
      <c r="AC409" s="71">
        <v>0</v>
      </c>
      <c r="AD409" s="71">
        <v>0.74564083299723649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2312</v>
      </c>
      <c r="B410" s="70">
        <v>37</v>
      </c>
      <c r="C410" s="70">
        <v>3</v>
      </c>
      <c r="D410" s="70">
        <v>3</v>
      </c>
      <c r="E410" s="70">
        <v>2006</v>
      </c>
      <c r="F410" s="70" t="s">
        <v>790</v>
      </c>
      <c r="G410" s="70" t="s">
        <v>2309</v>
      </c>
      <c r="H410" s="70" t="s">
        <v>2310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2313</v>
      </c>
      <c r="B411" s="70">
        <v>38</v>
      </c>
      <c r="C411" s="70">
        <v>4</v>
      </c>
      <c r="D411" s="70">
        <v>3</v>
      </c>
      <c r="E411" s="70">
        <v>2007</v>
      </c>
      <c r="F411" s="70" t="s">
        <v>791</v>
      </c>
      <c r="G411" s="70" t="s">
        <v>2309</v>
      </c>
      <c r="H411" s="70" t="s">
        <v>2310</v>
      </c>
      <c r="I411" s="148"/>
      <c r="J411" s="71">
        <v>10.16852980534032</v>
      </c>
      <c r="K411" s="71">
        <v>2.28776632505748</v>
      </c>
      <c r="L411" s="71">
        <v>5.9280901705904228</v>
      </c>
      <c r="M411" s="71">
        <v>6.2421446475962199</v>
      </c>
      <c r="N411" s="71">
        <v>9.9855878587003204</v>
      </c>
      <c r="O411" s="71">
        <v>6.8594579931155142</v>
      </c>
      <c r="P411" s="71">
        <v>13.001152590847299</v>
      </c>
      <c r="Q411" s="71">
        <v>0.45383765264440001</v>
      </c>
      <c r="R411" s="71">
        <v>0</v>
      </c>
      <c r="S411" s="71">
        <v>0.67663544488503968</v>
      </c>
      <c r="T411" s="72"/>
      <c r="U411" s="71">
        <v>253234</v>
      </c>
      <c r="V411" s="71">
        <v>733</v>
      </c>
      <c r="W411" s="71">
        <v>54</v>
      </c>
      <c r="X411" s="71">
        <v>1584</v>
      </c>
      <c r="Y411" s="71">
        <v>3487</v>
      </c>
      <c r="Z411" s="71">
        <v>3394</v>
      </c>
      <c r="AA411" s="71">
        <v>2546</v>
      </c>
      <c r="AB411" s="71">
        <v>7296</v>
      </c>
      <c r="AC411" s="71">
        <v>0</v>
      </c>
      <c r="AD411" s="71">
        <v>0.67663544488503968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2314</v>
      </c>
      <c r="B412" s="70">
        <v>39</v>
      </c>
      <c r="C412" s="70">
        <v>5</v>
      </c>
      <c r="D412" s="70">
        <v>3</v>
      </c>
      <c r="E412" s="70">
        <v>2008</v>
      </c>
      <c r="F412" s="70" t="s">
        <v>792</v>
      </c>
      <c r="G412" s="70" t="s">
        <v>2309</v>
      </c>
      <c r="H412" s="70" t="s">
        <v>2310</v>
      </c>
      <c r="I412" s="148"/>
      <c r="J412" s="71">
        <v>8.5094528135035752</v>
      </c>
      <c r="K412" s="71">
        <v>1.6291451648104709</v>
      </c>
      <c r="L412" s="71">
        <v>4.7331302312990848</v>
      </c>
      <c r="M412" s="71">
        <v>6.5947726843155774</v>
      </c>
      <c r="N412" s="71">
        <v>8.7564253785685455</v>
      </c>
      <c r="O412" s="71">
        <v>6.5800060123562956</v>
      </c>
      <c r="P412" s="71">
        <v>12.593583354722981</v>
      </c>
      <c r="Q412" s="71">
        <v>0.43486633985647599</v>
      </c>
      <c r="R412" s="71">
        <v>0</v>
      </c>
      <c r="S412" s="71">
        <v>0.38247130380621308</v>
      </c>
      <c r="T412" s="72"/>
      <c r="U412" s="71">
        <v>226718</v>
      </c>
      <c r="V412" s="71">
        <v>733</v>
      </c>
      <c r="W412" s="71">
        <v>54</v>
      </c>
      <c r="X412" s="71">
        <v>1584</v>
      </c>
      <c r="Y412" s="71">
        <v>3436</v>
      </c>
      <c r="Z412" s="71">
        <v>3370</v>
      </c>
      <c r="AA412" s="71">
        <v>2469</v>
      </c>
      <c r="AB412" s="71">
        <v>7106</v>
      </c>
      <c r="AC412" s="71">
        <v>0</v>
      </c>
      <c r="AD412" s="71">
        <v>0.38247130380621308</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2315</v>
      </c>
      <c r="B413" s="70">
        <v>40</v>
      </c>
      <c r="C413" s="70">
        <v>6</v>
      </c>
      <c r="D413" s="70">
        <v>3</v>
      </c>
      <c r="E413" s="70">
        <v>2009</v>
      </c>
      <c r="F413" s="70" t="s">
        <v>176</v>
      </c>
      <c r="G413" s="70" t="s">
        <v>2309</v>
      </c>
      <c r="H413" s="70" t="s">
        <v>2310</v>
      </c>
      <c r="I413" s="148"/>
      <c r="J413" s="71">
        <v>8.8451886943732809</v>
      </c>
      <c r="K413" s="71">
        <v>2.0224397254567812</v>
      </c>
      <c r="L413" s="71">
        <v>2.619291130504168</v>
      </c>
      <c r="M413" s="71">
        <v>6.4144022591818706</v>
      </c>
      <c r="N413" s="71">
        <v>8.4920455925612757</v>
      </c>
      <c r="O413" s="71">
        <v>6.6089784010494252</v>
      </c>
      <c r="P413" s="71">
        <v>11.91435959435278</v>
      </c>
      <c r="Q413" s="71">
        <v>0.40598280359532402</v>
      </c>
      <c r="R413" s="71">
        <v>0</v>
      </c>
      <c r="S413" s="71">
        <v>0.36126040426327971</v>
      </c>
      <c r="T413" s="72"/>
      <c r="U413" s="71">
        <v>217597</v>
      </c>
      <c r="V413" s="71">
        <v>651</v>
      </c>
      <c r="W413" s="71">
        <v>46</v>
      </c>
      <c r="X413" s="71">
        <v>1482</v>
      </c>
      <c r="Y413" s="71">
        <v>3415</v>
      </c>
      <c r="Z413" s="71">
        <v>3341</v>
      </c>
      <c r="AA413" s="71">
        <v>2398</v>
      </c>
      <c r="AB413" s="71">
        <v>6964</v>
      </c>
      <c r="AC413" s="71">
        <v>0</v>
      </c>
      <c r="AD413" s="71">
        <v>0.36126040426327971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2316</v>
      </c>
      <c r="B414" s="70">
        <v>41</v>
      </c>
      <c r="C414" s="70">
        <v>7</v>
      </c>
      <c r="D414" s="70">
        <v>3</v>
      </c>
      <c r="E414" s="70">
        <v>2010</v>
      </c>
      <c r="F414" s="70" t="s">
        <v>177</v>
      </c>
      <c r="G414" s="70" t="s">
        <v>2309</v>
      </c>
      <c r="H414" s="70" t="s">
        <v>2310</v>
      </c>
      <c r="I414" s="148"/>
      <c r="J414" s="71">
        <v>7.9897692831772069</v>
      </c>
      <c r="K414" s="71">
        <v>1.65681839737321</v>
      </c>
      <c r="L414" s="71">
        <v>2.329528855385083</v>
      </c>
      <c r="M414" s="71">
        <v>5.9690789357064533</v>
      </c>
      <c r="N414" s="71">
        <v>8.1290058305714084</v>
      </c>
      <c r="O414" s="71">
        <v>6.5114640441239846</v>
      </c>
      <c r="P414" s="71">
        <v>12.056463346395571</v>
      </c>
      <c r="Q414" s="71">
        <v>0.41224483497823899</v>
      </c>
      <c r="R414" s="71">
        <v>0</v>
      </c>
      <c r="S414" s="71">
        <v>0.71678639977285208</v>
      </c>
      <c r="T414" s="72"/>
      <c r="U414" s="71">
        <v>213674</v>
      </c>
      <c r="V414" s="71">
        <v>651</v>
      </c>
      <c r="W414" s="71">
        <v>46</v>
      </c>
      <c r="X414" s="71">
        <v>1482</v>
      </c>
      <c r="Y414" s="71">
        <v>3393</v>
      </c>
      <c r="Z414" s="71">
        <v>3307</v>
      </c>
      <c r="AA414" s="71">
        <v>2366</v>
      </c>
      <c r="AB414" s="71">
        <v>6776</v>
      </c>
      <c r="AC414" s="71">
        <v>0</v>
      </c>
      <c r="AD414" s="71">
        <v>0.71678639977285208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2317</v>
      </c>
      <c r="B415" s="70">
        <v>42</v>
      </c>
      <c r="C415" s="70">
        <v>8</v>
      </c>
      <c r="D415" s="70">
        <v>3</v>
      </c>
      <c r="E415" s="70">
        <v>2011</v>
      </c>
      <c r="F415" s="70" t="s">
        <v>178</v>
      </c>
      <c r="G415" s="70" t="s">
        <v>2309</v>
      </c>
      <c r="H415" s="70" t="s">
        <v>2310</v>
      </c>
      <c r="I415" s="148"/>
      <c r="J415" s="71">
        <v>7.8776115042413526</v>
      </c>
      <c r="K415" s="71">
        <v>2.4128148446186701</v>
      </c>
      <c r="L415" s="71">
        <v>2.243033824761278</v>
      </c>
      <c r="M415" s="71">
        <v>8.3705613598468638</v>
      </c>
      <c r="N415" s="71">
        <v>10.84902665291686</v>
      </c>
      <c r="O415" s="71">
        <v>6.2997795606710891</v>
      </c>
      <c r="P415" s="71">
        <v>11.51506115677555</v>
      </c>
      <c r="Q415" s="71">
        <v>0.46050174831551999</v>
      </c>
      <c r="R415" s="71">
        <v>0</v>
      </c>
      <c r="S415" s="71">
        <v>0.68037516993091396</v>
      </c>
      <c r="T415" s="72"/>
      <c r="U415" s="71">
        <v>198770</v>
      </c>
      <c r="V415" s="71">
        <v>651</v>
      </c>
      <c r="W415" s="71">
        <v>46</v>
      </c>
      <c r="X415" s="71">
        <v>1482</v>
      </c>
      <c r="Y415" s="71">
        <v>3333</v>
      </c>
      <c r="Z415" s="71">
        <v>3269</v>
      </c>
      <c r="AA415" s="71">
        <v>2327</v>
      </c>
      <c r="AB415" s="71">
        <v>6562</v>
      </c>
      <c r="AC415" s="71">
        <v>0</v>
      </c>
      <c r="AD415" s="71">
        <v>0.68037516993091396</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2318</v>
      </c>
      <c r="B416" s="70">
        <v>43</v>
      </c>
      <c r="C416" s="70">
        <v>9</v>
      </c>
      <c r="D416" s="70">
        <v>3</v>
      </c>
      <c r="E416" s="70">
        <v>2012</v>
      </c>
      <c r="F416" s="70" t="s">
        <v>179</v>
      </c>
      <c r="G416" s="70" t="s">
        <v>2309</v>
      </c>
      <c r="H416" s="70" t="s">
        <v>2310</v>
      </c>
      <c r="I416" s="148"/>
      <c r="J416" s="71">
        <v>13.753744812799169</v>
      </c>
      <c r="K416" s="71">
        <v>2.9135461227530328</v>
      </c>
      <c r="L416" s="71">
        <v>2.1930663068790319</v>
      </c>
      <c r="M416" s="71">
        <v>8.5478515633393197</v>
      </c>
      <c r="N416" s="71">
        <v>13.280512728157319</v>
      </c>
      <c r="O416" s="71">
        <v>6.2310860045554799</v>
      </c>
      <c r="P416" s="71">
        <v>11.33672215819746</v>
      </c>
      <c r="Q416" s="71">
        <v>0.48873648727779101</v>
      </c>
      <c r="R416" s="71">
        <v>0</v>
      </c>
      <c r="S416" s="71">
        <v>0.87813215727506655</v>
      </c>
      <c r="T416" s="72"/>
      <c r="U416" s="71">
        <v>336392</v>
      </c>
      <c r="V416" s="71">
        <v>651</v>
      </c>
      <c r="W416" s="71">
        <v>46</v>
      </c>
      <c r="X416" s="71">
        <v>1482</v>
      </c>
      <c r="Y416" s="71">
        <v>3302</v>
      </c>
      <c r="Z416" s="71">
        <v>3259</v>
      </c>
      <c r="AA416" s="71">
        <v>2278</v>
      </c>
      <c r="AB416" s="71">
        <v>6410</v>
      </c>
      <c r="AC416" s="71">
        <v>0</v>
      </c>
      <c r="AD416" s="71">
        <v>0.87813215727506655</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2319</v>
      </c>
      <c r="B417" s="70">
        <v>44</v>
      </c>
      <c r="C417" s="70">
        <v>10</v>
      </c>
      <c r="D417" s="70">
        <v>3</v>
      </c>
      <c r="E417" s="70">
        <v>2013</v>
      </c>
      <c r="F417" s="70" t="s">
        <v>180</v>
      </c>
      <c r="G417" s="70" t="s">
        <v>2309</v>
      </c>
      <c r="H417" s="70" t="s">
        <v>2310</v>
      </c>
      <c r="I417" s="148"/>
      <c r="J417" s="71">
        <v>10.50081110559279</v>
      </c>
      <c r="K417" s="71">
        <v>2.9348178003369592</v>
      </c>
      <c r="L417" s="71">
        <v>2.2590644877990429</v>
      </c>
      <c r="M417" s="71">
        <v>8.8596351046792048</v>
      </c>
      <c r="N417" s="71">
        <v>13.53384925687417</v>
      </c>
      <c r="O417" s="71">
        <v>5.9537885436742561</v>
      </c>
      <c r="P417" s="71">
        <v>11.289522458945367</v>
      </c>
      <c r="Q417" s="71">
        <v>0.488650864121975</v>
      </c>
      <c r="R417" s="71">
        <v>0</v>
      </c>
      <c r="S417" s="71">
        <v>0.7024787410198029</v>
      </c>
      <c r="T417" s="72"/>
      <c r="U417" s="71">
        <v>272449</v>
      </c>
      <c r="V417" s="71">
        <v>651</v>
      </c>
      <c r="W417" s="71">
        <v>46</v>
      </c>
      <c r="X417" s="71">
        <v>1482</v>
      </c>
      <c r="Y417" s="71">
        <v>3292</v>
      </c>
      <c r="Z417" s="71">
        <v>3253</v>
      </c>
      <c r="AA417" s="71">
        <v>2260</v>
      </c>
      <c r="AB417" s="71">
        <v>6317</v>
      </c>
      <c r="AC417" s="71">
        <v>0</v>
      </c>
      <c r="AD417" s="71">
        <v>0.7024787410198029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2320</v>
      </c>
      <c r="B418" s="70">
        <v>45</v>
      </c>
      <c r="C418" s="70">
        <v>11</v>
      </c>
      <c r="D418" s="70">
        <v>3</v>
      </c>
      <c r="E418" s="70">
        <v>2014</v>
      </c>
      <c r="F418" s="70" t="s">
        <v>181</v>
      </c>
      <c r="G418" s="70" t="s">
        <v>2309</v>
      </c>
      <c r="H418" s="70" t="s">
        <v>2310</v>
      </c>
      <c r="I418" s="148"/>
      <c r="J418" s="71">
        <v>8.8915201443499008</v>
      </c>
      <c r="K418" s="71">
        <v>1.9358628950628489</v>
      </c>
      <c r="L418" s="71">
        <v>3.593169963352044</v>
      </c>
      <c r="M418" s="71">
        <v>8.4662792249280194</v>
      </c>
      <c r="N418" s="71">
        <v>13.383756867781511</v>
      </c>
      <c r="O418" s="71">
        <v>5.6650897530407773</v>
      </c>
      <c r="P418" s="71">
        <v>11.202585129749341</v>
      </c>
      <c r="Q418" s="71">
        <v>0.457179264610305</v>
      </c>
      <c r="R418" s="71">
        <v>0</v>
      </c>
      <c r="S418" s="71">
        <v>0.87639155403775226</v>
      </c>
      <c r="T418" s="72"/>
      <c r="U418" s="71">
        <v>248729</v>
      </c>
      <c r="V418" s="71">
        <v>488</v>
      </c>
      <c r="W418" s="71">
        <v>67</v>
      </c>
      <c r="X418" s="71">
        <v>1446</v>
      </c>
      <c r="Y418" s="71">
        <v>3264</v>
      </c>
      <c r="Z418" s="71">
        <v>3260</v>
      </c>
      <c r="AA418" s="71">
        <v>2231</v>
      </c>
      <c r="AB418" s="71">
        <v>6160</v>
      </c>
      <c r="AC418" s="71">
        <v>0</v>
      </c>
      <c r="AD418" s="71">
        <v>0.87639155403775226</v>
      </c>
      <c r="AE418" s="72"/>
      <c r="AF418" s="71"/>
      <c r="AG418" s="71"/>
      <c r="AH418" s="71"/>
      <c r="AI418" s="71"/>
      <c r="AJ418" s="71"/>
      <c r="AK418" s="71"/>
      <c r="AL418" s="71"/>
      <c r="AM418" s="71"/>
      <c r="AN418" s="71"/>
      <c r="AO418" s="71"/>
      <c r="AP418" s="71"/>
      <c r="AQ418" s="72"/>
      <c r="AR418" s="71">
        <v>67</v>
      </c>
      <c r="AS418" s="71">
        <v>14</v>
      </c>
      <c r="AT418" s="71">
        <v>0</v>
      </c>
      <c r="AU418" s="71">
        <v>0</v>
      </c>
      <c r="AV418" s="71">
        <v>0</v>
      </c>
      <c r="AW418" s="71">
        <v>0</v>
      </c>
      <c r="AX418" s="71"/>
      <c r="AY418" s="72"/>
      <c r="AZ418" s="71">
        <v>310.67</v>
      </c>
      <c r="BA418" s="71">
        <v>213.11</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2321</v>
      </c>
      <c r="B419" s="70">
        <v>46</v>
      </c>
      <c r="C419" s="70">
        <v>12</v>
      </c>
      <c r="D419" s="70">
        <v>3</v>
      </c>
      <c r="E419" s="70">
        <v>2015</v>
      </c>
      <c r="F419" s="70" t="s">
        <v>182</v>
      </c>
      <c r="G419" s="70" t="s">
        <v>2309</v>
      </c>
      <c r="H419" s="70" t="s">
        <v>2310</v>
      </c>
      <c r="I419" s="148"/>
      <c r="J419" s="71">
        <v>8.4822298059177985</v>
      </c>
      <c r="K419" s="71">
        <v>2.149069574879833</v>
      </c>
      <c r="L419" s="71">
        <v>4.2817571986079148</v>
      </c>
      <c r="M419" s="71">
        <v>8.0954044407289274</v>
      </c>
      <c r="N419" s="71">
        <v>11.09152837307497</v>
      </c>
      <c r="O419" s="71">
        <v>5.5405201883420636</v>
      </c>
      <c r="P419" s="71">
        <v>10.995348089952573</v>
      </c>
      <c r="Q419" s="71">
        <v>0.43316353067803998</v>
      </c>
      <c r="R419" s="71">
        <v>0</v>
      </c>
      <c r="S419" s="71">
        <v>0.8819723754428489</v>
      </c>
      <c r="T419" s="72"/>
      <c r="U419" s="71">
        <v>244965</v>
      </c>
      <c r="V419" s="71">
        <v>488</v>
      </c>
      <c r="W419" s="71">
        <v>67</v>
      </c>
      <c r="X419" s="71">
        <v>1446</v>
      </c>
      <c r="Y419" s="71">
        <v>3200</v>
      </c>
      <c r="Z419" s="71">
        <v>3219</v>
      </c>
      <c r="AA419" s="71">
        <v>2188</v>
      </c>
      <c r="AB419" s="71">
        <v>5962</v>
      </c>
      <c r="AC419" s="71">
        <v>0</v>
      </c>
      <c r="AD419" s="71">
        <v>0.8819723754428489</v>
      </c>
      <c r="AE419" s="72"/>
      <c r="AF419" s="71">
        <v>2781675.6141689331</v>
      </c>
      <c r="AG419" s="71">
        <v>1706159.5688997591</v>
      </c>
      <c r="AH419" s="71">
        <v>524814.64681757707</v>
      </c>
      <c r="AI419" s="71">
        <v>8980627.6913586557</v>
      </c>
      <c r="AJ419" s="71">
        <v>15753146.70894113</v>
      </c>
      <c r="AK419" s="71">
        <v>0</v>
      </c>
      <c r="AL419" s="71">
        <v>0</v>
      </c>
      <c r="AM419" s="71">
        <v>817067.09035063093</v>
      </c>
      <c r="AN419" s="71">
        <v>0</v>
      </c>
      <c r="AO419" s="71">
        <v>0</v>
      </c>
      <c r="AP419" s="71">
        <v>30563491.320536684</v>
      </c>
      <c r="AQ419" s="72"/>
      <c r="AR419" s="71">
        <v>74</v>
      </c>
      <c r="AS419" s="71">
        <v>15</v>
      </c>
      <c r="AT419" s="71">
        <v>0</v>
      </c>
      <c r="AU419" s="71">
        <v>0</v>
      </c>
      <c r="AV419" s="71">
        <v>0</v>
      </c>
      <c r="AW419" s="71">
        <v>0</v>
      </c>
      <c r="AX419" s="71"/>
      <c r="AY419" s="72"/>
      <c r="AZ419" s="71">
        <v>354.67</v>
      </c>
      <c r="BA419" s="71">
        <v>224.11</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2322</v>
      </c>
      <c r="B420" s="70">
        <v>47</v>
      </c>
      <c r="C420" s="70">
        <v>13</v>
      </c>
      <c r="D420" s="70">
        <v>3</v>
      </c>
      <c r="E420" s="70">
        <v>2016</v>
      </c>
      <c r="F420" s="70" t="s">
        <v>155</v>
      </c>
      <c r="G420" s="70" t="s">
        <v>2309</v>
      </c>
      <c r="H420" s="70" t="s">
        <v>2310</v>
      </c>
      <c r="I420" s="148"/>
      <c r="J420" s="71">
        <v>8.5708672459442514</v>
      </c>
      <c r="K420" s="71">
        <v>1.8478803799497008</v>
      </c>
      <c r="L420" s="71">
        <v>4.1090845270909737</v>
      </c>
      <c r="M420" s="71">
        <v>5.8914137667527635</v>
      </c>
      <c r="N420" s="71">
        <v>8.0266853255220596</v>
      </c>
      <c r="O420" s="71">
        <v>5.4290314016700512</v>
      </c>
      <c r="P420" s="71">
        <v>10.694046976867643</v>
      </c>
      <c r="Q420" s="71">
        <v>0.4063460562285639</v>
      </c>
      <c r="R420" s="71">
        <v>0</v>
      </c>
      <c r="S420" s="71">
        <v>0.49953092803956806</v>
      </c>
      <c r="T420" s="72"/>
      <c r="U420" s="71">
        <v>261846</v>
      </c>
      <c r="V420" s="71">
        <v>488</v>
      </c>
      <c r="W420" s="71">
        <v>67</v>
      </c>
      <c r="X420" s="71">
        <v>1446</v>
      </c>
      <c r="Y420" s="71">
        <v>3134</v>
      </c>
      <c r="Z420" s="71">
        <v>3193</v>
      </c>
      <c r="AA420" s="71">
        <v>2201</v>
      </c>
      <c r="AB420" s="71">
        <v>5753</v>
      </c>
      <c r="AC420" s="71">
        <v>0</v>
      </c>
      <c r="AD420" s="71">
        <v>0.49953092803956811</v>
      </c>
      <c r="AE420" s="72"/>
      <c r="AF420" s="71">
        <v>3120905.4774695951</v>
      </c>
      <c r="AG420" s="71">
        <v>1678374.6399263239</v>
      </c>
      <c r="AH420" s="71">
        <v>452594.6887597469</v>
      </c>
      <c r="AI420" s="71">
        <v>8474221.2865867335</v>
      </c>
      <c r="AJ420" s="71">
        <v>14286339.209727149</v>
      </c>
      <c r="AK420" s="71">
        <v>0</v>
      </c>
      <c r="AL420" s="71">
        <v>0</v>
      </c>
      <c r="AM420" s="71">
        <v>789037.04556290212</v>
      </c>
      <c r="AN420" s="71">
        <v>0</v>
      </c>
      <c r="AO420" s="71">
        <v>0</v>
      </c>
      <c r="AP420" s="71">
        <v>28801472.348032448</v>
      </c>
      <c r="AQ420" s="72"/>
      <c r="AR420" s="71">
        <v>77</v>
      </c>
      <c r="AS420" s="71">
        <v>17</v>
      </c>
      <c r="AT420" s="71">
        <v>0</v>
      </c>
      <c r="AU420" s="71">
        <v>0</v>
      </c>
      <c r="AV420" s="71">
        <v>0</v>
      </c>
      <c r="AW420" s="71">
        <v>0</v>
      </c>
      <c r="AX420" s="71"/>
      <c r="AY420" s="72"/>
      <c r="AZ420" s="71">
        <v>371.17</v>
      </c>
      <c r="BA420" s="71">
        <v>270.91000000000003</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2323</v>
      </c>
      <c r="B421" s="70">
        <v>48</v>
      </c>
      <c r="C421" s="70">
        <v>14</v>
      </c>
      <c r="D421" s="70">
        <v>3</v>
      </c>
      <c r="E421" s="70">
        <v>2017</v>
      </c>
      <c r="F421" s="70" t="s">
        <v>156</v>
      </c>
      <c r="G421" s="70" t="s">
        <v>2309</v>
      </c>
      <c r="H421" s="70" t="s">
        <v>2310</v>
      </c>
      <c r="I421" s="148"/>
      <c r="J421" s="71">
        <v>9.0054379164324097</v>
      </c>
      <c r="K421" s="71">
        <v>1.9290609805645611</v>
      </c>
      <c r="L421" s="71">
        <v>3.9005157387887492</v>
      </c>
      <c r="M421" s="71">
        <v>5.6136802968229125</v>
      </c>
      <c r="N421" s="71">
        <v>9.5293250650665779</v>
      </c>
      <c r="O421" s="71">
        <v>5.2651779305496405</v>
      </c>
      <c r="P421" s="71">
        <v>10.399390655692377</v>
      </c>
      <c r="Q421" s="71">
        <v>0.37942173808839302</v>
      </c>
      <c r="R421" s="71">
        <v>0</v>
      </c>
      <c r="S421" s="71">
        <v>0.43897092010545696</v>
      </c>
      <c r="T421" s="72"/>
      <c r="U421" s="71">
        <v>283418</v>
      </c>
      <c r="V421" s="71">
        <v>488</v>
      </c>
      <c r="W421" s="71">
        <v>67</v>
      </c>
      <c r="X421" s="71">
        <v>1446</v>
      </c>
      <c r="Y421" s="71">
        <v>3046</v>
      </c>
      <c r="Z421" s="71">
        <v>3148</v>
      </c>
      <c r="AA421" s="71">
        <v>2154</v>
      </c>
      <c r="AB421" s="71">
        <v>5555</v>
      </c>
      <c r="AC421" s="71">
        <v>0</v>
      </c>
      <c r="AD421" s="71">
        <v>0.43897092010545702</v>
      </c>
      <c r="AE421" s="72"/>
      <c r="AF421" s="71">
        <v>3370708.1777120628</v>
      </c>
      <c r="AG421" s="71">
        <v>1713034.3013075111</v>
      </c>
      <c r="AH421" s="71">
        <v>557267.39709394169</v>
      </c>
      <c r="AI421" s="71">
        <v>8288177.3903234974</v>
      </c>
      <c r="AJ421" s="71">
        <v>14933991.783126431</v>
      </c>
      <c r="AK421" s="71">
        <v>0</v>
      </c>
      <c r="AL421" s="71">
        <v>0</v>
      </c>
      <c r="AM421" s="71">
        <v>763073.03048450849</v>
      </c>
      <c r="AN421" s="71">
        <v>0</v>
      </c>
      <c r="AO421" s="71">
        <v>0</v>
      </c>
      <c r="AP421" s="71">
        <v>29626252.080047954</v>
      </c>
      <c r="AQ421" s="72"/>
      <c r="AR421" s="71">
        <v>80</v>
      </c>
      <c r="AS421" s="71">
        <v>17</v>
      </c>
      <c r="AT421" s="71">
        <v>0</v>
      </c>
      <c r="AU421" s="71">
        <v>0</v>
      </c>
      <c r="AV421" s="71">
        <v>0</v>
      </c>
      <c r="AW421" s="71">
        <v>0</v>
      </c>
      <c r="AX421" s="71"/>
      <c r="AY421" s="72"/>
      <c r="AZ421" s="71">
        <v>387.47</v>
      </c>
      <c r="BA421" s="71">
        <v>270.91000000000003</v>
      </c>
      <c r="BB421" s="71">
        <v>0</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2324</v>
      </c>
      <c r="B422" s="70">
        <v>49</v>
      </c>
      <c r="C422" s="70">
        <v>15</v>
      </c>
      <c r="D422" s="70">
        <v>3</v>
      </c>
      <c r="E422" s="70">
        <v>2018</v>
      </c>
      <c r="F422" s="70" t="s">
        <v>183</v>
      </c>
      <c r="G422" s="70" t="s">
        <v>2309</v>
      </c>
      <c r="H422" s="70" t="s">
        <v>2310</v>
      </c>
      <c r="I422" s="148"/>
      <c r="J422" s="71">
        <v>8.630906603503858</v>
      </c>
      <c r="K422" s="71">
        <v>1.9360667365585742</v>
      </c>
      <c r="L422" s="71">
        <v>3.4799921076271492</v>
      </c>
      <c r="M422" s="71">
        <v>5.4042531284288842</v>
      </c>
      <c r="N422" s="71">
        <v>7.1371993887010809</v>
      </c>
      <c r="O422" s="71">
        <v>5.121946394115013</v>
      </c>
      <c r="P422" s="71">
        <v>10.099897360834021</v>
      </c>
      <c r="Q422" s="71">
        <v>0.34041845608505</v>
      </c>
      <c r="R422" s="71">
        <v>0</v>
      </c>
      <c r="S422" s="71">
        <v>0.51920709589403335</v>
      </c>
      <c r="T422" s="72"/>
      <c r="U422" s="71">
        <v>275433</v>
      </c>
      <c r="V422" s="71">
        <v>488</v>
      </c>
      <c r="W422" s="71">
        <v>67</v>
      </c>
      <c r="X422" s="71">
        <v>1446</v>
      </c>
      <c r="Y422" s="71">
        <v>2986</v>
      </c>
      <c r="Z422" s="71">
        <v>3121</v>
      </c>
      <c r="AA422" s="71">
        <v>2113</v>
      </c>
      <c r="AB422" s="71">
        <v>5371</v>
      </c>
      <c r="AC422" s="71">
        <v>0</v>
      </c>
      <c r="AD422" s="71">
        <v>0.51920709589403335</v>
      </c>
      <c r="AE422" s="72"/>
      <c r="AF422" s="71">
        <v>3249286.640776481</v>
      </c>
      <c r="AG422" s="71">
        <v>1734963.5036224951</v>
      </c>
      <c r="AH422" s="71">
        <v>504292.96069393132</v>
      </c>
      <c r="AI422" s="71">
        <v>7820706.4021315249</v>
      </c>
      <c r="AJ422" s="71">
        <v>11996188.85105557</v>
      </c>
      <c r="AK422" s="71">
        <v>0</v>
      </c>
      <c r="AL422" s="71">
        <v>0</v>
      </c>
      <c r="AM422" s="71">
        <v>739324.11563226592</v>
      </c>
      <c r="AN422" s="71">
        <v>0</v>
      </c>
      <c r="AO422" s="71">
        <v>0</v>
      </c>
      <c r="AP422" s="71">
        <v>26044762.473912269</v>
      </c>
      <c r="AQ422" s="72"/>
      <c r="AR422" s="71">
        <v>91</v>
      </c>
      <c r="AS422" s="71">
        <v>18</v>
      </c>
      <c r="AT422" s="71">
        <v>0</v>
      </c>
      <c r="AU422" s="71">
        <v>0</v>
      </c>
      <c r="AV422" s="71">
        <v>0</v>
      </c>
      <c r="AW422" s="71">
        <v>0</v>
      </c>
      <c r="AX422" s="71"/>
      <c r="AY422" s="72"/>
      <c r="AZ422" s="71">
        <v>458.66999999999996</v>
      </c>
      <c r="BA422" s="71">
        <v>320.21000000000004</v>
      </c>
      <c r="BB422" s="71">
        <v>0</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2325</v>
      </c>
      <c r="B423" s="70">
        <v>50</v>
      </c>
      <c r="C423" s="70">
        <v>16</v>
      </c>
      <c r="D423" s="70">
        <v>3</v>
      </c>
      <c r="E423" s="70">
        <v>2019</v>
      </c>
      <c r="F423" s="70" t="s">
        <v>158</v>
      </c>
      <c r="G423" s="70" t="s">
        <v>2309</v>
      </c>
      <c r="H423" s="70" t="s">
        <v>2310</v>
      </c>
      <c r="I423" s="148"/>
      <c r="J423" s="71">
        <v>9.1113715917173632</v>
      </c>
      <c r="K423" s="71">
        <v>1.4708848723440284</v>
      </c>
      <c r="L423" s="71">
        <v>3.4547362883518336</v>
      </c>
      <c r="M423" s="71">
        <v>4.5018424730943716</v>
      </c>
      <c r="N423" s="71">
        <v>5.0289807231510331</v>
      </c>
      <c r="O423" s="71">
        <v>4.9180038703016811</v>
      </c>
      <c r="P423" s="71">
        <v>9.8533984323774551</v>
      </c>
      <c r="Q423" s="71">
        <v>0.32237418689772201</v>
      </c>
      <c r="R423" s="71">
        <v>0</v>
      </c>
      <c r="S423" s="71">
        <v>0.44564218217444906</v>
      </c>
      <c r="T423" s="72"/>
      <c r="U423" s="71">
        <v>310980</v>
      </c>
      <c r="V423" s="71">
        <v>488</v>
      </c>
      <c r="W423" s="71">
        <v>67</v>
      </c>
      <c r="X423" s="71">
        <v>1446</v>
      </c>
      <c r="Y423" s="71">
        <v>2936</v>
      </c>
      <c r="Z423" s="71">
        <v>3079</v>
      </c>
      <c r="AA423" s="71">
        <v>2046</v>
      </c>
      <c r="AB423" s="71">
        <v>5224</v>
      </c>
      <c r="AC423" s="71">
        <v>0</v>
      </c>
      <c r="AD423" s="71">
        <v>0.44564218217444912</v>
      </c>
      <c r="AE423" s="72"/>
      <c r="AF423" s="71">
        <v>3393906.345503008</v>
      </c>
      <c r="AG423" s="71">
        <v>1194835.425730468</v>
      </c>
      <c r="AH423" s="71">
        <v>559229.16019194992</v>
      </c>
      <c r="AI423" s="71">
        <v>8133373.9852553159</v>
      </c>
      <c r="AJ423" s="71">
        <v>10078262.0112556</v>
      </c>
      <c r="AK423" s="71">
        <v>0</v>
      </c>
      <c r="AL423" s="71">
        <v>0</v>
      </c>
      <c r="AM423" s="71">
        <v>711469.47374905506</v>
      </c>
      <c r="AN423" s="71">
        <v>0</v>
      </c>
      <c r="AO423" s="71">
        <v>0</v>
      </c>
      <c r="AP423" s="71">
        <v>24071076.401685398</v>
      </c>
      <c r="AQ423" s="72"/>
      <c r="AR423" s="71">
        <v>97</v>
      </c>
      <c r="AS423" s="71">
        <v>23</v>
      </c>
      <c r="AT423" s="71">
        <v>0</v>
      </c>
      <c r="AU423" s="71">
        <v>0</v>
      </c>
      <c r="AV423" s="71">
        <v>0</v>
      </c>
      <c r="AW423" s="71">
        <v>0</v>
      </c>
      <c r="AX423" s="71"/>
      <c r="AY423" s="72"/>
      <c r="AZ423" s="71">
        <v>490.75000000000011</v>
      </c>
      <c r="BA423" s="71">
        <v>543.71</v>
      </c>
      <c r="BB423" s="71">
        <v>0</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2326</v>
      </c>
      <c r="B424" s="70">
        <v>51</v>
      </c>
      <c r="C424" s="70">
        <v>17</v>
      </c>
      <c r="D424" s="70">
        <v>3</v>
      </c>
      <c r="E424" s="70">
        <v>2020</v>
      </c>
      <c r="F424" s="70" t="s">
        <v>159</v>
      </c>
      <c r="G424" s="70" t="s">
        <v>2309</v>
      </c>
      <c r="H424" s="70" t="s">
        <v>2310</v>
      </c>
      <c r="I424" s="148"/>
      <c r="J424" s="71">
        <v>12.531226184986879</v>
      </c>
      <c r="K424" s="71">
        <v>1.7032342368134468</v>
      </c>
      <c r="L424" s="71">
        <v>6.1393976584710783</v>
      </c>
      <c r="M424" s="71">
        <v>5.3443337739014964</v>
      </c>
      <c r="N424" s="71">
        <v>8.8822176430565989</v>
      </c>
      <c r="O424" s="71">
        <v>4.3242605201346977</v>
      </c>
      <c r="P424" s="71">
        <v>9.1389454333934239</v>
      </c>
      <c r="Q424" s="71">
        <v>0.30105345367488501</v>
      </c>
      <c r="R424" s="71">
        <v>0</v>
      </c>
      <c r="S424" s="71">
        <v>0.47046208974587961</v>
      </c>
      <c r="T424" s="72"/>
      <c r="U424" s="71">
        <v>401833</v>
      </c>
      <c r="V424" s="71">
        <v>417</v>
      </c>
      <c r="W424" s="71">
        <v>104</v>
      </c>
      <c r="X424" s="71">
        <v>1257</v>
      </c>
      <c r="Y424" s="71">
        <v>2901</v>
      </c>
      <c r="Z424" s="71">
        <v>3090</v>
      </c>
      <c r="AA424" s="71">
        <v>2017</v>
      </c>
      <c r="AB424" s="71">
        <v>5106</v>
      </c>
      <c r="AC424" s="71">
        <v>0</v>
      </c>
      <c r="AD424" s="71">
        <v>0.47046208974587961</v>
      </c>
      <c r="AE424" s="72"/>
      <c r="AF424" s="71">
        <v>4199984.1737759253</v>
      </c>
      <c r="AG424" s="71">
        <v>1431640.0212224929</v>
      </c>
      <c r="AH424" s="71">
        <v>1055027.985751586</v>
      </c>
      <c r="AI424" s="71">
        <v>7490033.3415185446</v>
      </c>
      <c r="AJ424" s="71">
        <v>13773297.453173719</v>
      </c>
      <c r="AK424" s="71"/>
      <c r="AL424" s="71"/>
      <c r="AM424" s="71">
        <v>666389.72884319618</v>
      </c>
      <c r="AN424" s="71"/>
      <c r="AO424" s="71"/>
      <c r="AP424" s="71">
        <v>28616372.704285465</v>
      </c>
      <c r="AQ424" s="72"/>
      <c r="AR424" s="71">
        <v>99</v>
      </c>
      <c r="AS424" s="71">
        <v>23</v>
      </c>
      <c r="AT424" s="71">
        <v>0</v>
      </c>
      <c r="AU424" s="71">
        <v>0</v>
      </c>
      <c r="AV424" s="71">
        <v>0</v>
      </c>
      <c r="AW424" s="71">
        <v>0</v>
      </c>
      <c r="AX424" s="71"/>
      <c r="AY424" s="72"/>
      <c r="AZ424" s="71">
        <v>498.15</v>
      </c>
      <c r="BA424" s="71">
        <v>543.71</v>
      </c>
      <c r="BB424" s="71">
        <v>0</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2327</v>
      </c>
      <c r="B425" s="70">
        <v>51</v>
      </c>
      <c r="C425" s="70">
        <v>18</v>
      </c>
      <c r="D425" s="70">
        <v>3</v>
      </c>
      <c r="E425" s="70">
        <v>2021</v>
      </c>
      <c r="F425" s="70" t="s">
        <v>160</v>
      </c>
      <c r="G425" s="1064" t="s">
        <v>2309</v>
      </c>
      <c r="H425" s="70" t="s">
        <v>2310</v>
      </c>
      <c r="I425" s="148"/>
      <c r="J425" s="71">
        <v>13.934707458637419</v>
      </c>
      <c r="K425" s="71">
        <v>1.7395904564998237</v>
      </c>
      <c r="L425" s="71">
        <v>5.9735336842982427</v>
      </c>
      <c r="M425" s="71">
        <v>5.1695821070934134</v>
      </c>
      <c r="N425" s="71">
        <v>6.9074436726305057</v>
      </c>
      <c r="O425" s="71">
        <v>4.1467229207725733</v>
      </c>
      <c r="P425" s="71">
        <v>9.2746333636493805</v>
      </c>
      <c r="Q425" s="71">
        <v>0.29018392376525698</v>
      </c>
      <c r="R425" s="71">
        <v>0</v>
      </c>
      <c r="S425" s="71">
        <v>0.1891136966669926</v>
      </c>
      <c r="T425" s="72"/>
      <c r="U425" s="71">
        <v>495025</v>
      </c>
      <c r="V425" s="71">
        <v>417</v>
      </c>
      <c r="W425" s="71">
        <v>104</v>
      </c>
      <c r="X425" s="71">
        <v>1257</v>
      </c>
      <c r="Y425" s="71">
        <v>2825</v>
      </c>
      <c r="Z425" s="71">
        <v>3051</v>
      </c>
      <c r="AA425" s="71">
        <v>1996</v>
      </c>
      <c r="AB425" s="71">
        <v>4970</v>
      </c>
      <c r="AC425" s="71">
        <v>0</v>
      </c>
      <c r="AD425" s="71">
        <v>0.1891136966669926</v>
      </c>
      <c r="AE425" s="72"/>
      <c r="AF425" s="71">
        <v>4576324.1010066587</v>
      </c>
      <c r="AG425" s="71">
        <v>1530032.0477656226</v>
      </c>
      <c r="AH425" s="71">
        <v>1015617.8149616455</v>
      </c>
      <c r="AI425" s="71">
        <v>8001242.9441096149</v>
      </c>
      <c r="AJ425" s="71">
        <v>10969566.847123539</v>
      </c>
      <c r="AK425" s="71">
        <v>0</v>
      </c>
      <c r="AL425" s="71">
        <v>0</v>
      </c>
      <c r="AM425" s="71">
        <v>652381.52240478049</v>
      </c>
      <c r="AN425" s="71">
        <v>0</v>
      </c>
      <c r="AO425" s="71">
        <v>0</v>
      </c>
      <c r="AP425" s="71">
        <v>26745165.277371857</v>
      </c>
      <c r="AQ425" s="72"/>
      <c r="AR425" s="71">
        <v>100</v>
      </c>
      <c r="AS425" s="71">
        <v>23</v>
      </c>
      <c r="AT425" s="71">
        <v>0</v>
      </c>
      <c r="AU425" s="71">
        <v>0</v>
      </c>
      <c r="AV425" s="71">
        <v>0</v>
      </c>
      <c r="AW425" s="71">
        <v>0</v>
      </c>
      <c r="AX425" s="71"/>
      <c r="AY425" s="72"/>
      <c r="AZ425" s="71">
        <v>503.41</v>
      </c>
      <c r="BA425" s="71">
        <v>543.71</v>
      </c>
      <c r="BB425" s="71">
        <v>0</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2328</v>
      </c>
      <c r="B426" s="70">
        <v>51</v>
      </c>
      <c r="C426" s="70">
        <v>19</v>
      </c>
      <c r="D426" s="70">
        <v>3</v>
      </c>
      <c r="E426" s="70">
        <v>2022</v>
      </c>
      <c r="F426" s="70" t="s">
        <v>161</v>
      </c>
      <c r="G426" s="1064" t="s">
        <v>2309</v>
      </c>
      <c r="H426" s="70" t="s">
        <v>2310</v>
      </c>
      <c r="I426" s="148"/>
      <c r="J426" s="71">
        <v>8.425373345092396</v>
      </c>
      <c r="K426" s="71">
        <v>1.2708425988702785</v>
      </c>
      <c r="L426" s="71">
        <v>4.7087872753942452</v>
      </c>
      <c r="M426" s="71">
        <v>3.9464101704254784</v>
      </c>
      <c r="N426" s="71">
        <v>6.1876701496898336</v>
      </c>
      <c r="O426" s="71">
        <v>4.2228557953265042</v>
      </c>
      <c r="P426" s="71">
        <v>9.0026416154761542</v>
      </c>
      <c r="Q426" s="71">
        <v>0.28228089482146906</v>
      </c>
      <c r="R426" s="71">
        <v>0</v>
      </c>
      <c r="S426" s="71">
        <v>0.53722248854807653</v>
      </c>
      <c r="T426" s="72"/>
      <c r="U426" s="71">
        <v>347875</v>
      </c>
      <c r="V426" s="71">
        <v>417</v>
      </c>
      <c r="W426" s="71">
        <v>104</v>
      </c>
      <c r="X426" s="71">
        <v>1257</v>
      </c>
      <c r="Y426" s="71">
        <v>2753</v>
      </c>
      <c r="Z426" s="71">
        <v>2952</v>
      </c>
      <c r="AA426" s="71">
        <v>1967</v>
      </c>
      <c r="AB426" s="71">
        <v>4795</v>
      </c>
      <c r="AC426" s="71">
        <v>0</v>
      </c>
      <c r="AD426" s="71">
        <v>0.53722248854807653</v>
      </c>
      <c r="AE426" s="72"/>
      <c r="AF426" s="71">
        <v>3235056.5437347288</v>
      </c>
      <c r="AG426" s="71">
        <v>888679.24142187007</v>
      </c>
      <c r="AH426" s="71">
        <v>901370.38222272496</v>
      </c>
      <c r="AI426" s="71">
        <v>6989772.1650339598</v>
      </c>
      <c r="AJ426" s="71">
        <v>12979082.568133041</v>
      </c>
      <c r="AK426" s="71">
        <v>0</v>
      </c>
      <c r="AL426" s="71">
        <v>0</v>
      </c>
      <c r="AM426" s="71">
        <v>619165.37668211909</v>
      </c>
      <c r="AN426" s="71">
        <v>0</v>
      </c>
      <c r="AO426" s="71">
        <v>0</v>
      </c>
      <c r="AP426" s="71">
        <v>25613126.277228441</v>
      </c>
      <c r="AQ426" s="72"/>
      <c r="AR426" s="71">
        <v>102</v>
      </c>
      <c r="AS426" s="71">
        <v>23</v>
      </c>
      <c r="AT426" s="71">
        <v>0</v>
      </c>
      <c r="AU426" s="71">
        <v>0</v>
      </c>
      <c r="AV426" s="71">
        <v>0</v>
      </c>
      <c r="AW426" s="71">
        <v>0</v>
      </c>
      <c r="AX426" s="71"/>
      <c r="AY426" s="72"/>
      <c r="AZ426" s="71">
        <v>513.81500000000005</v>
      </c>
      <c r="BA426" s="71">
        <v>543.71</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2329</v>
      </c>
      <c r="B427" s="70">
        <v>51</v>
      </c>
      <c r="C427" s="70">
        <v>20</v>
      </c>
      <c r="D427" s="70">
        <v>3</v>
      </c>
      <c r="E427" s="70">
        <v>2023</v>
      </c>
      <c r="F427" s="70" t="s">
        <v>1539</v>
      </c>
      <c r="G427" s="70" t="s">
        <v>2309</v>
      </c>
      <c r="H427" s="70" t="s">
        <v>2310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106</v>
      </c>
      <c r="AS427" s="71">
        <v>23</v>
      </c>
      <c r="AT427" s="71">
        <v>0</v>
      </c>
      <c r="AU427" s="71">
        <v>0</v>
      </c>
      <c r="AV427" s="71">
        <v>0</v>
      </c>
      <c r="AW427" s="71">
        <v>0</v>
      </c>
      <c r="AX427" s="71"/>
      <c r="AY427" s="72"/>
      <c r="AZ427" s="71">
        <v>540.01499999999987</v>
      </c>
      <c r="BA427" s="71">
        <v>543.71</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2330</v>
      </c>
      <c r="B428" s="70">
        <v>51</v>
      </c>
      <c r="C428" s="70">
        <v>21</v>
      </c>
      <c r="D428" s="70">
        <v>3</v>
      </c>
      <c r="E428" s="70">
        <v>2024</v>
      </c>
      <c r="F428" s="70" t="s">
        <v>1554</v>
      </c>
      <c r="G428" s="70" t="s">
        <v>2309</v>
      </c>
      <c r="H428" s="70" t="s">
        <v>2310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2331</v>
      </c>
      <c r="B429" s="70">
        <v>69</v>
      </c>
      <c r="C429" s="70">
        <v>1</v>
      </c>
      <c r="D429" s="70">
        <v>5</v>
      </c>
      <c r="E429" s="70">
        <v>1990</v>
      </c>
      <c r="F429" s="70" t="s">
        <v>787</v>
      </c>
      <c r="G429" s="70" t="s">
        <v>1860</v>
      </c>
      <c r="H429" s="70" t="s">
        <v>1861</v>
      </c>
      <c r="I429" s="148"/>
      <c r="J429" s="71">
        <v>7.2093511546478268</v>
      </c>
      <c r="K429" s="71">
        <v>3.2464320628939358</v>
      </c>
      <c r="L429" s="71">
        <v>9.5755004496950882</v>
      </c>
      <c r="M429" s="71">
        <v>5.8868125452195779</v>
      </c>
      <c r="N429" s="71">
        <v>11.634851037781701</v>
      </c>
      <c r="O429" s="71">
        <v>5.2296106158110423</v>
      </c>
      <c r="P429" s="71">
        <v>9.7647927310205791</v>
      </c>
      <c r="Q429" s="71">
        <v>0.47485287510833601</v>
      </c>
      <c r="R429" s="71">
        <v>0</v>
      </c>
      <c r="S429" s="71">
        <v>0.38667860814115412</v>
      </c>
      <c r="T429" s="72"/>
      <c r="U429" s="71">
        <v>202413</v>
      </c>
      <c r="V429" s="71">
        <v>594</v>
      </c>
      <c r="W429" s="71">
        <v>112</v>
      </c>
      <c r="X429" s="71">
        <v>1974</v>
      </c>
      <c r="Y429" s="71">
        <v>2489</v>
      </c>
      <c r="Z429" s="71">
        <v>2151</v>
      </c>
      <c r="AA429" s="71">
        <v>2371</v>
      </c>
      <c r="AB429" s="71">
        <v>7710</v>
      </c>
      <c r="AC429" s="71">
        <v>0</v>
      </c>
      <c r="AD429" s="71">
        <v>0.38667860814115412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2332</v>
      </c>
      <c r="B430" s="70">
        <v>70</v>
      </c>
      <c r="C430" s="70">
        <v>2</v>
      </c>
      <c r="D430" s="70">
        <v>5</v>
      </c>
      <c r="E430" s="70">
        <v>2005</v>
      </c>
      <c r="F430" s="70" t="s">
        <v>789</v>
      </c>
      <c r="G430" s="70" t="s">
        <v>1860</v>
      </c>
      <c r="H430" s="70" t="s">
        <v>1861</v>
      </c>
      <c r="I430" s="148"/>
      <c r="J430" s="71">
        <v>6.8433358174371968</v>
      </c>
      <c r="K430" s="71">
        <v>1.2129682848840291</v>
      </c>
      <c r="L430" s="71">
        <v>6.4190016732112074</v>
      </c>
      <c r="M430" s="71">
        <v>8.3930061348745024</v>
      </c>
      <c r="N430" s="71">
        <v>13.091139150671619</v>
      </c>
      <c r="O430" s="71">
        <v>6.5277764461191561</v>
      </c>
      <c r="P430" s="71">
        <v>8.3676960773689437</v>
      </c>
      <c r="Q430" s="71">
        <v>0.385181804156838</v>
      </c>
      <c r="R430" s="71">
        <v>0</v>
      </c>
      <c r="S430" s="71">
        <v>0.31550528100543968</v>
      </c>
      <c r="T430" s="72"/>
      <c r="U430" s="71">
        <v>211359</v>
      </c>
      <c r="V430" s="71">
        <v>370</v>
      </c>
      <c r="W430" s="71">
        <v>57</v>
      </c>
      <c r="X430" s="71">
        <v>1363</v>
      </c>
      <c r="Y430" s="71">
        <v>2669</v>
      </c>
      <c r="Z430" s="71">
        <v>3107</v>
      </c>
      <c r="AA430" s="71">
        <v>1664</v>
      </c>
      <c r="AB430" s="71">
        <v>6538</v>
      </c>
      <c r="AC430" s="71">
        <v>0</v>
      </c>
      <c r="AD430" s="71">
        <v>0.31550528100543968</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2333</v>
      </c>
      <c r="B431" s="70">
        <v>71</v>
      </c>
      <c r="C431" s="70">
        <v>3</v>
      </c>
      <c r="D431" s="70">
        <v>5</v>
      </c>
      <c r="E431" s="70">
        <v>2006</v>
      </c>
      <c r="F431" s="70" t="s">
        <v>790</v>
      </c>
      <c r="G431" s="70" t="s">
        <v>1860</v>
      </c>
      <c r="H431" s="70" t="s">
        <v>1861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2334</v>
      </c>
      <c r="B432" s="70">
        <v>72</v>
      </c>
      <c r="C432" s="70">
        <v>4</v>
      </c>
      <c r="D432" s="70">
        <v>5</v>
      </c>
      <c r="E432" s="70">
        <v>2007</v>
      </c>
      <c r="F432" s="70" t="s">
        <v>791</v>
      </c>
      <c r="G432" s="70" t="s">
        <v>1860</v>
      </c>
      <c r="H432" s="70" t="s">
        <v>1861</v>
      </c>
      <c r="I432" s="148"/>
      <c r="J432" s="71">
        <v>5.5885140714683654</v>
      </c>
      <c r="K432" s="71">
        <v>0.94975917404016441</v>
      </c>
      <c r="L432" s="71">
        <v>10.50480852161048</v>
      </c>
      <c r="M432" s="71">
        <v>9.6848470648423053</v>
      </c>
      <c r="N432" s="71">
        <v>12.91491150603391</v>
      </c>
      <c r="O432" s="71">
        <v>6.131878477051405</v>
      </c>
      <c r="P432" s="71">
        <v>8.1908282622620057</v>
      </c>
      <c r="Q432" s="71">
        <v>0.393251321274382</v>
      </c>
      <c r="R432" s="71">
        <v>0</v>
      </c>
      <c r="S432" s="71">
        <v>0.47157078281033538</v>
      </c>
      <c r="T432" s="72"/>
      <c r="U432" s="71">
        <v>183528</v>
      </c>
      <c r="V432" s="71">
        <v>316</v>
      </c>
      <c r="W432" s="71">
        <v>128</v>
      </c>
      <c r="X432" s="71">
        <v>1970</v>
      </c>
      <c r="Y432" s="71">
        <v>2640</v>
      </c>
      <c r="Z432" s="71">
        <v>3034</v>
      </c>
      <c r="AA432" s="71">
        <v>1604</v>
      </c>
      <c r="AB432" s="71">
        <v>6322</v>
      </c>
      <c r="AC432" s="71">
        <v>0</v>
      </c>
      <c r="AD432" s="71">
        <v>0.47157078281033538</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2335</v>
      </c>
      <c r="B433" s="70">
        <v>73</v>
      </c>
      <c r="C433" s="70">
        <v>5</v>
      </c>
      <c r="D433" s="70">
        <v>5</v>
      </c>
      <c r="E433" s="70">
        <v>2008</v>
      </c>
      <c r="F433" s="70" t="s">
        <v>792</v>
      </c>
      <c r="G433" s="70" t="s">
        <v>1860</v>
      </c>
      <c r="H433" s="70" t="s">
        <v>1861</v>
      </c>
      <c r="I433" s="148"/>
      <c r="J433" s="71">
        <v>5.3066412345214111</v>
      </c>
      <c r="K433" s="71">
        <v>0.83356323800463361</v>
      </c>
      <c r="L433" s="71">
        <v>9.0705056866673708</v>
      </c>
      <c r="M433" s="71">
        <v>11.332208902632971</v>
      </c>
      <c r="N433" s="71">
        <v>13.00941987674398</v>
      </c>
      <c r="O433" s="71">
        <v>5.8634296899424196</v>
      </c>
      <c r="P433" s="71">
        <v>7.9315601930312791</v>
      </c>
      <c r="Q433" s="71">
        <v>0.37880982883641801</v>
      </c>
      <c r="R433" s="71">
        <v>0</v>
      </c>
      <c r="S433" s="71">
        <v>0.11736240314789639</v>
      </c>
      <c r="T433" s="72"/>
      <c r="U433" s="71">
        <v>183105</v>
      </c>
      <c r="V433" s="71">
        <v>316</v>
      </c>
      <c r="W433" s="71">
        <v>128</v>
      </c>
      <c r="X433" s="71">
        <v>1970</v>
      </c>
      <c r="Y433" s="71">
        <v>2624</v>
      </c>
      <c r="Z433" s="71">
        <v>3003</v>
      </c>
      <c r="AA433" s="71">
        <v>1555</v>
      </c>
      <c r="AB433" s="71">
        <v>6190</v>
      </c>
      <c r="AC433" s="71">
        <v>0</v>
      </c>
      <c r="AD433" s="71">
        <v>0.11736240314789639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2336</v>
      </c>
      <c r="B434" s="70">
        <v>74</v>
      </c>
      <c r="C434" s="70">
        <v>6</v>
      </c>
      <c r="D434" s="70">
        <v>5</v>
      </c>
      <c r="E434" s="70">
        <v>2009</v>
      </c>
      <c r="F434" s="70" t="s">
        <v>176</v>
      </c>
      <c r="G434" s="70" t="s">
        <v>1860</v>
      </c>
      <c r="H434" s="70" t="s">
        <v>1861</v>
      </c>
      <c r="I434" s="148"/>
      <c r="J434" s="71">
        <v>4.5400380669199594</v>
      </c>
      <c r="K434" s="71">
        <v>0.68489986410771375</v>
      </c>
      <c r="L434" s="71">
        <v>11.1929487689063</v>
      </c>
      <c r="M434" s="71">
        <v>7.8070732052181517</v>
      </c>
      <c r="N434" s="71">
        <v>11.221013769081109</v>
      </c>
      <c r="O434" s="71">
        <v>5.9186062184794617</v>
      </c>
      <c r="P434" s="71">
        <v>7.7060766183657874</v>
      </c>
      <c r="Q434" s="71">
        <v>0.35590537276700901</v>
      </c>
      <c r="R434" s="71">
        <v>0</v>
      </c>
      <c r="S434" s="71">
        <v>6.3219366280942005E-2</v>
      </c>
      <c r="T434" s="72"/>
      <c r="U434" s="71">
        <v>158198</v>
      </c>
      <c r="V434" s="71">
        <v>318</v>
      </c>
      <c r="W434" s="71">
        <v>181</v>
      </c>
      <c r="X434" s="71">
        <v>1714</v>
      </c>
      <c r="Y434" s="71">
        <v>2635</v>
      </c>
      <c r="Z434" s="71">
        <v>2992</v>
      </c>
      <c r="AA434" s="71">
        <v>1551</v>
      </c>
      <c r="AB434" s="71">
        <v>6105</v>
      </c>
      <c r="AC434" s="71">
        <v>0</v>
      </c>
      <c r="AD434" s="71">
        <v>6.3219366280942005E-2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2337</v>
      </c>
      <c r="B435" s="70">
        <v>75</v>
      </c>
      <c r="C435" s="70">
        <v>7</v>
      </c>
      <c r="D435" s="70">
        <v>5</v>
      </c>
      <c r="E435" s="70">
        <v>2010</v>
      </c>
      <c r="F435" s="70" t="s">
        <v>177</v>
      </c>
      <c r="G435" s="70" t="s">
        <v>1860</v>
      </c>
      <c r="H435" s="70" t="s">
        <v>1861</v>
      </c>
      <c r="I435" s="148"/>
      <c r="J435" s="71">
        <v>3.6728290033976578</v>
      </c>
      <c r="K435" s="71">
        <v>0.71428633151541043</v>
      </c>
      <c r="L435" s="71">
        <v>10.190085778203439</v>
      </c>
      <c r="M435" s="71">
        <v>6.9884193543180322</v>
      </c>
      <c r="N435" s="71">
        <v>11.070785796285881</v>
      </c>
      <c r="O435" s="71">
        <v>5.9601456490968561</v>
      </c>
      <c r="P435" s="71">
        <v>7.8983593351281236</v>
      </c>
      <c r="Q435" s="71">
        <v>0.367771550685279</v>
      </c>
      <c r="R435" s="71">
        <v>0</v>
      </c>
      <c r="S435" s="71">
        <v>0.10792792101650971</v>
      </c>
      <c r="T435" s="72"/>
      <c r="U435" s="71">
        <v>143263</v>
      </c>
      <c r="V435" s="71">
        <v>318</v>
      </c>
      <c r="W435" s="71">
        <v>181</v>
      </c>
      <c r="X435" s="71">
        <v>1714</v>
      </c>
      <c r="Y435" s="71">
        <v>2644</v>
      </c>
      <c r="Z435" s="71">
        <v>3027</v>
      </c>
      <c r="AA435" s="71">
        <v>1550</v>
      </c>
      <c r="AB435" s="71">
        <v>6045</v>
      </c>
      <c r="AC435" s="71">
        <v>0</v>
      </c>
      <c r="AD435" s="71">
        <v>0.10792792101650971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2338</v>
      </c>
      <c r="B436" s="70">
        <v>76</v>
      </c>
      <c r="C436" s="70">
        <v>8</v>
      </c>
      <c r="D436" s="70">
        <v>5</v>
      </c>
      <c r="E436" s="70">
        <v>2011</v>
      </c>
      <c r="F436" s="70" t="s">
        <v>178</v>
      </c>
      <c r="G436" s="70" t="s">
        <v>1860</v>
      </c>
      <c r="H436" s="70" t="s">
        <v>1861</v>
      </c>
      <c r="I436" s="148"/>
      <c r="J436" s="71">
        <v>4.4954155149194399</v>
      </c>
      <c r="K436" s="71">
        <v>1.0008480124049499</v>
      </c>
      <c r="L436" s="71">
        <v>9.5080925300449213</v>
      </c>
      <c r="M436" s="71">
        <v>8.8283383999232949</v>
      </c>
      <c r="N436" s="71">
        <v>13.290390090367019</v>
      </c>
      <c r="O436" s="71">
        <v>5.7563296261011132</v>
      </c>
      <c r="P436" s="71">
        <v>7.2544390441912148</v>
      </c>
      <c r="Q436" s="71">
        <v>0.41881658548415501</v>
      </c>
      <c r="R436" s="71">
        <v>0</v>
      </c>
      <c r="S436" s="71">
        <v>0.1223674120505102</v>
      </c>
      <c r="T436" s="72"/>
      <c r="U436" s="71">
        <v>165143</v>
      </c>
      <c r="V436" s="71">
        <v>318</v>
      </c>
      <c r="W436" s="71">
        <v>181</v>
      </c>
      <c r="X436" s="71">
        <v>1714</v>
      </c>
      <c r="Y436" s="71">
        <v>2637</v>
      </c>
      <c r="Z436" s="71">
        <v>2987</v>
      </c>
      <c r="AA436" s="71">
        <v>1466</v>
      </c>
      <c r="AB436" s="71">
        <v>5968</v>
      </c>
      <c r="AC436" s="71">
        <v>0</v>
      </c>
      <c r="AD436" s="71">
        <v>0.1223674120505102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2339</v>
      </c>
      <c r="B437" s="70">
        <v>77</v>
      </c>
      <c r="C437" s="70">
        <v>9</v>
      </c>
      <c r="D437" s="70">
        <v>5</v>
      </c>
      <c r="E437" s="70">
        <v>2012</v>
      </c>
      <c r="F437" s="70" t="s">
        <v>179</v>
      </c>
      <c r="G437" s="70" t="s">
        <v>1860</v>
      </c>
      <c r="H437" s="70" t="s">
        <v>1861</v>
      </c>
      <c r="I437" s="148"/>
      <c r="J437" s="71">
        <v>0.97772657126893014</v>
      </c>
      <c r="K437" s="71">
        <v>1.127493994796994</v>
      </c>
      <c r="L437" s="71">
        <v>9.5933826321360183</v>
      </c>
      <c r="M437" s="71">
        <v>10.964768242099129</v>
      </c>
      <c r="N437" s="71">
        <v>14.43906577335995</v>
      </c>
      <c r="O437" s="71">
        <v>5.7205919992727825</v>
      </c>
      <c r="P437" s="71">
        <v>7.2459470861876643</v>
      </c>
      <c r="Q437" s="71">
        <v>0.44337015187524997</v>
      </c>
      <c r="R437" s="71">
        <v>0</v>
      </c>
      <c r="S437" s="71">
        <v>0.11722848384810181</v>
      </c>
      <c r="T437" s="72"/>
      <c r="U437" s="71">
        <v>34414</v>
      </c>
      <c r="V437" s="71">
        <v>318</v>
      </c>
      <c r="W437" s="71">
        <v>181</v>
      </c>
      <c r="X437" s="71">
        <v>1714</v>
      </c>
      <c r="Y437" s="71">
        <v>2608</v>
      </c>
      <c r="Z437" s="71">
        <v>2992</v>
      </c>
      <c r="AA437" s="71">
        <v>1456</v>
      </c>
      <c r="AB437" s="71">
        <v>5815</v>
      </c>
      <c r="AC437" s="71">
        <v>0</v>
      </c>
      <c r="AD437" s="71">
        <v>0.11722848384810181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2340</v>
      </c>
      <c r="B438" s="70">
        <v>78</v>
      </c>
      <c r="C438" s="70">
        <v>10</v>
      </c>
      <c r="D438" s="70">
        <v>5</v>
      </c>
      <c r="E438" s="70">
        <v>2013</v>
      </c>
      <c r="F438" s="70" t="s">
        <v>180</v>
      </c>
      <c r="G438" s="70" t="s">
        <v>1860</v>
      </c>
      <c r="H438" s="70" t="s">
        <v>1861</v>
      </c>
      <c r="I438" s="148"/>
      <c r="J438" s="71">
        <v>1.191140058156138</v>
      </c>
      <c r="K438" s="71">
        <v>0.93187763254406519</v>
      </c>
      <c r="L438" s="71">
        <v>8.4717133179553041</v>
      </c>
      <c r="M438" s="71">
        <v>10.1974966130369</v>
      </c>
      <c r="N438" s="71">
        <v>14.14361089465447</v>
      </c>
      <c r="O438" s="71">
        <v>5.5163598741574571</v>
      </c>
      <c r="P438" s="71">
        <v>7.5579856107895313</v>
      </c>
      <c r="Q438" s="71">
        <v>0.44881309381600398</v>
      </c>
      <c r="R438" s="71">
        <v>0</v>
      </c>
      <c r="S438" s="71">
        <v>0.12672547676755319</v>
      </c>
      <c r="T438" s="72"/>
      <c r="U438" s="71">
        <v>42689</v>
      </c>
      <c r="V438" s="71">
        <v>318</v>
      </c>
      <c r="W438" s="71">
        <v>181</v>
      </c>
      <c r="X438" s="71">
        <v>1714</v>
      </c>
      <c r="Y438" s="71">
        <v>2636</v>
      </c>
      <c r="Z438" s="71">
        <v>3014</v>
      </c>
      <c r="AA438" s="71">
        <v>1513</v>
      </c>
      <c r="AB438" s="71">
        <v>5802</v>
      </c>
      <c r="AC438" s="71">
        <v>0</v>
      </c>
      <c r="AD438" s="71">
        <v>0.12672547676755319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2341</v>
      </c>
      <c r="B439" s="70">
        <v>79</v>
      </c>
      <c r="C439" s="70">
        <v>11</v>
      </c>
      <c r="D439" s="70">
        <v>5</v>
      </c>
      <c r="E439" s="70">
        <v>2014</v>
      </c>
      <c r="F439" s="70" t="s">
        <v>181</v>
      </c>
      <c r="G439" s="70" t="s">
        <v>1860</v>
      </c>
      <c r="H439" s="70" t="s">
        <v>1861</v>
      </c>
      <c r="I439" s="148"/>
      <c r="J439" s="71">
        <v>0.96055276336031514</v>
      </c>
      <c r="K439" s="71">
        <v>0.82630457307874605</v>
      </c>
      <c r="L439" s="71">
        <v>6.2360164228340693</v>
      </c>
      <c r="M439" s="71">
        <v>10.338289560418451</v>
      </c>
      <c r="N439" s="71">
        <v>15.02170966337868</v>
      </c>
      <c r="O439" s="71">
        <v>5.2376013851732841</v>
      </c>
      <c r="P439" s="71">
        <v>7.6173561819048636</v>
      </c>
      <c r="Q439" s="71">
        <v>0.42526577698328699</v>
      </c>
      <c r="R439" s="71">
        <v>0</v>
      </c>
      <c r="S439" s="71">
        <v>0</v>
      </c>
      <c r="T439" s="72"/>
      <c r="U439" s="71">
        <v>38233</v>
      </c>
      <c r="V439" s="71">
        <v>245</v>
      </c>
      <c r="W439" s="71">
        <v>136</v>
      </c>
      <c r="X439" s="71">
        <v>1652</v>
      </c>
      <c r="Y439" s="71">
        <v>2644</v>
      </c>
      <c r="Z439" s="71">
        <v>3014</v>
      </c>
      <c r="AA439" s="71">
        <v>1517</v>
      </c>
      <c r="AB439" s="71">
        <v>5730</v>
      </c>
      <c r="AC439" s="71">
        <v>0</v>
      </c>
      <c r="AD439" s="71">
        <v>0</v>
      </c>
      <c r="AE439" s="72"/>
      <c r="AF439" s="71"/>
      <c r="AG439" s="71"/>
      <c r="AH439" s="71"/>
      <c r="AI439" s="71"/>
      <c r="AJ439" s="71"/>
      <c r="AK439" s="71"/>
      <c r="AL439" s="71"/>
      <c r="AM439" s="71"/>
      <c r="AN439" s="71"/>
      <c r="AO439" s="71"/>
      <c r="AP439" s="71"/>
      <c r="AQ439" s="72"/>
      <c r="AR439" s="71">
        <v>8</v>
      </c>
      <c r="AS439" s="71">
        <v>1</v>
      </c>
      <c r="AT439" s="71">
        <v>0</v>
      </c>
      <c r="AU439" s="71">
        <v>0</v>
      </c>
      <c r="AV439" s="71">
        <v>0</v>
      </c>
      <c r="AW439" s="71">
        <v>0</v>
      </c>
      <c r="AX439" s="71"/>
      <c r="AY439" s="72"/>
      <c r="AZ439" s="71">
        <v>40.5</v>
      </c>
      <c r="BA439" s="71">
        <v>10.6</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2342</v>
      </c>
      <c r="B440" s="70">
        <v>80</v>
      </c>
      <c r="C440" s="70">
        <v>12</v>
      </c>
      <c r="D440" s="70">
        <v>5</v>
      </c>
      <c r="E440" s="70">
        <v>2015</v>
      </c>
      <c r="F440" s="70" t="s">
        <v>182</v>
      </c>
      <c r="G440" s="70" t="s">
        <v>1860</v>
      </c>
      <c r="H440" s="70" t="s">
        <v>1861</v>
      </c>
      <c r="I440" s="148"/>
      <c r="J440" s="71">
        <v>2.4854015821146578</v>
      </c>
      <c r="K440" s="71">
        <v>0.79234018891841929</v>
      </c>
      <c r="L440" s="71">
        <v>6.564057849545625</v>
      </c>
      <c r="M440" s="71">
        <v>10.003048207148209</v>
      </c>
      <c r="N440" s="71">
        <v>13.6586366062552</v>
      </c>
      <c r="O440" s="71">
        <v>5.1670213126445717</v>
      </c>
      <c r="P440" s="71">
        <v>7.6434755232257148</v>
      </c>
      <c r="Q440" s="71">
        <v>0.40875176511148198</v>
      </c>
      <c r="R440" s="71">
        <v>0</v>
      </c>
      <c r="S440" s="71">
        <v>0.10930504356144891</v>
      </c>
      <c r="T440" s="72"/>
      <c r="U440" s="71">
        <v>99185</v>
      </c>
      <c r="V440" s="71">
        <v>245</v>
      </c>
      <c r="W440" s="71">
        <v>136</v>
      </c>
      <c r="X440" s="71">
        <v>1652</v>
      </c>
      <c r="Y440" s="71">
        <v>2612</v>
      </c>
      <c r="Z440" s="71">
        <v>3002</v>
      </c>
      <c r="AA440" s="71">
        <v>1521</v>
      </c>
      <c r="AB440" s="71">
        <v>5626</v>
      </c>
      <c r="AC440" s="71">
        <v>0</v>
      </c>
      <c r="AD440" s="71">
        <v>0.10930504356144891</v>
      </c>
      <c r="AE440" s="72"/>
      <c r="AF440" s="71">
        <v>765440.4568565099</v>
      </c>
      <c r="AG440" s="71">
        <v>527872.77590966132</v>
      </c>
      <c r="AH440" s="71">
        <v>848744.91788004979</v>
      </c>
      <c r="AI440" s="71">
        <v>10506854.08329374</v>
      </c>
      <c r="AJ440" s="71">
        <v>11568672.38892811</v>
      </c>
      <c r="AK440" s="71">
        <v>0</v>
      </c>
      <c r="AL440" s="71">
        <v>0</v>
      </c>
      <c r="AM440" s="71">
        <v>771019.69981761987</v>
      </c>
      <c r="AN440" s="71">
        <v>0</v>
      </c>
      <c r="AO440" s="71">
        <v>0</v>
      </c>
      <c r="AP440" s="71">
        <v>24988604.322685689</v>
      </c>
      <c r="AQ440" s="72"/>
      <c r="AR440" s="71">
        <v>9</v>
      </c>
      <c r="AS440" s="71">
        <v>1</v>
      </c>
      <c r="AT440" s="71">
        <v>0</v>
      </c>
      <c r="AU440" s="71">
        <v>0</v>
      </c>
      <c r="AV440" s="71">
        <v>0</v>
      </c>
      <c r="AW440" s="71">
        <v>0</v>
      </c>
      <c r="AX440" s="71"/>
      <c r="AY440" s="72"/>
      <c r="AZ440" s="71">
        <v>49.1</v>
      </c>
      <c r="BA440" s="71">
        <v>10.6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2343</v>
      </c>
      <c r="B441" s="70">
        <v>81</v>
      </c>
      <c r="C441" s="70">
        <v>13</v>
      </c>
      <c r="D441" s="70">
        <v>5</v>
      </c>
      <c r="E441" s="70">
        <v>2016</v>
      </c>
      <c r="F441" s="70" t="s">
        <v>155</v>
      </c>
      <c r="G441" s="70" t="s">
        <v>1860</v>
      </c>
      <c r="H441" s="70" t="s">
        <v>1861</v>
      </c>
      <c r="I441" s="148"/>
      <c r="J441" s="71">
        <v>0.88087474506467101</v>
      </c>
      <c r="K441" s="71">
        <v>0.74739711474386017</v>
      </c>
      <c r="L441" s="71">
        <v>7.0586476221320478</v>
      </c>
      <c r="M441" s="71">
        <v>8.5764537470652424</v>
      </c>
      <c r="N441" s="71">
        <v>13.858024600330092</v>
      </c>
      <c r="O441" s="71">
        <v>5.1586850211922757</v>
      </c>
      <c r="P441" s="71">
        <v>7.6184759926072054</v>
      </c>
      <c r="Q441" s="71">
        <v>0.39158396240764093</v>
      </c>
      <c r="R441" s="71">
        <v>0</v>
      </c>
      <c r="S441" s="71">
        <v>0.11084227945885415</v>
      </c>
      <c r="T441" s="72"/>
      <c r="U441" s="71">
        <v>33461</v>
      </c>
      <c r="V441" s="71">
        <v>245</v>
      </c>
      <c r="W441" s="71">
        <v>136</v>
      </c>
      <c r="X441" s="71">
        <v>1652</v>
      </c>
      <c r="Y441" s="71">
        <v>2606</v>
      </c>
      <c r="Z441" s="71">
        <v>3034</v>
      </c>
      <c r="AA441" s="71">
        <v>1568</v>
      </c>
      <c r="AB441" s="71">
        <v>5544</v>
      </c>
      <c r="AC441" s="71">
        <v>0</v>
      </c>
      <c r="AD441" s="71">
        <v>0.11084227945885421</v>
      </c>
      <c r="AE441" s="72"/>
      <c r="AF441" s="71">
        <v>276036.38213614619</v>
      </c>
      <c r="AG441" s="71">
        <v>503170.71109626879</v>
      </c>
      <c r="AH441" s="71">
        <v>719353.14032089571</v>
      </c>
      <c r="AI441" s="71">
        <v>10487935.205834851</v>
      </c>
      <c r="AJ441" s="71">
        <v>11464654.74529973</v>
      </c>
      <c r="AK441" s="71">
        <v>0</v>
      </c>
      <c r="AL441" s="71">
        <v>0</v>
      </c>
      <c r="AM441" s="71">
        <v>760372.21981587505</v>
      </c>
      <c r="AN441" s="71">
        <v>0</v>
      </c>
      <c r="AO441" s="71">
        <v>0</v>
      </c>
      <c r="AP441" s="71">
        <v>24211522.404503766</v>
      </c>
      <c r="AQ441" s="72"/>
      <c r="AR441" s="71">
        <v>10</v>
      </c>
      <c r="AS441" s="71">
        <v>1</v>
      </c>
      <c r="AT441" s="71">
        <v>0</v>
      </c>
      <c r="AU441" s="71">
        <v>0</v>
      </c>
      <c r="AV441" s="71">
        <v>0</v>
      </c>
      <c r="AW441" s="71">
        <v>0</v>
      </c>
      <c r="AX441" s="71"/>
      <c r="AY441" s="72"/>
      <c r="AZ441" s="71">
        <v>58.9</v>
      </c>
      <c r="BA441" s="71">
        <v>10.6</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2344</v>
      </c>
      <c r="B442" s="70">
        <v>82</v>
      </c>
      <c r="C442" s="70">
        <v>14</v>
      </c>
      <c r="D442" s="70">
        <v>5</v>
      </c>
      <c r="E442" s="70">
        <v>2017</v>
      </c>
      <c r="F442" s="70" t="s">
        <v>156</v>
      </c>
      <c r="G442" s="70" t="s">
        <v>1860</v>
      </c>
      <c r="H442" s="70" t="s">
        <v>1861</v>
      </c>
      <c r="I442" s="148"/>
      <c r="J442" s="71">
        <v>0.93058368846931772</v>
      </c>
      <c r="K442" s="71">
        <v>0.76372794498108765</v>
      </c>
      <c r="L442" s="71">
        <v>6.3719121835865771</v>
      </c>
      <c r="M442" s="71">
        <v>8.5995241545206991</v>
      </c>
      <c r="N442" s="71">
        <v>13.50883992320686</v>
      </c>
      <c r="O442" s="71">
        <v>5.0326938986734007</v>
      </c>
      <c r="P442" s="71">
        <v>7.5557318366567179</v>
      </c>
      <c r="Q442" s="71">
        <v>0.37395751863797499</v>
      </c>
      <c r="R442" s="71">
        <v>0</v>
      </c>
      <c r="S442" s="71">
        <v>0.72170055264346444</v>
      </c>
      <c r="T442" s="72"/>
      <c r="U442" s="71">
        <v>34783</v>
      </c>
      <c r="V442" s="71">
        <v>245</v>
      </c>
      <c r="W442" s="71">
        <v>136</v>
      </c>
      <c r="X442" s="71">
        <v>1652</v>
      </c>
      <c r="Y442" s="71">
        <v>2596</v>
      </c>
      <c r="Z442" s="71">
        <v>3009</v>
      </c>
      <c r="AA442" s="71">
        <v>1565</v>
      </c>
      <c r="AB442" s="71">
        <v>5475</v>
      </c>
      <c r="AC442" s="71">
        <v>0</v>
      </c>
      <c r="AD442" s="71">
        <v>0.72170055264346444</v>
      </c>
      <c r="AE442" s="72"/>
      <c r="AF442" s="71">
        <v>281960.50723787327</v>
      </c>
      <c r="AG442" s="71">
        <v>504632.69783333043</v>
      </c>
      <c r="AH442" s="71">
        <v>878765.97074756445</v>
      </c>
      <c r="AI442" s="71">
        <v>10228457.087067179</v>
      </c>
      <c r="AJ442" s="71">
        <v>10356258.002298741</v>
      </c>
      <c r="AK442" s="71">
        <v>0</v>
      </c>
      <c r="AL442" s="71">
        <v>0</v>
      </c>
      <c r="AM442" s="71">
        <v>752083.67991047434</v>
      </c>
      <c r="AN442" s="71">
        <v>0</v>
      </c>
      <c r="AO442" s="71">
        <v>0</v>
      </c>
      <c r="AP442" s="71">
        <v>23002157.945095159</v>
      </c>
      <c r="AQ442" s="72"/>
      <c r="AR442" s="71">
        <v>11</v>
      </c>
      <c r="AS442" s="71">
        <v>1</v>
      </c>
      <c r="AT442" s="71">
        <v>0</v>
      </c>
      <c r="AU442" s="71">
        <v>0</v>
      </c>
      <c r="AV442" s="71">
        <v>0</v>
      </c>
      <c r="AW442" s="71">
        <v>0</v>
      </c>
      <c r="AX442" s="71"/>
      <c r="AY442" s="72"/>
      <c r="AZ442" s="71">
        <v>61.2</v>
      </c>
      <c r="BA442" s="71">
        <v>10.6</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2345</v>
      </c>
      <c r="B443" s="70">
        <v>83</v>
      </c>
      <c r="C443" s="70">
        <v>15</v>
      </c>
      <c r="D443" s="70">
        <v>5</v>
      </c>
      <c r="E443" s="70">
        <v>2018</v>
      </c>
      <c r="F443" s="70" t="s">
        <v>183</v>
      </c>
      <c r="G443" s="70" t="s">
        <v>1860</v>
      </c>
      <c r="H443" s="70" t="s">
        <v>1861</v>
      </c>
      <c r="I443" s="148"/>
      <c r="J443" s="71">
        <v>0.99968788245425633</v>
      </c>
      <c r="K443" s="71">
        <v>0.71082385792089609</v>
      </c>
      <c r="L443" s="71">
        <v>5.8454087037005511</v>
      </c>
      <c r="M443" s="71">
        <v>8.6419376644833346</v>
      </c>
      <c r="N443" s="71">
        <v>12.346332283375212</v>
      </c>
      <c r="O443" s="71">
        <v>4.9069592176878851</v>
      </c>
      <c r="P443" s="71">
        <v>7.4948599440547765</v>
      </c>
      <c r="Q443" s="71">
        <v>0.339467743584347</v>
      </c>
      <c r="R443" s="71">
        <v>0</v>
      </c>
      <c r="S443" s="71">
        <v>0.19589332272609739</v>
      </c>
      <c r="T443" s="72"/>
      <c r="U443" s="71">
        <v>39043</v>
      </c>
      <c r="V443" s="71">
        <v>245</v>
      </c>
      <c r="W443" s="71">
        <v>136</v>
      </c>
      <c r="X443" s="71">
        <v>1652</v>
      </c>
      <c r="Y443" s="71">
        <v>2577</v>
      </c>
      <c r="Z443" s="71">
        <v>2990</v>
      </c>
      <c r="AA443" s="71">
        <v>1568</v>
      </c>
      <c r="AB443" s="71">
        <v>5356</v>
      </c>
      <c r="AC443" s="71">
        <v>0</v>
      </c>
      <c r="AD443" s="71">
        <v>0.19589332272609741</v>
      </c>
      <c r="AE443" s="72"/>
      <c r="AF443" s="71">
        <v>317703.57539686648</v>
      </c>
      <c r="AG443" s="71">
        <v>456571.87236206961</v>
      </c>
      <c r="AH443" s="71">
        <v>828237.03555692639</v>
      </c>
      <c r="AI443" s="71">
        <v>10455572.453868169</v>
      </c>
      <c r="AJ443" s="71">
        <v>9549913.6878293622</v>
      </c>
      <c r="AK443" s="71">
        <v>0</v>
      </c>
      <c r="AL443" s="71">
        <v>0</v>
      </c>
      <c r="AM443" s="71">
        <v>737259.34897159133</v>
      </c>
      <c r="AN443" s="71">
        <v>0</v>
      </c>
      <c r="AO443" s="71">
        <v>0</v>
      </c>
      <c r="AP443" s="71">
        <v>22345257.973984987</v>
      </c>
      <c r="AQ443" s="72"/>
      <c r="AR443" s="71">
        <v>15</v>
      </c>
      <c r="AS443" s="71">
        <v>1</v>
      </c>
      <c r="AT443" s="71">
        <v>0</v>
      </c>
      <c r="AU443" s="71">
        <v>0</v>
      </c>
      <c r="AV443" s="71">
        <v>0</v>
      </c>
      <c r="AW443" s="71">
        <v>0</v>
      </c>
      <c r="AX443" s="71"/>
      <c r="AY443" s="72"/>
      <c r="AZ443" s="71">
        <v>86.9</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2346</v>
      </c>
      <c r="B444" s="70">
        <v>84</v>
      </c>
      <c r="C444" s="70">
        <v>16</v>
      </c>
      <c r="D444" s="70">
        <v>5</v>
      </c>
      <c r="E444" s="70">
        <v>2019</v>
      </c>
      <c r="F444" s="70" t="s">
        <v>158</v>
      </c>
      <c r="G444" s="1064" t="s">
        <v>1860</v>
      </c>
      <c r="H444" s="70" t="s">
        <v>1861</v>
      </c>
      <c r="I444" s="148"/>
      <c r="J444" s="71">
        <v>0.96472848526030319</v>
      </c>
      <c r="K444" s="71">
        <v>0.659592198482428</v>
      </c>
      <c r="L444" s="71">
        <v>5.8715981292111961</v>
      </c>
      <c r="M444" s="71">
        <v>7.7526027984691392</v>
      </c>
      <c r="N444" s="71">
        <v>12.304805188464101</v>
      </c>
      <c r="O444" s="71">
        <v>4.7598738335495314</v>
      </c>
      <c r="P444" s="71">
        <v>7.0890530266176022</v>
      </c>
      <c r="Q444" s="71">
        <v>0.31953551679869902</v>
      </c>
      <c r="R444" s="71">
        <v>0</v>
      </c>
      <c r="S444" s="71">
        <v>9.9797404875805185E-2</v>
      </c>
      <c r="T444" s="72"/>
      <c r="U444" s="71">
        <v>39635</v>
      </c>
      <c r="V444" s="71">
        <v>245</v>
      </c>
      <c r="W444" s="71">
        <v>136</v>
      </c>
      <c r="X444" s="71">
        <v>1652</v>
      </c>
      <c r="Y444" s="71">
        <v>2537</v>
      </c>
      <c r="Z444" s="71">
        <v>2980</v>
      </c>
      <c r="AA444" s="71">
        <v>1472</v>
      </c>
      <c r="AB444" s="71">
        <v>5178</v>
      </c>
      <c r="AC444" s="71">
        <v>0</v>
      </c>
      <c r="AD444" s="71">
        <v>9.9797404875805185E-2</v>
      </c>
      <c r="AE444" s="72"/>
      <c r="AF444" s="71">
        <v>316478.74126564601</v>
      </c>
      <c r="AG444" s="71">
        <v>456436.66861707647</v>
      </c>
      <c r="AH444" s="71">
        <v>894248.60221734666</v>
      </c>
      <c r="AI444" s="71">
        <v>10245593.0330342</v>
      </c>
      <c r="AJ444" s="71">
        <v>9917317.1645149086</v>
      </c>
      <c r="AK444" s="71">
        <v>0</v>
      </c>
      <c r="AL444" s="71">
        <v>0</v>
      </c>
      <c r="AM444" s="71">
        <v>705204.62003686978</v>
      </c>
      <c r="AN444" s="71">
        <v>0</v>
      </c>
      <c r="AO444" s="71">
        <v>0</v>
      </c>
      <c r="AP444" s="71">
        <v>22535278.829686046</v>
      </c>
      <c r="AQ444" s="72"/>
      <c r="AR444" s="71">
        <v>19</v>
      </c>
      <c r="AS444" s="71">
        <v>1</v>
      </c>
      <c r="AT444" s="71">
        <v>3</v>
      </c>
      <c r="AU444" s="71">
        <v>0</v>
      </c>
      <c r="AV444" s="71">
        <v>0</v>
      </c>
      <c r="AW444" s="71">
        <v>0</v>
      </c>
      <c r="AX444" s="71"/>
      <c r="AY444" s="72"/>
      <c r="AZ444" s="71">
        <v>110.2</v>
      </c>
      <c r="BA444" s="71">
        <v>10.6</v>
      </c>
      <c r="BB444" s="71">
        <v>59.400000000000013</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2347</v>
      </c>
      <c r="B445" s="70">
        <v>85</v>
      </c>
      <c r="C445" s="70">
        <v>17</v>
      </c>
      <c r="D445" s="70">
        <v>5</v>
      </c>
      <c r="E445" s="70">
        <v>2020</v>
      </c>
      <c r="F445" s="70" t="s">
        <v>159</v>
      </c>
      <c r="G445" s="1064" t="s">
        <v>1860</v>
      </c>
      <c r="H445" s="70" t="s">
        <v>1861</v>
      </c>
      <c r="I445" s="148"/>
      <c r="J445" s="71">
        <v>1.9158967811793159</v>
      </c>
      <c r="K445" s="71">
        <v>0.70419782030990086</v>
      </c>
      <c r="L445" s="71">
        <v>4.5672542647577536</v>
      </c>
      <c r="M445" s="71">
        <v>7.1760446796196025</v>
      </c>
      <c r="N445" s="71">
        <v>11.100231564845318</v>
      </c>
      <c r="O445" s="71">
        <v>4.1241410203355846</v>
      </c>
      <c r="P445" s="71">
        <v>6.6786343920782878</v>
      </c>
      <c r="Q445" s="71">
        <v>0.29798749605814101</v>
      </c>
      <c r="R445" s="71">
        <v>0</v>
      </c>
      <c r="S445" s="71">
        <v>0.70207916726488873</v>
      </c>
      <c r="T445" s="72"/>
      <c r="U445" s="71">
        <v>89228</v>
      </c>
      <c r="V445" s="71">
        <v>242</v>
      </c>
      <c r="W445" s="71">
        <v>94</v>
      </c>
      <c r="X445" s="71">
        <v>1608</v>
      </c>
      <c r="Y445" s="71">
        <v>2497</v>
      </c>
      <c r="Z445" s="71">
        <v>2947</v>
      </c>
      <c r="AA445" s="71">
        <v>1474</v>
      </c>
      <c r="AB445" s="71">
        <v>5054</v>
      </c>
      <c r="AC445" s="71">
        <v>0</v>
      </c>
      <c r="AD445" s="71">
        <v>0.70207916726488873</v>
      </c>
      <c r="AE445" s="72"/>
      <c r="AF445" s="71">
        <v>696683.96453857247</v>
      </c>
      <c r="AG445" s="71">
        <v>451179.9631312468</v>
      </c>
      <c r="AH445" s="71">
        <v>669780.01915403036</v>
      </c>
      <c r="AI445" s="71">
        <v>9232624.1061674431</v>
      </c>
      <c r="AJ445" s="71">
        <v>10253900.087927431</v>
      </c>
      <c r="AK445" s="71"/>
      <c r="AL445" s="71"/>
      <c r="AM445" s="71">
        <v>659603.15111114632</v>
      </c>
      <c r="AN445" s="71"/>
      <c r="AO445" s="71"/>
      <c r="AP445" s="71">
        <v>21963771.292029869</v>
      </c>
      <c r="AQ445" s="72"/>
      <c r="AR445" s="71">
        <v>21</v>
      </c>
      <c r="AS445" s="71">
        <v>1</v>
      </c>
      <c r="AT445" s="71">
        <v>3</v>
      </c>
      <c r="AU445" s="71">
        <v>0</v>
      </c>
      <c r="AV445" s="71">
        <v>0</v>
      </c>
      <c r="AW445" s="71">
        <v>0</v>
      </c>
      <c r="AX445" s="71"/>
      <c r="AY445" s="72"/>
      <c r="AZ445" s="71">
        <v>126.6</v>
      </c>
      <c r="BA445" s="71">
        <v>10.6</v>
      </c>
      <c r="BB445" s="71">
        <v>59.400000000000013</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2348</v>
      </c>
      <c r="B446" s="70">
        <v>85</v>
      </c>
      <c r="C446" s="70">
        <v>18</v>
      </c>
      <c r="D446" s="70">
        <v>5</v>
      </c>
      <c r="E446" s="70">
        <v>2021</v>
      </c>
      <c r="F446" s="70" t="s">
        <v>160</v>
      </c>
      <c r="G446" s="70" t="s">
        <v>1860</v>
      </c>
      <c r="H446" s="70" t="s">
        <v>1861</v>
      </c>
      <c r="I446" s="148"/>
      <c r="J446" s="71">
        <v>1.0121123262200094</v>
      </c>
      <c r="K446" s="71">
        <v>0.67833797425509901</v>
      </c>
      <c r="L446" s="71">
        <v>4.1680257453301666</v>
      </c>
      <c r="M446" s="71">
        <v>7.2881093367410834</v>
      </c>
      <c r="N446" s="71">
        <v>10.93581989394041</v>
      </c>
      <c r="O446" s="71">
        <v>3.9564439273579022</v>
      </c>
      <c r="P446" s="71">
        <v>6.8862758742126164</v>
      </c>
      <c r="Q446" s="71">
        <v>0.289775214013475</v>
      </c>
      <c r="R446" s="71">
        <v>0</v>
      </c>
      <c r="S446" s="71">
        <v>0.11114116888738911</v>
      </c>
      <c r="T446" s="72"/>
      <c r="U446" s="71">
        <v>48406</v>
      </c>
      <c r="V446" s="71">
        <v>242</v>
      </c>
      <c r="W446" s="71">
        <v>94</v>
      </c>
      <c r="X446" s="71">
        <v>1608</v>
      </c>
      <c r="Y446" s="71">
        <v>2490</v>
      </c>
      <c r="Z446" s="71">
        <v>2911</v>
      </c>
      <c r="AA446" s="71">
        <v>1482</v>
      </c>
      <c r="AB446" s="71">
        <v>4963</v>
      </c>
      <c r="AC446" s="71">
        <v>0</v>
      </c>
      <c r="AD446" s="71">
        <v>0.11114116888738911</v>
      </c>
      <c r="AE446" s="72"/>
      <c r="AF446" s="71">
        <v>370769.1243362535</v>
      </c>
      <c r="AG446" s="71">
        <v>458971.1328933739</v>
      </c>
      <c r="AH446" s="71">
        <v>600496.76594470465</v>
      </c>
      <c r="AI446" s="71">
        <v>10130925.479938388</v>
      </c>
      <c r="AJ446" s="71">
        <v>9960507.6062296629</v>
      </c>
      <c r="AK446" s="71">
        <v>0</v>
      </c>
      <c r="AL446" s="71">
        <v>0</v>
      </c>
      <c r="AM446" s="71">
        <v>651462.67519012594</v>
      </c>
      <c r="AN446" s="71">
        <v>0</v>
      </c>
      <c r="AO446" s="71">
        <v>0</v>
      </c>
      <c r="AP446" s="71">
        <v>22173132.784532506</v>
      </c>
      <c r="AQ446" s="72"/>
      <c r="AR446" s="71">
        <v>21</v>
      </c>
      <c r="AS446" s="71">
        <v>2</v>
      </c>
      <c r="AT446" s="71">
        <v>3</v>
      </c>
      <c r="AU446" s="71">
        <v>0</v>
      </c>
      <c r="AV446" s="71">
        <v>0</v>
      </c>
      <c r="AW446" s="71">
        <v>0</v>
      </c>
      <c r="AX446" s="71"/>
      <c r="AY446" s="72"/>
      <c r="AZ446" s="71">
        <v>126.6</v>
      </c>
      <c r="BA446" s="71">
        <v>30.4</v>
      </c>
      <c r="BB446" s="71">
        <v>59.400000000000013</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1868</v>
      </c>
      <c r="B447" s="70">
        <v>85</v>
      </c>
      <c r="C447" s="70">
        <v>19</v>
      </c>
      <c r="D447" s="70">
        <v>5</v>
      </c>
      <c r="E447" s="70">
        <v>2022</v>
      </c>
      <c r="F447" s="70" t="s">
        <v>161</v>
      </c>
      <c r="G447" s="70" t="s">
        <v>1860</v>
      </c>
      <c r="H447" s="70" t="s">
        <v>1861</v>
      </c>
      <c r="I447" s="148"/>
      <c r="J447" s="71">
        <v>0.83714159064381644</v>
      </c>
      <c r="K447" s="71">
        <v>0.64886695496206825</v>
      </c>
      <c r="L447" s="71">
        <v>3.7371853919407489</v>
      </c>
      <c r="M447" s="71">
        <v>7.4306095965805339</v>
      </c>
      <c r="N447" s="71">
        <v>10.484529078877191</v>
      </c>
      <c r="O447" s="71">
        <v>4.0840966448703142</v>
      </c>
      <c r="P447" s="71">
        <v>6.8103359043357994</v>
      </c>
      <c r="Q447" s="71">
        <v>0.28110349797132739</v>
      </c>
      <c r="R447" s="71">
        <v>0</v>
      </c>
      <c r="S447" s="71">
        <v>0.62478649719220303</v>
      </c>
      <c r="T447" s="72"/>
      <c r="U447" s="71">
        <v>49243</v>
      </c>
      <c r="V447" s="71">
        <v>242</v>
      </c>
      <c r="W447" s="71">
        <v>94</v>
      </c>
      <c r="X447" s="71">
        <v>1608</v>
      </c>
      <c r="Y447" s="71">
        <v>2424</v>
      </c>
      <c r="Z447" s="71">
        <v>2855</v>
      </c>
      <c r="AA447" s="71">
        <v>1488</v>
      </c>
      <c r="AB447" s="71">
        <v>4775</v>
      </c>
      <c r="AC447" s="71">
        <v>0</v>
      </c>
      <c r="AD447" s="71">
        <v>0.62478649719220303</v>
      </c>
      <c r="AE447" s="72"/>
      <c r="AF447" s="71">
        <v>336257.09556275583</v>
      </c>
      <c r="AG447" s="71">
        <v>463002.99773788487</v>
      </c>
      <c r="AH447" s="71">
        <v>666556.93067364558</v>
      </c>
      <c r="AI447" s="71">
        <v>10061269.03989525</v>
      </c>
      <c r="AJ447" s="71">
        <v>9870199.993540762</v>
      </c>
      <c r="AK447" s="71">
        <v>0</v>
      </c>
      <c r="AL447" s="71">
        <v>0</v>
      </c>
      <c r="AM447" s="71">
        <v>616582.83079397678</v>
      </c>
      <c r="AN447" s="71">
        <v>0</v>
      </c>
      <c r="AO447" s="71">
        <v>0</v>
      </c>
      <c r="AP447" s="71">
        <v>22013868.888204277</v>
      </c>
      <c r="AQ447" s="72"/>
      <c r="AR447" s="71">
        <v>22</v>
      </c>
      <c r="AS447" s="71">
        <v>2</v>
      </c>
      <c r="AT447" s="71">
        <v>0</v>
      </c>
      <c r="AU447" s="71">
        <v>0</v>
      </c>
      <c r="AV447" s="71">
        <v>0</v>
      </c>
      <c r="AW447" s="71">
        <v>0</v>
      </c>
      <c r="AX447" s="71"/>
      <c r="AY447" s="72"/>
      <c r="AZ447" s="71">
        <v>136.5</v>
      </c>
      <c r="BA447" s="71">
        <v>30.4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2349</v>
      </c>
      <c r="B448" s="70">
        <v>85</v>
      </c>
      <c r="C448" s="70">
        <v>20</v>
      </c>
      <c r="D448" s="70">
        <v>5</v>
      </c>
      <c r="E448" s="70">
        <v>2023</v>
      </c>
      <c r="F448" s="70" t="s">
        <v>1539</v>
      </c>
      <c r="G448" s="70" t="s">
        <v>1860</v>
      </c>
      <c r="H448" s="70" t="s">
        <v>1861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25</v>
      </c>
      <c r="AS448" s="71">
        <v>2</v>
      </c>
      <c r="AT448" s="71">
        <v>0</v>
      </c>
      <c r="AU448" s="71">
        <v>0</v>
      </c>
      <c r="AV448" s="71">
        <v>0</v>
      </c>
      <c r="AW448" s="71">
        <v>0</v>
      </c>
      <c r="AX448" s="71"/>
      <c r="AY448" s="72"/>
      <c r="AZ448" s="71">
        <v>160.30000000000001</v>
      </c>
      <c r="BA448" s="71">
        <v>30.4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1859</v>
      </c>
      <c r="B449" s="70">
        <v>85</v>
      </c>
      <c r="C449" s="70">
        <v>21</v>
      </c>
      <c r="D449" s="70">
        <v>5</v>
      </c>
      <c r="E449" s="70">
        <v>2024</v>
      </c>
      <c r="F449" s="70" t="s">
        <v>1554</v>
      </c>
      <c r="G449" s="70" t="s">
        <v>1860</v>
      </c>
      <c r="H449" s="70" t="s">
        <v>1861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2350</v>
      </c>
      <c r="B450" s="70">
        <v>69</v>
      </c>
      <c r="C450" s="70">
        <v>1</v>
      </c>
      <c r="D450" s="70">
        <v>5</v>
      </c>
      <c r="E450" s="70">
        <v>1990</v>
      </c>
      <c r="F450" s="70" t="s">
        <v>787</v>
      </c>
      <c r="G450" s="70" t="s">
        <v>2351</v>
      </c>
      <c r="H450" s="70" t="s">
        <v>2352</v>
      </c>
      <c r="I450" s="148"/>
      <c r="J450" s="71">
        <v>6.1301903254830474</v>
      </c>
      <c r="K450" s="71">
        <v>2.1389163357078682</v>
      </c>
      <c r="L450" s="71">
        <v>2.4797819966454</v>
      </c>
      <c r="M450" s="71">
        <v>4.0595881866301742</v>
      </c>
      <c r="N450" s="71">
        <v>4.7316672700325002</v>
      </c>
      <c r="O450" s="71">
        <v>4.0820624007190798</v>
      </c>
      <c r="P450" s="71">
        <v>5.3539563687586487</v>
      </c>
      <c r="Q450" s="71">
        <v>0.34434532097674497</v>
      </c>
      <c r="R450" s="71">
        <v>0</v>
      </c>
      <c r="S450" s="71">
        <v>0.33923631878018567</v>
      </c>
      <c r="T450" s="72"/>
      <c r="U450" s="71">
        <v>637438</v>
      </c>
      <c r="V450" s="71">
        <v>658</v>
      </c>
      <c r="W450" s="71">
        <v>28</v>
      </c>
      <c r="X450" s="71">
        <v>1400</v>
      </c>
      <c r="Y450" s="71">
        <v>1621</v>
      </c>
      <c r="Z450" s="71">
        <v>1679</v>
      </c>
      <c r="AA450" s="71">
        <v>1300</v>
      </c>
      <c r="AB450" s="71">
        <v>5591</v>
      </c>
      <c r="AC450" s="71">
        <v>0</v>
      </c>
      <c r="AD450" s="71">
        <v>0.33923631878018567</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2353</v>
      </c>
      <c r="B451" s="70">
        <v>70</v>
      </c>
      <c r="C451" s="70">
        <v>2</v>
      </c>
      <c r="D451" s="70">
        <v>5</v>
      </c>
      <c r="E451" s="70">
        <v>2005</v>
      </c>
      <c r="F451" s="70" t="s">
        <v>789</v>
      </c>
      <c r="G451" s="70" t="s">
        <v>2351</v>
      </c>
      <c r="H451" s="70" t="s">
        <v>2352</v>
      </c>
      <c r="I451" s="148"/>
      <c r="J451" s="71">
        <v>21.134668961128959</v>
      </c>
      <c r="K451" s="71">
        <v>1.275238318613289</v>
      </c>
      <c r="L451" s="71">
        <v>2.34522953842349</v>
      </c>
      <c r="M451" s="71">
        <v>7.9718536964627669</v>
      </c>
      <c r="N451" s="71">
        <v>8.2026814674580457</v>
      </c>
      <c r="O451" s="71">
        <v>6.5067665444580074</v>
      </c>
      <c r="P451" s="71">
        <v>6.0394248731490991</v>
      </c>
      <c r="Q451" s="71">
        <v>0.33033257508525399</v>
      </c>
      <c r="R451" s="71">
        <v>0</v>
      </c>
      <c r="S451" s="71">
        <v>0.46606725649076458</v>
      </c>
      <c r="T451" s="72"/>
      <c r="U451" s="71">
        <v>2287527</v>
      </c>
      <c r="V451" s="71">
        <v>486</v>
      </c>
      <c r="W451" s="71">
        <v>28</v>
      </c>
      <c r="X451" s="71">
        <v>1290</v>
      </c>
      <c r="Y451" s="71">
        <v>1810</v>
      </c>
      <c r="Z451" s="71">
        <v>3097</v>
      </c>
      <c r="AA451" s="71">
        <v>1201</v>
      </c>
      <c r="AB451" s="71">
        <v>5607</v>
      </c>
      <c r="AC451" s="71">
        <v>0</v>
      </c>
      <c r="AD451" s="71">
        <v>0.46606725649076458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2354</v>
      </c>
      <c r="B452" s="70">
        <v>71</v>
      </c>
      <c r="C452" s="70">
        <v>3</v>
      </c>
      <c r="D452" s="70">
        <v>5</v>
      </c>
      <c r="E452" s="70">
        <v>2006</v>
      </c>
      <c r="F452" s="70" t="s">
        <v>790</v>
      </c>
      <c r="G452" s="70" t="s">
        <v>2351</v>
      </c>
      <c r="H452" s="70" t="s">
        <v>2352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2355</v>
      </c>
      <c r="B453" s="70">
        <v>72</v>
      </c>
      <c r="C453" s="70">
        <v>4</v>
      </c>
      <c r="D453" s="70">
        <v>5</v>
      </c>
      <c r="E453" s="70">
        <v>2007</v>
      </c>
      <c r="F453" s="70" t="s">
        <v>791</v>
      </c>
      <c r="G453" s="70" t="s">
        <v>2351</v>
      </c>
      <c r="H453" s="70" t="s">
        <v>2352</v>
      </c>
      <c r="I453" s="148"/>
      <c r="J453" s="71">
        <v>19.05813347757066</v>
      </c>
      <c r="K453" s="71">
        <v>0.92369836277335582</v>
      </c>
      <c r="L453" s="71">
        <v>2.2721185115924509</v>
      </c>
      <c r="M453" s="71">
        <v>5.7134665621555802</v>
      </c>
      <c r="N453" s="71">
        <v>8.6506482414611821</v>
      </c>
      <c r="O453" s="71">
        <v>6.3178154644900104</v>
      </c>
      <c r="P453" s="71">
        <v>5.7805595965589713</v>
      </c>
      <c r="Q453" s="71">
        <v>0.345167918657315</v>
      </c>
      <c r="R453" s="71">
        <v>0</v>
      </c>
      <c r="S453" s="71">
        <v>0.58479272125165771</v>
      </c>
      <c r="T453" s="72"/>
      <c r="U453" s="71">
        <v>2433946</v>
      </c>
      <c r="V453" s="71">
        <v>368</v>
      </c>
      <c r="W453" s="71">
        <v>34</v>
      </c>
      <c r="X453" s="71">
        <v>1245</v>
      </c>
      <c r="Y453" s="71">
        <v>1872</v>
      </c>
      <c r="Z453" s="71">
        <v>3126</v>
      </c>
      <c r="AA453" s="71">
        <v>1132</v>
      </c>
      <c r="AB453" s="71">
        <v>5549</v>
      </c>
      <c r="AC453" s="71">
        <v>0</v>
      </c>
      <c r="AD453" s="71">
        <v>0.58479272125165771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2356</v>
      </c>
      <c r="B454" s="70">
        <v>73</v>
      </c>
      <c r="C454" s="70">
        <v>5</v>
      </c>
      <c r="D454" s="70">
        <v>5</v>
      </c>
      <c r="E454" s="70">
        <v>2008</v>
      </c>
      <c r="F454" s="70" t="s">
        <v>792</v>
      </c>
      <c r="G454" s="70" t="s">
        <v>2351</v>
      </c>
      <c r="H454" s="70" t="s">
        <v>2352</v>
      </c>
      <c r="I454" s="148"/>
      <c r="J454" s="71">
        <v>18.356516002195551</v>
      </c>
      <c r="K454" s="71">
        <v>0.73179455465271048</v>
      </c>
      <c r="L454" s="71">
        <v>2.219683319662459</v>
      </c>
      <c r="M454" s="71">
        <v>6.4025537140414386</v>
      </c>
      <c r="N454" s="71">
        <v>8.3115963889837783</v>
      </c>
      <c r="O454" s="71">
        <v>6.2070739208547963</v>
      </c>
      <c r="P454" s="71">
        <v>5.7280656570894708</v>
      </c>
      <c r="Q454" s="71">
        <v>0.336522657313645</v>
      </c>
      <c r="R454" s="71">
        <v>0</v>
      </c>
      <c r="S454" s="71">
        <v>0.43738631007726292</v>
      </c>
      <c r="T454" s="72"/>
      <c r="U454" s="71">
        <v>2443036</v>
      </c>
      <c r="V454" s="71">
        <v>368</v>
      </c>
      <c r="W454" s="71">
        <v>34</v>
      </c>
      <c r="X454" s="71">
        <v>1245</v>
      </c>
      <c r="Y454" s="71">
        <v>1885</v>
      </c>
      <c r="Z454" s="71">
        <v>3179</v>
      </c>
      <c r="AA454" s="71">
        <v>1123</v>
      </c>
      <c r="AB454" s="71">
        <v>5499</v>
      </c>
      <c r="AC454" s="71">
        <v>0</v>
      </c>
      <c r="AD454" s="71">
        <v>0.43738631007726292</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2357</v>
      </c>
      <c r="B455" s="70">
        <v>74</v>
      </c>
      <c r="C455" s="70">
        <v>6</v>
      </c>
      <c r="D455" s="70">
        <v>5</v>
      </c>
      <c r="E455" s="70">
        <v>2009</v>
      </c>
      <c r="F455" s="70" t="s">
        <v>176</v>
      </c>
      <c r="G455" s="70" t="s">
        <v>2351</v>
      </c>
      <c r="H455" s="70" t="s">
        <v>2352</v>
      </c>
      <c r="I455" s="148"/>
      <c r="J455" s="71">
        <v>15.62110317377358</v>
      </c>
      <c r="K455" s="71">
        <v>0.57708922891832815</v>
      </c>
      <c r="L455" s="71">
        <v>1.3741681208752039</v>
      </c>
      <c r="M455" s="71">
        <v>8.741780531111834</v>
      </c>
      <c r="N455" s="71">
        <v>7.717729816198406</v>
      </c>
      <c r="O455" s="71">
        <v>6.3557759959807836</v>
      </c>
      <c r="P455" s="71">
        <v>5.534860962514176</v>
      </c>
      <c r="Q455" s="71">
        <v>0.32034398416948601</v>
      </c>
      <c r="R455" s="71">
        <v>0</v>
      </c>
      <c r="S455" s="71">
        <v>0.4576971001503356</v>
      </c>
      <c r="T455" s="72"/>
      <c r="U455" s="71">
        <v>1799651</v>
      </c>
      <c r="V455" s="71">
        <v>296</v>
      </c>
      <c r="W455" s="71">
        <v>29</v>
      </c>
      <c r="X455" s="71">
        <v>1684</v>
      </c>
      <c r="Y455" s="71">
        <v>1912</v>
      </c>
      <c r="Z455" s="71">
        <v>3213</v>
      </c>
      <c r="AA455" s="71">
        <v>1114</v>
      </c>
      <c r="AB455" s="71">
        <v>5495</v>
      </c>
      <c r="AC455" s="71">
        <v>0</v>
      </c>
      <c r="AD455" s="71">
        <v>0.4576971001503356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12.41</v>
      </c>
      <c r="BK455" s="71">
        <v>342</v>
      </c>
      <c r="BL455" s="71">
        <v>0</v>
      </c>
      <c r="BM455" s="71">
        <v>0</v>
      </c>
      <c r="BN455" s="72"/>
      <c r="BO455" s="71">
        <v>0</v>
      </c>
      <c r="BP455" s="71">
        <v>0</v>
      </c>
      <c r="BQ455" s="71">
        <v>3</v>
      </c>
      <c r="BR455" s="71">
        <v>1</v>
      </c>
      <c r="BS455" s="71">
        <v>0</v>
      </c>
      <c r="BT455" s="71">
        <v>0</v>
      </c>
      <c r="BU455"/>
      <c r="BV455" s="70">
        <v>354.41</v>
      </c>
      <c r="BW455" s="70">
        <v>0</v>
      </c>
      <c r="BX455" s="70">
        <v>0</v>
      </c>
      <c r="BY455" s="70">
        <v>0</v>
      </c>
      <c r="BZ455" s="70">
        <v>0</v>
      </c>
      <c r="CA455" s="70">
        <v>0</v>
      </c>
      <c r="CB455" s="70">
        <v>0</v>
      </c>
      <c r="CC455" s="70">
        <v>0</v>
      </c>
      <c r="CD455" s="70">
        <v>0</v>
      </c>
    </row>
    <row r="456" spans="1:82">
      <c r="A456" s="70" t="s">
        <v>2358</v>
      </c>
      <c r="B456" s="70">
        <v>75</v>
      </c>
      <c r="C456" s="70">
        <v>7</v>
      </c>
      <c r="D456" s="70">
        <v>5</v>
      </c>
      <c r="E456" s="70">
        <v>2010</v>
      </c>
      <c r="F456" s="70" t="s">
        <v>177</v>
      </c>
      <c r="G456" s="70" t="s">
        <v>2351</v>
      </c>
      <c r="H456" s="70" t="s">
        <v>2352</v>
      </c>
      <c r="I456" s="148"/>
      <c r="J456" s="71">
        <v>19.453474615800939</v>
      </c>
      <c r="K456" s="71">
        <v>0.58820200540277368</v>
      </c>
      <c r="L456" s="71">
        <v>1.3009759901849569</v>
      </c>
      <c r="M456" s="71">
        <v>8.5255973015729314</v>
      </c>
      <c r="N456" s="71">
        <v>7.933326474348898</v>
      </c>
      <c r="O456" s="71">
        <v>6.3696964568312948</v>
      </c>
      <c r="P456" s="71">
        <v>5.5747129758904306</v>
      </c>
      <c r="Q456" s="71">
        <v>0.33205907752526997</v>
      </c>
      <c r="R456" s="71">
        <v>0</v>
      </c>
      <c r="S456" s="71">
        <v>0.49274520319388171</v>
      </c>
      <c r="T456" s="72"/>
      <c r="U456" s="71">
        <v>2397600</v>
      </c>
      <c r="V456" s="71">
        <v>296</v>
      </c>
      <c r="W456" s="71">
        <v>29</v>
      </c>
      <c r="X456" s="71">
        <v>1684</v>
      </c>
      <c r="Y456" s="71">
        <v>1962</v>
      </c>
      <c r="Z456" s="71">
        <v>3235</v>
      </c>
      <c r="AA456" s="71">
        <v>1094</v>
      </c>
      <c r="AB456" s="71">
        <v>5458</v>
      </c>
      <c r="AC456" s="71">
        <v>0</v>
      </c>
      <c r="AD456" s="71">
        <v>0.49274520319388171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12.919</v>
      </c>
      <c r="BK456" s="71">
        <v>369.4</v>
      </c>
      <c r="BL456" s="71">
        <v>0</v>
      </c>
      <c r="BM456" s="71">
        <v>0</v>
      </c>
      <c r="BN456" s="72"/>
      <c r="BO456" s="71">
        <v>0</v>
      </c>
      <c r="BP456" s="71">
        <v>0</v>
      </c>
      <c r="BQ456" s="71">
        <v>3</v>
      </c>
      <c r="BR456" s="71">
        <v>1</v>
      </c>
      <c r="BS456" s="71">
        <v>0</v>
      </c>
      <c r="BT456" s="71">
        <v>0</v>
      </c>
      <c r="BU456"/>
      <c r="BV456" s="70">
        <v>376.91899999999998</v>
      </c>
      <c r="BW456" s="70">
        <v>0</v>
      </c>
      <c r="BX456" s="70">
        <v>0</v>
      </c>
      <c r="BY456" s="70">
        <v>0</v>
      </c>
      <c r="BZ456" s="70">
        <v>5.4</v>
      </c>
      <c r="CA456" s="70">
        <v>0</v>
      </c>
      <c r="CB456" s="70">
        <v>0</v>
      </c>
      <c r="CC456" s="70">
        <v>0</v>
      </c>
      <c r="CD456" s="70">
        <v>0</v>
      </c>
    </row>
    <row r="457" spans="1:82">
      <c r="A457" s="70" t="s">
        <v>2359</v>
      </c>
      <c r="B457" s="70">
        <v>76</v>
      </c>
      <c r="C457" s="70">
        <v>8</v>
      </c>
      <c r="D457" s="70">
        <v>5</v>
      </c>
      <c r="E457" s="70">
        <v>2011</v>
      </c>
      <c r="F457" s="70" t="s">
        <v>178</v>
      </c>
      <c r="G457" s="70" t="s">
        <v>2351</v>
      </c>
      <c r="H457" s="70" t="s">
        <v>2352</v>
      </c>
      <c r="I457" s="148"/>
      <c r="J457" s="71">
        <v>12.57208942207226</v>
      </c>
      <c r="K457" s="71">
        <v>0.79011074011509586</v>
      </c>
      <c r="L457" s="71">
        <v>1.214525837347866</v>
      </c>
      <c r="M457" s="71">
        <v>9.9221177470168733</v>
      </c>
      <c r="N457" s="71">
        <v>9.0398225222826039</v>
      </c>
      <c r="O457" s="71">
        <v>6.2092045715760928</v>
      </c>
      <c r="P457" s="71">
        <v>5.3789735614159966</v>
      </c>
      <c r="Q457" s="71">
        <v>0.370324249597836</v>
      </c>
      <c r="R457" s="71">
        <v>0</v>
      </c>
      <c r="S457" s="71">
        <v>5.6775816602217047E-2</v>
      </c>
      <c r="T457" s="72"/>
      <c r="U457" s="71">
        <v>1277721</v>
      </c>
      <c r="V457" s="71">
        <v>296</v>
      </c>
      <c r="W457" s="71">
        <v>29</v>
      </c>
      <c r="X457" s="71">
        <v>1684</v>
      </c>
      <c r="Y457" s="71">
        <v>1910</v>
      </c>
      <c r="Z457" s="71">
        <v>3222</v>
      </c>
      <c r="AA457" s="71">
        <v>1087</v>
      </c>
      <c r="AB457" s="71">
        <v>5277</v>
      </c>
      <c r="AC457" s="71">
        <v>0</v>
      </c>
      <c r="AD457" s="71">
        <v>5.6775816602217047E-2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8.6890000000000001</v>
      </c>
      <c r="BK457" s="71">
        <v>374.3</v>
      </c>
      <c r="BL457" s="71">
        <v>0</v>
      </c>
      <c r="BM457" s="71">
        <v>0</v>
      </c>
      <c r="BN457" s="72"/>
      <c r="BO457" s="71">
        <v>0</v>
      </c>
      <c r="BP457" s="71">
        <v>0</v>
      </c>
      <c r="BQ457" s="71">
        <v>3</v>
      </c>
      <c r="BR457" s="71">
        <v>1</v>
      </c>
      <c r="BS457" s="71">
        <v>0</v>
      </c>
      <c r="BT457" s="71">
        <v>0</v>
      </c>
      <c r="BU457"/>
      <c r="BV457" s="70">
        <v>377.68900000000002</v>
      </c>
      <c r="BW457" s="70">
        <v>0</v>
      </c>
      <c r="BX457" s="70">
        <v>0</v>
      </c>
      <c r="BY457" s="70">
        <v>0</v>
      </c>
      <c r="BZ457" s="70">
        <v>5.3</v>
      </c>
      <c r="CA457" s="70">
        <v>0</v>
      </c>
      <c r="CB457" s="70">
        <v>0</v>
      </c>
      <c r="CC457" s="70">
        <v>0</v>
      </c>
      <c r="CD457" s="70">
        <v>0</v>
      </c>
    </row>
    <row r="458" spans="1:82">
      <c r="A458" s="70" t="s">
        <v>2360</v>
      </c>
      <c r="B458" s="70">
        <v>77</v>
      </c>
      <c r="C458" s="70">
        <v>9</v>
      </c>
      <c r="D458" s="70">
        <v>5</v>
      </c>
      <c r="E458" s="70">
        <v>2012</v>
      </c>
      <c r="F458" s="70" t="s">
        <v>179</v>
      </c>
      <c r="G458" s="70" t="s">
        <v>2351</v>
      </c>
      <c r="H458" s="70" t="s">
        <v>2352</v>
      </c>
      <c r="I458" s="148"/>
      <c r="J458" s="71">
        <v>17.08123953876305</v>
      </c>
      <c r="K458" s="71">
        <v>0.74173237800863823</v>
      </c>
      <c r="L458" s="71">
        <v>1.2181531690656959</v>
      </c>
      <c r="M458" s="71">
        <v>11.163581806395641</v>
      </c>
      <c r="N458" s="71">
        <v>9.5819530274080531</v>
      </c>
      <c r="O458" s="71">
        <v>6.4490497371480924</v>
      </c>
      <c r="P458" s="71">
        <v>5.8126828273813134</v>
      </c>
      <c r="Q458" s="71">
        <v>0.39708886517047298</v>
      </c>
      <c r="R458" s="71">
        <v>0</v>
      </c>
      <c r="S458" s="71">
        <v>0.12087762587561</v>
      </c>
      <c r="T458" s="72"/>
      <c r="U458" s="71">
        <v>1592070</v>
      </c>
      <c r="V458" s="71">
        <v>296</v>
      </c>
      <c r="W458" s="71">
        <v>29</v>
      </c>
      <c r="X458" s="71">
        <v>1684</v>
      </c>
      <c r="Y458" s="71">
        <v>1904</v>
      </c>
      <c r="Z458" s="71">
        <v>3373</v>
      </c>
      <c r="AA458" s="71">
        <v>1168</v>
      </c>
      <c r="AB458" s="71">
        <v>5208</v>
      </c>
      <c r="AC458" s="71">
        <v>0</v>
      </c>
      <c r="AD458" s="71">
        <v>0.12087762587561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8.9269999999999996</v>
      </c>
      <c r="BK458" s="71">
        <v>431.77300000000002</v>
      </c>
      <c r="BL458" s="71">
        <v>0</v>
      </c>
      <c r="BM458" s="71">
        <v>0</v>
      </c>
      <c r="BN458" s="72"/>
      <c r="BO458" s="71">
        <v>0</v>
      </c>
      <c r="BP458" s="71">
        <v>0</v>
      </c>
      <c r="BQ458" s="71">
        <v>2</v>
      </c>
      <c r="BR458" s="71">
        <v>1</v>
      </c>
      <c r="BS458" s="71">
        <v>0</v>
      </c>
      <c r="BT458" s="71">
        <v>0</v>
      </c>
      <c r="BU458"/>
      <c r="BV458" s="70">
        <v>436.1</v>
      </c>
      <c r="BW458" s="70">
        <v>0</v>
      </c>
      <c r="BX458" s="70">
        <v>0</v>
      </c>
      <c r="BY458" s="70">
        <v>0</v>
      </c>
      <c r="BZ458" s="70">
        <v>4.5999999999999996</v>
      </c>
      <c r="CA458" s="70">
        <v>0</v>
      </c>
      <c r="CB458" s="70">
        <v>0</v>
      </c>
      <c r="CC458" s="70">
        <v>0</v>
      </c>
      <c r="CD458" s="70">
        <v>0</v>
      </c>
    </row>
    <row r="459" spans="1:82">
      <c r="A459" s="70" t="s">
        <v>2361</v>
      </c>
      <c r="B459" s="70">
        <v>78</v>
      </c>
      <c r="C459" s="70">
        <v>10</v>
      </c>
      <c r="D459" s="70">
        <v>5</v>
      </c>
      <c r="E459" s="70">
        <v>2013</v>
      </c>
      <c r="F459" s="70" t="s">
        <v>180</v>
      </c>
      <c r="G459" s="70" t="s">
        <v>2351</v>
      </c>
      <c r="H459" s="70" t="s">
        <v>2352</v>
      </c>
      <c r="I459" s="148"/>
      <c r="J459" s="71">
        <v>13.515913087502129</v>
      </c>
      <c r="K459" s="71">
        <v>0.62971181131908338</v>
      </c>
      <c r="L459" s="71">
        <v>0.88370576842536874</v>
      </c>
      <c r="M459" s="71">
        <v>9.6348754433131951</v>
      </c>
      <c r="N459" s="71">
        <v>9.6078277109787038</v>
      </c>
      <c r="O459" s="71">
        <v>6.3308191123791122</v>
      </c>
      <c r="P459" s="71">
        <v>6.1442976214614173</v>
      </c>
      <c r="Q459" s="71">
        <v>0.40278693200619298</v>
      </c>
      <c r="R459" s="71">
        <v>0</v>
      </c>
      <c r="S459" s="71">
        <v>0.1881286533850976</v>
      </c>
      <c r="T459" s="72"/>
      <c r="U459" s="71">
        <v>1385032</v>
      </c>
      <c r="V459" s="71">
        <v>296</v>
      </c>
      <c r="W459" s="71">
        <v>29</v>
      </c>
      <c r="X459" s="71">
        <v>1684</v>
      </c>
      <c r="Y459" s="71">
        <v>1941</v>
      </c>
      <c r="Z459" s="71">
        <v>3459</v>
      </c>
      <c r="AA459" s="71">
        <v>1230</v>
      </c>
      <c r="AB459" s="71">
        <v>5207</v>
      </c>
      <c r="AC459" s="71">
        <v>0</v>
      </c>
      <c r="AD459" s="71">
        <v>0.1881286533850976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10.657</v>
      </c>
      <c r="BK459" s="71">
        <v>591.02599999999995</v>
      </c>
      <c r="BL459" s="71">
        <v>0</v>
      </c>
      <c r="BM459" s="71">
        <v>0</v>
      </c>
      <c r="BN459" s="72"/>
      <c r="BO459" s="71">
        <v>0</v>
      </c>
      <c r="BP459" s="71">
        <v>0</v>
      </c>
      <c r="BQ459" s="71">
        <v>2</v>
      </c>
      <c r="BR459" s="71">
        <v>1</v>
      </c>
      <c r="BS459" s="71">
        <v>0</v>
      </c>
      <c r="BT459" s="71">
        <v>0</v>
      </c>
      <c r="BU459"/>
      <c r="BV459" s="70">
        <v>587.88699999999994</v>
      </c>
      <c r="BW459" s="70">
        <v>0</v>
      </c>
      <c r="BX459" s="70">
        <v>0</v>
      </c>
      <c r="BY459" s="70">
        <v>0</v>
      </c>
      <c r="BZ459" s="70">
        <v>13.795999999999999</v>
      </c>
      <c r="CA459" s="70">
        <v>0</v>
      </c>
      <c r="CB459" s="70">
        <v>0</v>
      </c>
      <c r="CC459" s="70">
        <v>0</v>
      </c>
      <c r="CD459" s="70">
        <v>0</v>
      </c>
    </row>
    <row r="460" spans="1:82">
      <c r="A460" s="70" t="s">
        <v>2362</v>
      </c>
      <c r="B460" s="70">
        <v>79</v>
      </c>
      <c r="C460" s="70">
        <v>11</v>
      </c>
      <c r="D460" s="70">
        <v>5</v>
      </c>
      <c r="E460" s="70">
        <v>2014</v>
      </c>
      <c r="F460" s="70" t="s">
        <v>181</v>
      </c>
      <c r="G460" s="70" t="s">
        <v>2351</v>
      </c>
      <c r="H460" s="70" t="s">
        <v>2352</v>
      </c>
      <c r="I460" s="148"/>
      <c r="J460" s="71">
        <v>13.699530423901569</v>
      </c>
      <c r="K460" s="71">
        <v>0.81574232260516677</v>
      </c>
      <c r="L460" s="71">
        <v>1.4686447754545491</v>
      </c>
      <c r="M460" s="71">
        <v>11.917639338441459</v>
      </c>
      <c r="N460" s="71">
        <v>9.5676005350061555</v>
      </c>
      <c r="O460" s="71">
        <v>6.1447108486969908</v>
      </c>
      <c r="P460" s="71">
        <v>6.7687515710004984</v>
      </c>
      <c r="Q460" s="71">
        <v>0.382071242567183</v>
      </c>
      <c r="R460" s="71">
        <v>0</v>
      </c>
      <c r="S460" s="71">
        <v>0.160996577832201</v>
      </c>
      <c r="T460" s="72"/>
      <c r="U460" s="71">
        <v>1509864</v>
      </c>
      <c r="V460" s="71">
        <v>353</v>
      </c>
      <c r="W460" s="71">
        <v>32</v>
      </c>
      <c r="X460" s="71">
        <v>1863</v>
      </c>
      <c r="Y460" s="71">
        <v>1979</v>
      </c>
      <c r="Z460" s="71">
        <v>3536</v>
      </c>
      <c r="AA460" s="71">
        <v>1348</v>
      </c>
      <c r="AB460" s="71">
        <v>5148</v>
      </c>
      <c r="AC460" s="71">
        <v>0</v>
      </c>
      <c r="AD460" s="71">
        <v>0.160996577832201</v>
      </c>
      <c r="AE460" s="72"/>
      <c r="AF460" s="71"/>
      <c r="AG460" s="71"/>
      <c r="AH460" s="71"/>
      <c r="AI460" s="71"/>
      <c r="AJ460" s="71"/>
      <c r="AK460" s="71"/>
      <c r="AL460" s="71"/>
      <c r="AM460" s="71"/>
      <c r="AN460" s="71"/>
      <c r="AO460" s="71"/>
      <c r="AP460" s="71"/>
      <c r="AQ460" s="72"/>
      <c r="AR460" s="71">
        <v>80</v>
      </c>
      <c r="AS460" s="71">
        <v>26</v>
      </c>
      <c r="AT460" s="71">
        <v>0</v>
      </c>
      <c r="AU460" s="71">
        <v>0</v>
      </c>
      <c r="AV460" s="71">
        <v>0</v>
      </c>
      <c r="AW460" s="71">
        <v>0</v>
      </c>
      <c r="AX460" s="71"/>
      <c r="AY460" s="72"/>
      <c r="AZ460" s="71">
        <v>335.7</v>
      </c>
      <c r="BA460" s="71">
        <v>3857.2</v>
      </c>
      <c r="BB460" s="71">
        <v>0</v>
      </c>
      <c r="BC460" s="71">
        <v>0</v>
      </c>
      <c r="BD460" s="71">
        <v>0</v>
      </c>
      <c r="BE460" s="71">
        <v>0</v>
      </c>
      <c r="BF460" s="71"/>
      <c r="BG460" s="72"/>
      <c r="BH460" s="71">
        <v>0</v>
      </c>
      <c r="BI460" s="71">
        <v>0</v>
      </c>
      <c r="BJ460" s="71">
        <v>16.472999999999999</v>
      </c>
      <c r="BK460" s="71">
        <v>517.46600000000001</v>
      </c>
      <c r="BL460" s="71">
        <v>0</v>
      </c>
      <c r="BM460" s="71">
        <v>0</v>
      </c>
      <c r="BN460" s="72"/>
      <c r="BO460" s="71">
        <v>0</v>
      </c>
      <c r="BP460" s="71">
        <v>0</v>
      </c>
      <c r="BQ460" s="71">
        <v>3</v>
      </c>
      <c r="BR460" s="71">
        <v>1</v>
      </c>
      <c r="BS460" s="71">
        <v>0</v>
      </c>
      <c r="BT460" s="71">
        <v>0</v>
      </c>
      <c r="BU460"/>
      <c r="BV460" s="70">
        <v>521.93899999999996</v>
      </c>
      <c r="BW460" s="70">
        <v>0</v>
      </c>
      <c r="BX460" s="70">
        <v>0</v>
      </c>
      <c r="BY460" s="70">
        <v>0</v>
      </c>
      <c r="BZ460" s="70">
        <v>12</v>
      </c>
      <c r="CA460" s="70">
        <v>0</v>
      </c>
      <c r="CB460" s="70">
        <v>0</v>
      </c>
      <c r="CC460" s="70">
        <v>0</v>
      </c>
      <c r="CD460" s="70">
        <v>0</v>
      </c>
    </row>
    <row r="461" spans="1:82">
      <c r="A461" s="70" t="s">
        <v>2363</v>
      </c>
      <c r="B461" s="70">
        <v>80</v>
      </c>
      <c r="C461" s="70">
        <v>12</v>
      </c>
      <c r="D461" s="70">
        <v>5</v>
      </c>
      <c r="E461" s="70">
        <v>2015</v>
      </c>
      <c r="F461" s="70" t="s">
        <v>182</v>
      </c>
      <c r="G461" s="70" t="s">
        <v>2351</v>
      </c>
      <c r="H461" s="70" t="s">
        <v>2352</v>
      </c>
      <c r="I461" s="148"/>
      <c r="J461" s="71">
        <v>11.099946360917251</v>
      </c>
      <c r="K461" s="71">
        <v>0.82439547163421978</v>
      </c>
      <c r="L461" s="71">
        <v>1.4939168287295059</v>
      </c>
      <c r="M461" s="71">
        <v>11.724557772886071</v>
      </c>
      <c r="N461" s="71">
        <v>8.9946146411576429</v>
      </c>
      <c r="O461" s="71">
        <v>6.2289973785678567</v>
      </c>
      <c r="P461" s="71">
        <v>7.1509964954307641</v>
      </c>
      <c r="Q461" s="71">
        <v>0.371044305798851</v>
      </c>
      <c r="R461" s="71">
        <v>0</v>
      </c>
      <c r="S461" s="71">
        <v>0.3763004194142871</v>
      </c>
      <c r="T461" s="72"/>
      <c r="U461" s="71">
        <v>1354519</v>
      </c>
      <c r="V461" s="71">
        <v>353</v>
      </c>
      <c r="W461" s="71">
        <v>32</v>
      </c>
      <c r="X461" s="71">
        <v>1863</v>
      </c>
      <c r="Y461" s="71">
        <v>2075</v>
      </c>
      <c r="Z461" s="71">
        <v>3619</v>
      </c>
      <c r="AA461" s="71">
        <v>1423</v>
      </c>
      <c r="AB461" s="71">
        <v>5107</v>
      </c>
      <c r="AC461" s="71">
        <v>0</v>
      </c>
      <c r="AD461" s="71">
        <v>0.3763004194142871</v>
      </c>
      <c r="AE461" s="72"/>
      <c r="AF461" s="71">
        <v>11806904.106083229</v>
      </c>
      <c r="AG461" s="71">
        <v>606224.03304352995</v>
      </c>
      <c r="AH461" s="71">
        <v>259842.575483844</v>
      </c>
      <c r="AI461" s="71">
        <v>13126921.949456351</v>
      </c>
      <c r="AJ461" s="71">
        <v>11970380.22985081</v>
      </c>
      <c r="AK461" s="71">
        <v>0</v>
      </c>
      <c r="AL461" s="71">
        <v>0</v>
      </c>
      <c r="AM461" s="71">
        <v>699892.92694073671</v>
      </c>
      <c r="AN461" s="71">
        <v>0</v>
      </c>
      <c r="AO461" s="71">
        <v>0</v>
      </c>
      <c r="AP461" s="71">
        <v>38470165.820858508</v>
      </c>
      <c r="AQ461" s="72"/>
      <c r="AR461" s="71">
        <v>103</v>
      </c>
      <c r="AS461" s="71">
        <v>41</v>
      </c>
      <c r="AT461" s="71">
        <v>0</v>
      </c>
      <c r="AU461" s="71">
        <v>0</v>
      </c>
      <c r="AV461" s="71">
        <v>0</v>
      </c>
      <c r="AW461" s="71">
        <v>0</v>
      </c>
      <c r="AX461" s="71"/>
      <c r="AY461" s="72"/>
      <c r="AZ461" s="71">
        <v>464.9</v>
      </c>
      <c r="BA461" s="71">
        <v>7910.9</v>
      </c>
      <c r="BB461" s="71">
        <v>0</v>
      </c>
      <c r="BC461" s="71">
        <v>0</v>
      </c>
      <c r="BD461" s="71">
        <v>0</v>
      </c>
      <c r="BE461" s="71">
        <v>0</v>
      </c>
      <c r="BF461" s="71"/>
      <c r="BG461" s="72"/>
      <c r="BH461" s="71">
        <v>0</v>
      </c>
      <c r="BI461" s="71">
        <v>0</v>
      </c>
      <c r="BJ461" s="71">
        <v>16.128</v>
      </c>
      <c r="BK461" s="71">
        <v>508.58199999999999</v>
      </c>
      <c r="BL461" s="71">
        <v>0</v>
      </c>
      <c r="BM461" s="71">
        <v>0</v>
      </c>
      <c r="BN461" s="72"/>
      <c r="BO461" s="71">
        <v>0</v>
      </c>
      <c r="BP461" s="71">
        <v>0</v>
      </c>
      <c r="BQ461" s="71">
        <v>3</v>
      </c>
      <c r="BR461" s="71">
        <v>2</v>
      </c>
      <c r="BS461" s="71">
        <v>0</v>
      </c>
      <c r="BT461" s="71">
        <v>0</v>
      </c>
      <c r="BU461"/>
      <c r="BV461" s="70">
        <v>510.71</v>
      </c>
      <c r="BW461" s="70">
        <v>0</v>
      </c>
      <c r="BX461" s="70">
        <v>0</v>
      </c>
      <c r="BY461" s="70">
        <v>0</v>
      </c>
      <c r="BZ461" s="70">
        <v>14</v>
      </c>
      <c r="CA461" s="70">
        <v>0</v>
      </c>
      <c r="CB461" s="70">
        <v>0</v>
      </c>
      <c r="CC461" s="70">
        <v>0</v>
      </c>
      <c r="CD461" s="70">
        <v>0</v>
      </c>
    </row>
    <row r="462" spans="1:82">
      <c r="A462" s="70" t="s">
        <v>2364</v>
      </c>
      <c r="B462" s="70">
        <v>81</v>
      </c>
      <c r="C462" s="70">
        <v>13</v>
      </c>
      <c r="D462" s="70">
        <v>5</v>
      </c>
      <c r="E462" s="70">
        <v>2016</v>
      </c>
      <c r="F462" s="70" t="s">
        <v>155</v>
      </c>
      <c r="G462" s="1064" t="s">
        <v>2351</v>
      </c>
      <c r="H462" s="70" t="s">
        <v>2352</v>
      </c>
      <c r="I462" s="148"/>
      <c r="J462" s="71">
        <v>12.137726487026484</v>
      </c>
      <c r="K462" s="71">
        <v>0.84684197506222769</v>
      </c>
      <c r="L462" s="71">
        <v>1.6379207307240464</v>
      </c>
      <c r="M462" s="71">
        <v>8.5656619981620512</v>
      </c>
      <c r="N462" s="71">
        <v>8.4251101062851355</v>
      </c>
      <c r="O462" s="71">
        <v>6.3352868783659924</v>
      </c>
      <c r="P462" s="71">
        <v>7.2346369598164095</v>
      </c>
      <c r="Q462" s="71">
        <v>0.35549099617562352</v>
      </c>
      <c r="R462" s="71">
        <v>0</v>
      </c>
      <c r="S462" s="71">
        <v>0.23942733425297993</v>
      </c>
      <c r="T462" s="72"/>
      <c r="U462" s="71">
        <v>1459552</v>
      </c>
      <c r="V462" s="71">
        <v>353</v>
      </c>
      <c r="W462" s="71">
        <v>32</v>
      </c>
      <c r="X462" s="71">
        <v>1863</v>
      </c>
      <c r="Y462" s="71">
        <v>2089</v>
      </c>
      <c r="Z462" s="71">
        <v>3726</v>
      </c>
      <c r="AA462" s="71">
        <v>1489</v>
      </c>
      <c r="AB462" s="71">
        <v>5033</v>
      </c>
      <c r="AC462" s="71">
        <v>0</v>
      </c>
      <c r="AD462" s="71">
        <v>0.23942733425297991</v>
      </c>
      <c r="AE462" s="72"/>
      <c r="AF462" s="71">
        <v>13479159.28254926</v>
      </c>
      <c r="AG462" s="71">
        <v>597570.87726062106</v>
      </c>
      <c r="AH462" s="71">
        <v>228612.1716736102</v>
      </c>
      <c r="AI462" s="71">
        <v>11692420.00674817</v>
      </c>
      <c r="AJ462" s="71">
        <v>10740379.727792449</v>
      </c>
      <c r="AK462" s="71">
        <v>0</v>
      </c>
      <c r="AL462" s="71">
        <v>0</v>
      </c>
      <c r="AM462" s="71">
        <v>690287.4066257755</v>
      </c>
      <c r="AN462" s="71">
        <v>0</v>
      </c>
      <c r="AO462" s="71">
        <v>0</v>
      </c>
      <c r="AP462" s="71">
        <v>37428429.472649887</v>
      </c>
      <c r="AQ462" s="72"/>
      <c r="AR462" s="71">
        <v>118</v>
      </c>
      <c r="AS462" s="71">
        <v>58</v>
      </c>
      <c r="AT462" s="71">
        <v>0</v>
      </c>
      <c r="AU462" s="71">
        <v>0</v>
      </c>
      <c r="AV462" s="71">
        <v>0</v>
      </c>
      <c r="AW462" s="71">
        <v>0</v>
      </c>
      <c r="AX462" s="71"/>
      <c r="AY462" s="72"/>
      <c r="AZ462" s="71">
        <v>545.79999999999995</v>
      </c>
      <c r="BA462" s="71">
        <v>8275.5</v>
      </c>
      <c r="BB462" s="71">
        <v>0</v>
      </c>
      <c r="BC462" s="71">
        <v>0</v>
      </c>
      <c r="BD462" s="71">
        <v>0</v>
      </c>
      <c r="BE462" s="71">
        <v>0</v>
      </c>
      <c r="BF462" s="71"/>
      <c r="BG462" s="72"/>
      <c r="BH462" s="71">
        <v>0</v>
      </c>
      <c r="BI462" s="71">
        <v>0</v>
      </c>
      <c r="BJ462" s="71">
        <v>21.535</v>
      </c>
      <c r="BK462" s="71">
        <v>497.02</v>
      </c>
      <c r="BL462" s="71">
        <v>0</v>
      </c>
      <c r="BM462" s="71">
        <v>0</v>
      </c>
      <c r="BN462" s="72"/>
      <c r="BO462" s="71">
        <v>0</v>
      </c>
      <c r="BP462" s="71">
        <v>0</v>
      </c>
      <c r="BQ462" s="71">
        <v>4</v>
      </c>
      <c r="BR462" s="71">
        <v>1</v>
      </c>
      <c r="BS462" s="71">
        <v>0</v>
      </c>
      <c r="BT462" s="71">
        <v>0</v>
      </c>
      <c r="BU462"/>
      <c r="BV462" s="70">
        <v>505.55500000000001</v>
      </c>
      <c r="BW462" s="70">
        <v>0</v>
      </c>
      <c r="BX462" s="70">
        <v>0</v>
      </c>
      <c r="BY462" s="70">
        <v>0</v>
      </c>
      <c r="BZ462" s="70">
        <v>13</v>
      </c>
      <c r="CA462" s="70">
        <v>0</v>
      </c>
      <c r="CB462" s="70">
        <v>0</v>
      </c>
      <c r="CC462" s="70">
        <v>0</v>
      </c>
      <c r="CD462" s="70">
        <v>0</v>
      </c>
    </row>
    <row r="463" spans="1:82">
      <c r="A463" s="70" t="s">
        <v>2365</v>
      </c>
      <c r="B463" s="70">
        <v>82</v>
      </c>
      <c r="C463" s="70">
        <v>14</v>
      </c>
      <c r="D463" s="70">
        <v>5</v>
      </c>
      <c r="E463" s="70">
        <v>2017</v>
      </c>
      <c r="F463" s="70" t="s">
        <v>156</v>
      </c>
      <c r="G463" s="1064" t="s">
        <v>2351</v>
      </c>
      <c r="H463" s="70" t="s">
        <v>2352</v>
      </c>
      <c r="I463" s="148"/>
      <c r="J463" s="71">
        <v>11.738292674367258</v>
      </c>
      <c r="K463" s="71">
        <v>0.87043528616092791</v>
      </c>
      <c r="L463" s="71">
        <v>1.6969368740277559</v>
      </c>
      <c r="M463" s="71">
        <v>7.9393618297938842</v>
      </c>
      <c r="N463" s="71">
        <v>8.9661762123050153</v>
      </c>
      <c r="O463" s="71">
        <v>6.369058945213796</v>
      </c>
      <c r="P463" s="71">
        <v>7.2226037237306375</v>
      </c>
      <c r="Q463" s="71">
        <v>0.334615138594966</v>
      </c>
      <c r="R463" s="71">
        <v>0</v>
      </c>
      <c r="S463" s="71">
        <v>0.23781675089390297</v>
      </c>
      <c r="T463" s="72"/>
      <c r="U463" s="71">
        <v>1492270</v>
      </c>
      <c r="V463" s="71">
        <v>353</v>
      </c>
      <c r="W463" s="71">
        <v>32</v>
      </c>
      <c r="X463" s="71">
        <v>1863</v>
      </c>
      <c r="Y463" s="71">
        <v>2095</v>
      </c>
      <c r="Z463" s="71">
        <v>3808</v>
      </c>
      <c r="AA463" s="71">
        <v>1496</v>
      </c>
      <c r="AB463" s="71">
        <v>4899</v>
      </c>
      <c r="AC463" s="71">
        <v>0</v>
      </c>
      <c r="AD463" s="71">
        <v>0.237816750893903</v>
      </c>
      <c r="AE463" s="72"/>
      <c r="AF463" s="71">
        <v>13322111.15772178</v>
      </c>
      <c r="AG463" s="71">
        <v>625966.0058029067</v>
      </c>
      <c r="AH463" s="71">
        <v>320138.50233511429</v>
      </c>
      <c r="AI463" s="71">
        <v>11469628.112304449</v>
      </c>
      <c r="AJ463" s="71">
        <v>11851310.352195811</v>
      </c>
      <c r="AK463" s="71">
        <v>0</v>
      </c>
      <c r="AL463" s="71">
        <v>0</v>
      </c>
      <c r="AM463" s="71">
        <v>672960.35577742709</v>
      </c>
      <c r="AN463" s="71">
        <v>0</v>
      </c>
      <c r="AO463" s="71">
        <v>0</v>
      </c>
      <c r="AP463" s="71">
        <v>38262114.486137494</v>
      </c>
      <c r="AQ463" s="72"/>
      <c r="AR463" s="71">
        <v>129</v>
      </c>
      <c r="AS463" s="71">
        <v>59</v>
      </c>
      <c r="AT463" s="71">
        <v>0</v>
      </c>
      <c r="AU463" s="71">
        <v>0</v>
      </c>
      <c r="AV463" s="71">
        <v>0</v>
      </c>
      <c r="AW463" s="71">
        <v>0</v>
      </c>
      <c r="AX463" s="71"/>
      <c r="AY463" s="72"/>
      <c r="AZ463" s="71">
        <v>604.29999999999995</v>
      </c>
      <c r="BA463" s="71">
        <v>8286.5</v>
      </c>
      <c r="BB463" s="71">
        <v>0</v>
      </c>
      <c r="BC463" s="71">
        <v>0</v>
      </c>
      <c r="BD463" s="71">
        <v>0</v>
      </c>
      <c r="BE463" s="71">
        <v>0</v>
      </c>
      <c r="BF463" s="71"/>
      <c r="BG463" s="72"/>
      <c r="BH463" s="71">
        <v>0</v>
      </c>
      <c r="BI463" s="71">
        <v>0</v>
      </c>
      <c r="BJ463" s="71">
        <v>14.964</v>
      </c>
      <c r="BK463" s="71">
        <v>442.762</v>
      </c>
      <c r="BL463" s="71">
        <v>0</v>
      </c>
      <c r="BM463" s="71">
        <v>0</v>
      </c>
      <c r="BN463" s="72"/>
      <c r="BO463" s="71">
        <v>0</v>
      </c>
      <c r="BP463" s="71">
        <v>0</v>
      </c>
      <c r="BQ463" s="71">
        <v>3</v>
      </c>
      <c r="BR463" s="71">
        <v>1</v>
      </c>
      <c r="BS463" s="71">
        <v>0</v>
      </c>
      <c r="BT463" s="71">
        <v>0</v>
      </c>
      <c r="BU463"/>
      <c r="BV463" s="70">
        <v>457.726</v>
      </c>
      <c r="BW463" s="70">
        <v>0</v>
      </c>
      <c r="BX463" s="70">
        <v>0</v>
      </c>
      <c r="BY463" s="70">
        <v>0</v>
      </c>
      <c r="BZ463" s="70">
        <v>0</v>
      </c>
      <c r="CA463" s="70">
        <v>0</v>
      </c>
      <c r="CB463" s="70">
        <v>0</v>
      </c>
      <c r="CC463" s="70">
        <v>0</v>
      </c>
      <c r="CD463" s="70">
        <v>0</v>
      </c>
    </row>
    <row r="464" spans="1:82">
      <c r="A464" s="70" t="s">
        <v>2366</v>
      </c>
      <c r="B464" s="70">
        <v>83</v>
      </c>
      <c r="C464" s="70">
        <v>15</v>
      </c>
      <c r="D464" s="70">
        <v>5</v>
      </c>
      <c r="E464" s="70">
        <v>2018</v>
      </c>
      <c r="F464" s="70" t="s">
        <v>183</v>
      </c>
      <c r="G464" s="70" t="s">
        <v>2351</v>
      </c>
      <c r="H464" s="70" t="s">
        <v>2352</v>
      </c>
      <c r="I464" s="148"/>
      <c r="J464" s="71">
        <v>12.310438775975483</v>
      </c>
      <c r="K464" s="71">
        <v>0.82734153272093636</v>
      </c>
      <c r="L464" s="71">
        <v>1.5387718863326185</v>
      </c>
      <c r="M464" s="71">
        <v>8.4209241688177912</v>
      </c>
      <c r="N464" s="71">
        <v>8.1710406325074363</v>
      </c>
      <c r="O464" s="71">
        <v>6.2756562034911285</v>
      </c>
      <c r="P464" s="71">
        <v>7.1124691305825944</v>
      </c>
      <c r="Q464" s="71">
        <v>0.30277024105721101</v>
      </c>
      <c r="R464" s="71">
        <v>0</v>
      </c>
      <c r="S464" s="71">
        <v>0.33172439626126871</v>
      </c>
      <c r="T464" s="72"/>
      <c r="U464" s="71">
        <v>1509293</v>
      </c>
      <c r="V464" s="71">
        <v>353</v>
      </c>
      <c r="W464" s="71">
        <v>32</v>
      </c>
      <c r="X464" s="71">
        <v>1863</v>
      </c>
      <c r="Y464" s="71">
        <v>2080</v>
      </c>
      <c r="Z464" s="71">
        <v>3824</v>
      </c>
      <c r="AA464" s="71">
        <v>1488</v>
      </c>
      <c r="AB464" s="71">
        <v>4777</v>
      </c>
      <c r="AC464" s="71">
        <v>0</v>
      </c>
      <c r="AD464" s="71">
        <v>0.33172439626126871</v>
      </c>
      <c r="AE464" s="72"/>
      <c r="AF464" s="71">
        <v>14098738.098674551</v>
      </c>
      <c r="AG464" s="71">
        <v>556346.59131286107</v>
      </c>
      <c r="AH464" s="71">
        <v>303533.58759704093</v>
      </c>
      <c r="AI464" s="71">
        <v>11440601.803682171</v>
      </c>
      <c r="AJ464" s="71">
        <v>10342313.98170894</v>
      </c>
      <c r="AK464" s="71">
        <v>0</v>
      </c>
      <c r="AL464" s="71">
        <v>0</v>
      </c>
      <c r="AM464" s="71">
        <v>657559.35586954665</v>
      </c>
      <c r="AN464" s="71">
        <v>0</v>
      </c>
      <c r="AO464" s="71">
        <v>0</v>
      </c>
      <c r="AP464" s="71">
        <v>37399093.41884511</v>
      </c>
      <c r="AQ464" s="72"/>
      <c r="AR464" s="71">
        <v>142</v>
      </c>
      <c r="AS464" s="71">
        <v>64</v>
      </c>
      <c r="AT464" s="71">
        <v>0</v>
      </c>
      <c r="AU464" s="71">
        <v>0</v>
      </c>
      <c r="AV464" s="71">
        <v>0</v>
      </c>
      <c r="AW464" s="71">
        <v>0</v>
      </c>
      <c r="AX464" s="71"/>
      <c r="AY464" s="72"/>
      <c r="AZ464" s="71">
        <v>675.1</v>
      </c>
      <c r="BA464" s="71">
        <v>8390</v>
      </c>
      <c r="BB464" s="71">
        <v>0</v>
      </c>
      <c r="BC464" s="71">
        <v>0</v>
      </c>
      <c r="BD464" s="71">
        <v>0</v>
      </c>
      <c r="BE464" s="71">
        <v>0</v>
      </c>
      <c r="BF464" s="71"/>
      <c r="BG464" s="72"/>
      <c r="BH464" s="71">
        <v>0</v>
      </c>
      <c r="BI464" s="71">
        <v>0</v>
      </c>
      <c r="BJ464" s="71">
        <v>24.524999999999999</v>
      </c>
      <c r="BK464" s="71">
        <v>408</v>
      </c>
      <c r="BL464" s="71">
        <v>0</v>
      </c>
      <c r="BM464" s="71">
        <v>0</v>
      </c>
      <c r="BN464" s="72"/>
      <c r="BO464" s="71">
        <v>0</v>
      </c>
      <c r="BP464" s="71">
        <v>0</v>
      </c>
      <c r="BQ464" s="71">
        <v>4</v>
      </c>
      <c r="BR464" s="71">
        <v>1</v>
      </c>
      <c r="BS464" s="71">
        <v>0</v>
      </c>
      <c r="BT464" s="71">
        <v>0</v>
      </c>
      <c r="BU464"/>
      <c r="BV464" s="70">
        <v>418.52499999999998</v>
      </c>
      <c r="BW464" s="70">
        <v>0</v>
      </c>
      <c r="BX464" s="70">
        <v>0</v>
      </c>
      <c r="BY464" s="70">
        <v>0</v>
      </c>
      <c r="BZ464" s="70">
        <v>14</v>
      </c>
      <c r="CA464" s="70">
        <v>0</v>
      </c>
      <c r="CB464" s="70">
        <v>0</v>
      </c>
      <c r="CC464" s="70">
        <v>0</v>
      </c>
      <c r="CD464" s="70">
        <v>0</v>
      </c>
    </row>
    <row r="465" spans="1:82">
      <c r="A465" s="70" t="s">
        <v>2367</v>
      </c>
      <c r="B465" s="70">
        <v>84</v>
      </c>
      <c r="C465" s="70">
        <v>16</v>
      </c>
      <c r="D465" s="70">
        <v>5</v>
      </c>
      <c r="E465" s="70">
        <v>2019</v>
      </c>
      <c r="F465" s="70" t="s">
        <v>158</v>
      </c>
      <c r="G465" s="70" t="s">
        <v>2351</v>
      </c>
      <c r="H465" s="70" t="s">
        <v>2352</v>
      </c>
      <c r="I465" s="148"/>
      <c r="J465" s="71">
        <v>14.920939141927661</v>
      </c>
      <c r="K465" s="71">
        <v>0.76584573017606705</v>
      </c>
      <c r="L465" s="71">
        <v>1.5539327771953284</v>
      </c>
      <c r="M465" s="71">
        <v>8.4306114195052952</v>
      </c>
      <c r="N465" s="71">
        <v>8.2771467829892114</v>
      </c>
      <c r="O465" s="71">
        <v>6.1191532403786102</v>
      </c>
      <c r="P465" s="71">
        <v>7.7343880168124102</v>
      </c>
      <c r="Q465" s="71">
        <v>0.29583879249381301</v>
      </c>
      <c r="R465" s="71">
        <v>0</v>
      </c>
      <c r="S465" s="71">
        <v>0.43615877650639656</v>
      </c>
      <c r="T465" s="72"/>
      <c r="U465" s="71">
        <v>1832572</v>
      </c>
      <c r="V465" s="71">
        <v>353</v>
      </c>
      <c r="W465" s="71">
        <v>32</v>
      </c>
      <c r="X465" s="71">
        <v>1863</v>
      </c>
      <c r="Y465" s="71">
        <v>2164</v>
      </c>
      <c r="Z465" s="71">
        <v>3831</v>
      </c>
      <c r="AA465" s="71">
        <v>1606</v>
      </c>
      <c r="AB465" s="71">
        <v>4794</v>
      </c>
      <c r="AC465" s="71">
        <v>0</v>
      </c>
      <c r="AD465" s="71">
        <v>0.43615877650639662</v>
      </c>
      <c r="AE465" s="72"/>
      <c r="AF465" s="71">
        <v>18081183.853694919</v>
      </c>
      <c r="AG465" s="71">
        <v>538707.77634592704</v>
      </c>
      <c r="AH465" s="71">
        <v>318637.23445192992</v>
      </c>
      <c r="AI465" s="71">
        <v>12222439.186041011</v>
      </c>
      <c r="AJ465" s="71">
        <v>11191155.807517551</v>
      </c>
      <c r="AK465" s="71">
        <v>0</v>
      </c>
      <c r="AL465" s="71">
        <v>0</v>
      </c>
      <c r="AM465" s="71">
        <v>652906.71078732214</v>
      </c>
      <c r="AN465" s="71">
        <v>0</v>
      </c>
      <c r="AO465" s="71">
        <v>0</v>
      </c>
      <c r="AP465" s="71">
        <v>43005030.568838656</v>
      </c>
      <c r="AQ465" s="72"/>
      <c r="AR465" s="71">
        <v>150</v>
      </c>
      <c r="AS465" s="71">
        <v>68</v>
      </c>
      <c r="AT465" s="71">
        <v>0</v>
      </c>
      <c r="AU465" s="71">
        <v>0</v>
      </c>
      <c r="AV465" s="71">
        <v>0</v>
      </c>
      <c r="AW465" s="71">
        <v>0</v>
      </c>
      <c r="AX465" s="71"/>
      <c r="AY465" s="72"/>
      <c r="AZ465" s="71">
        <v>710</v>
      </c>
      <c r="BA465" s="71">
        <v>8587.9</v>
      </c>
      <c r="BB465" s="71">
        <v>0</v>
      </c>
      <c r="BC465" s="71">
        <v>0</v>
      </c>
      <c r="BD465" s="71">
        <v>0</v>
      </c>
      <c r="BE465" s="71">
        <v>0</v>
      </c>
      <c r="BF465" s="71"/>
      <c r="BG465" s="72"/>
      <c r="BH465" s="71">
        <v>0</v>
      </c>
      <c r="BI465" s="71">
        <v>0</v>
      </c>
      <c r="BJ465" s="71">
        <v>24.812999999999999</v>
      </c>
      <c r="BK465" s="71">
        <v>406.96699999999998</v>
      </c>
      <c r="BL465" s="71">
        <v>0</v>
      </c>
      <c r="BM465" s="71">
        <v>0</v>
      </c>
      <c r="BN465" s="72"/>
      <c r="BO465" s="71">
        <v>0</v>
      </c>
      <c r="BP465" s="71">
        <v>0</v>
      </c>
      <c r="BQ465" s="71">
        <v>4</v>
      </c>
      <c r="BR465" s="71">
        <v>1</v>
      </c>
      <c r="BS465" s="71">
        <v>0</v>
      </c>
      <c r="BT465" s="71">
        <v>0</v>
      </c>
      <c r="BU465"/>
      <c r="BV465" s="70">
        <v>417.58300000000003</v>
      </c>
      <c r="BW465" s="70">
        <v>0</v>
      </c>
      <c r="BX465" s="70">
        <v>0</v>
      </c>
      <c r="BY465" s="70">
        <v>0</v>
      </c>
      <c r="BZ465" s="70">
        <v>14.196999999999999</v>
      </c>
      <c r="CA465" s="70">
        <v>0</v>
      </c>
      <c r="CB465" s="70">
        <v>0</v>
      </c>
      <c r="CC465" s="70">
        <v>0</v>
      </c>
      <c r="CD465" s="70">
        <v>0</v>
      </c>
    </row>
    <row r="466" spans="1:82">
      <c r="A466" s="70" t="s">
        <v>2368</v>
      </c>
      <c r="B466" s="70">
        <v>85</v>
      </c>
      <c r="C466" s="70">
        <v>17</v>
      </c>
      <c r="D466" s="70">
        <v>5</v>
      </c>
      <c r="E466" s="70">
        <v>2020</v>
      </c>
      <c r="F466" s="70" t="s">
        <v>159</v>
      </c>
      <c r="G466" s="70" t="s">
        <v>2351</v>
      </c>
      <c r="H466" s="70" t="s">
        <v>2352</v>
      </c>
      <c r="I466" s="148"/>
      <c r="J466" s="71">
        <v>14.492952105701031</v>
      </c>
      <c r="K466" s="71">
        <v>1.2012918688749477</v>
      </c>
      <c r="L466" s="71">
        <v>0.99262107801304278</v>
      </c>
      <c r="M466" s="71">
        <v>8.9704585858716772</v>
      </c>
      <c r="N466" s="71">
        <v>7.3820875792198866</v>
      </c>
      <c r="O466" s="71">
        <v>5.3458495750532506</v>
      </c>
      <c r="P466" s="71">
        <v>7.5848263041648938</v>
      </c>
      <c r="Q466" s="71">
        <v>0.27735124286851898</v>
      </c>
      <c r="R466" s="71">
        <v>0</v>
      </c>
      <c r="S466" s="71">
        <v>0.35556351677693399</v>
      </c>
      <c r="T466" s="72"/>
      <c r="U466" s="71">
        <v>1879146</v>
      </c>
      <c r="V466" s="71">
        <v>549</v>
      </c>
      <c r="W466" s="71">
        <v>25</v>
      </c>
      <c r="X466" s="71">
        <v>2373</v>
      </c>
      <c r="Y466" s="71">
        <v>2164</v>
      </c>
      <c r="Z466" s="71">
        <v>3820</v>
      </c>
      <c r="AA466" s="71">
        <v>1674</v>
      </c>
      <c r="AB466" s="71">
        <v>4704</v>
      </c>
      <c r="AC466" s="71">
        <v>0</v>
      </c>
      <c r="AD466" s="71">
        <v>0.35556351677693399</v>
      </c>
      <c r="AE466" s="72"/>
      <c r="AF466" s="71">
        <v>17606708.686270401</v>
      </c>
      <c r="AG466" s="71">
        <v>821998.67627032695</v>
      </c>
      <c r="AH466" s="71">
        <v>205092.28122778112</v>
      </c>
      <c r="AI466" s="71">
        <v>13320039.122000083</v>
      </c>
      <c r="AJ466" s="71">
        <v>10927230.600186121</v>
      </c>
      <c r="AK466" s="71"/>
      <c r="AL466" s="71"/>
      <c r="AM466" s="71">
        <v>613924.26253004197</v>
      </c>
      <c r="AN466" s="71"/>
      <c r="AO466" s="71"/>
      <c r="AP466" s="71">
        <v>43494993.628484756</v>
      </c>
      <c r="AQ466" s="72"/>
      <c r="AR466" s="71">
        <v>156</v>
      </c>
      <c r="AS466" s="71">
        <v>75</v>
      </c>
      <c r="AT466" s="71">
        <v>0</v>
      </c>
      <c r="AU466" s="71">
        <v>0</v>
      </c>
      <c r="AV466" s="71">
        <v>0</v>
      </c>
      <c r="AW466" s="71">
        <v>0</v>
      </c>
      <c r="AX466" s="71"/>
      <c r="AY466" s="72"/>
      <c r="AZ466" s="71">
        <v>736.99999999999989</v>
      </c>
      <c r="BA466" s="71">
        <v>10864.9</v>
      </c>
      <c r="BB466" s="71">
        <v>0</v>
      </c>
      <c r="BC466" s="71">
        <v>0</v>
      </c>
      <c r="BD466" s="71">
        <v>0</v>
      </c>
      <c r="BE466" s="71">
        <v>0</v>
      </c>
      <c r="BF466" s="71"/>
      <c r="BG466" s="72"/>
      <c r="BH466" s="71">
        <v>0</v>
      </c>
      <c r="BI466" s="71">
        <v>0</v>
      </c>
      <c r="BJ466" s="71">
        <v>25.042000000000002</v>
      </c>
      <c r="BK466" s="71">
        <v>1356.2840000000001</v>
      </c>
      <c r="BL466" s="71">
        <v>0</v>
      </c>
      <c r="BM466" s="71">
        <v>0</v>
      </c>
      <c r="BN466" s="72"/>
      <c r="BO466" s="71">
        <v>0</v>
      </c>
      <c r="BP466" s="71">
        <v>0</v>
      </c>
      <c r="BQ466" s="71">
        <v>4</v>
      </c>
      <c r="BR466" s="71">
        <v>2</v>
      </c>
      <c r="BS466" s="71">
        <v>0</v>
      </c>
      <c r="BT466" s="71">
        <v>0</v>
      </c>
      <c r="BU466"/>
      <c r="BV466" s="70">
        <v>1368.29</v>
      </c>
      <c r="BW466" s="70">
        <v>0</v>
      </c>
      <c r="BX466" s="70">
        <v>0</v>
      </c>
      <c r="BY466" s="70">
        <v>0</v>
      </c>
      <c r="BZ466" s="70">
        <v>13.036</v>
      </c>
      <c r="CA466" s="70">
        <v>0</v>
      </c>
      <c r="CB466" s="70">
        <v>0</v>
      </c>
      <c r="CC466" s="70">
        <v>0</v>
      </c>
      <c r="CD466" s="70">
        <v>0</v>
      </c>
    </row>
    <row r="467" spans="1:82">
      <c r="A467" s="70" t="s">
        <v>2369</v>
      </c>
      <c r="B467" s="70">
        <v>85</v>
      </c>
      <c r="C467" s="70">
        <v>18</v>
      </c>
      <c r="D467" s="70">
        <v>5</v>
      </c>
      <c r="E467" s="70">
        <v>2021</v>
      </c>
      <c r="F467" s="70" t="s">
        <v>160</v>
      </c>
      <c r="G467" s="70" t="s">
        <v>2351</v>
      </c>
      <c r="H467" s="70" t="s">
        <v>2352</v>
      </c>
      <c r="I467" s="148"/>
      <c r="J467" s="71">
        <v>15.192805396298576</v>
      </c>
      <c r="K467" s="71">
        <v>1.3156085270599847</v>
      </c>
      <c r="L467" s="71">
        <v>0.8174272211724698</v>
      </c>
      <c r="M467" s="71">
        <v>9.8397505442743487</v>
      </c>
      <c r="N467" s="71">
        <v>8.4998181657332701</v>
      </c>
      <c r="O467" s="71">
        <v>5.2353905902379401</v>
      </c>
      <c r="P467" s="71">
        <v>7.8109512446365779</v>
      </c>
      <c r="Q467" s="71">
        <v>0.27453617898274402</v>
      </c>
      <c r="R467" s="71">
        <v>0</v>
      </c>
      <c r="S467" s="71">
        <v>0.26528625981923648</v>
      </c>
      <c r="T467" s="72"/>
      <c r="U467" s="71">
        <v>2043158</v>
      </c>
      <c r="V467" s="71">
        <v>549</v>
      </c>
      <c r="W467" s="71">
        <v>25</v>
      </c>
      <c r="X467" s="71">
        <v>2373</v>
      </c>
      <c r="Y467" s="71">
        <v>2236</v>
      </c>
      <c r="Z467" s="71">
        <v>3852</v>
      </c>
      <c r="AA467" s="71">
        <v>1681</v>
      </c>
      <c r="AB467" s="71">
        <v>4702</v>
      </c>
      <c r="AC467" s="71">
        <v>0</v>
      </c>
      <c r="AD467" s="71">
        <v>0.26528625981923648</v>
      </c>
      <c r="AE467" s="72"/>
      <c r="AF467" s="71">
        <v>18685850.252256334</v>
      </c>
      <c r="AG467" s="71">
        <v>880201.56045568874</v>
      </c>
      <c r="AH467" s="71">
        <v>163767.70324799843</v>
      </c>
      <c r="AI467" s="71">
        <v>14754188.402612066</v>
      </c>
      <c r="AJ467" s="71">
        <v>11663196.798576459</v>
      </c>
      <c r="AK467" s="71">
        <v>0</v>
      </c>
      <c r="AL467" s="71">
        <v>0</v>
      </c>
      <c r="AM467" s="71">
        <v>617202.80047228932</v>
      </c>
      <c r="AN467" s="71">
        <v>0</v>
      </c>
      <c r="AO467" s="71">
        <v>0</v>
      </c>
      <c r="AP467" s="71">
        <v>46764407.517620839</v>
      </c>
      <c r="AQ467" s="72"/>
      <c r="AR467" s="71">
        <v>160</v>
      </c>
      <c r="AS467" s="71">
        <v>86</v>
      </c>
      <c r="AT467" s="71">
        <v>0</v>
      </c>
      <c r="AU467" s="71">
        <v>0</v>
      </c>
      <c r="AV467" s="71">
        <v>0</v>
      </c>
      <c r="AW467" s="71">
        <v>0</v>
      </c>
      <c r="AX467" s="71"/>
      <c r="AY467" s="72"/>
      <c r="AZ467" s="71">
        <v>757.89999999999986</v>
      </c>
      <c r="BA467" s="71">
        <v>25855.900000000009</v>
      </c>
      <c r="BB467" s="71">
        <v>0</v>
      </c>
      <c r="BC467" s="71">
        <v>0</v>
      </c>
      <c r="BD467" s="71">
        <v>0</v>
      </c>
      <c r="BE467" s="71">
        <v>0</v>
      </c>
      <c r="BF467" s="71"/>
      <c r="BG467" s="72"/>
      <c r="BH467" s="71">
        <v>0</v>
      </c>
      <c r="BI467" s="71">
        <v>0</v>
      </c>
      <c r="BJ467" s="71">
        <v>22.6</v>
      </c>
      <c r="BK467" s="71">
        <v>532.9</v>
      </c>
      <c r="BL467" s="71">
        <v>0</v>
      </c>
      <c r="BM467" s="71">
        <v>0</v>
      </c>
      <c r="BN467" s="72"/>
      <c r="BO467" s="71">
        <v>0</v>
      </c>
      <c r="BP467" s="71">
        <v>0</v>
      </c>
      <c r="BQ467" s="71">
        <v>4</v>
      </c>
      <c r="BR467" s="71">
        <v>2</v>
      </c>
      <c r="BS467" s="71">
        <v>0</v>
      </c>
      <c r="BT467" s="71">
        <v>0</v>
      </c>
      <c r="BU467"/>
      <c r="BV467" s="70">
        <v>541.29999999999995</v>
      </c>
      <c r="BW467" s="70">
        <v>0</v>
      </c>
      <c r="BX467" s="70">
        <v>0</v>
      </c>
      <c r="BY467" s="70">
        <v>0</v>
      </c>
      <c r="BZ467" s="70">
        <v>14.2</v>
      </c>
      <c r="CA467" s="70">
        <v>0</v>
      </c>
      <c r="CB467" s="70">
        <v>0</v>
      </c>
      <c r="CC467" s="70">
        <v>0</v>
      </c>
      <c r="CD467" s="70">
        <v>0</v>
      </c>
    </row>
    <row r="468" spans="1:82">
      <c r="A468" s="70" t="s">
        <v>2370</v>
      </c>
      <c r="B468" s="70">
        <v>85</v>
      </c>
      <c r="C468" s="70">
        <v>19</v>
      </c>
      <c r="D468" s="70">
        <v>5</v>
      </c>
      <c r="E468" s="70">
        <v>2022</v>
      </c>
      <c r="F468" s="70" t="s">
        <v>161</v>
      </c>
      <c r="G468" s="70" t="s">
        <v>2351</v>
      </c>
      <c r="H468" s="70" t="s">
        <v>2352</v>
      </c>
      <c r="I468" s="148"/>
      <c r="J468" s="71">
        <v>12.487937619591715</v>
      </c>
      <c r="K468" s="71">
        <v>1.1787693671907733</v>
      </c>
      <c r="L468" s="71">
        <v>0.74879688228141872</v>
      </c>
      <c r="M468" s="71">
        <v>9.7924923242742317</v>
      </c>
      <c r="N468" s="71">
        <v>8.3346421473159999</v>
      </c>
      <c r="O468" s="71">
        <v>5.4774101762551428</v>
      </c>
      <c r="P468" s="71">
        <v>7.4739775079169082</v>
      </c>
      <c r="Q468" s="71">
        <v>0.27503990419309765</v>
      </c>
      <c r="R468" s="71">
        <v>0</v>
      </c>
      <c r="S468" s="71">
        <v>0.3493499816034531</v>
      </c>
      <c r="T468" s="72"/>
      <c r="U468" s="71">
        <v>2028431</v>
      </c>
      <c r="V468" s="71">
        <v>549</v>
      </c>
      <c r="W468" s="71">
        <v>25</v>
      </c>
      <c r="X468" s="71">
        <v>2373</v>
      </c>
      <c r="Y468" s="71">
        <v>2272</v>
      </c>
      <c r="Z468" s="71">
        <v>3829</v>
      </c>
      <c r="AA468" s="71">
        <v>1633</v>
      </c>
      <c r="AB468" s="71">
        <v>4672</v>
      </c>
      <c r="AC468" s="71">
        <v>0</v>
      </c>
      <c r="AD468" s="71">
        <v>0.3493499816034531</v>
      </c>
      <c r="AE468" s="72"/>
      <c r="AF468" s="71">
        <v>14276458.711614566</v>
      </c>
      <c r="AG468" s="71">
        <v>855990.79716689722</v>
      </c>
      <c r="AH468" s="71">
        <v>171412.78106677294</v>
      </c>
      <c r="AI468" s="71">
        <v>14076387.758678814</v>
      </c>
      <c r="AJ468" s="71">
        <v>11948768.923964757</v>
      </c>
      <c r="AK468" s="71">
        <v>0</v>
      </c>
      <c r="AL468" s="71">
        <v>0</v>
      </c>
      <c r="AM468" s="71">
        <v>603282.7194700439</v>
      </c>
      <c r="AN468" s="71">
        <v>0</v>
      </c>
      <c r="AO468" s="71">
        <v>0</v>
      </c>
      <c r="AP468" s="71">
        <v>41932301.691961855</v>
      </c>
      <c r="AQ468" s="72"/>
      <c r="AR468" s="71">
        <v>161</v>
      </c>
      <c r="AS468" s="71">
        <v>88</v>
      </c>
      <c r="AT468" s="71">
        <v>0</v>
      </c>
      <c r="AU468" s="71">
        <v>0</v>
      </c>
      <c r="AV468" s="71">
        <v>0</v>
      </c>
      <c r="AW468" s="71">
        <v>0</v>
      </c>
      <c r="AX468" s="71"/>
      <c r="AY468" s="72"/>
      <c r="AZ468" s="71">
        <v>762.29999999999984</v>
      </c>
      <c r="BA468" s="71">
        <v>25954.900000000005</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2371</v>
      </c>
      <c r="B469" s="70">
        <v>85</v>
      </c>
      <c r="C469" s="70">
        <v>20</v>
      </c>
      <c r="D469" s="70">
        <v>5</v>
      </c>
      <c r="E469" s="70">
        <v>2023</v>
      </c>
      <c r="F469" s="70" t="s">
        <v>1539</v>
      </c>
      <c r="G469" s="70" t="s">
        <v>2351</v>
      </c>
      <c r="H469" s="70" t="s">
        <v>2352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164</v>
      </c>
      <c r="AS469" s="71">
        <v>91</v>
      </c>
      <c r="AT469" s="71">
        <v>0</v>
      </c>
      <c r="AU469" s="71">
        <v>0</v>
      </c>
      <c r="AV469" s="71">
        <v>0</v>
      </c>
      <c r="AW469" s="71">
        <v>0</v>
      </c>
      <c r="AX469" s="71"/>
      <c r="AY469" s="72"/>
      <c r="AZ469" s="71">
        <v>777.3</v>
      </c>
      <c r="BA469" s="71">
        <v>26103.700000000004</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2372</v>
      </c>
      <c r="B470" s="70">
        <v>85</v>
      </c>
      <c r="C470" s="70">
        <v>21</v>
      </c>
      <c r="D470" s="70">
        <v>5</v>
      </c>
      <c r="E470" s="70">
        <v>2024</v>
      </c>
      <c r="F470" s="70" t="s">
        <v>1554</v>
      </c>
      <c r="G470" s="70" t="s">
        <v>2351</v>
      </c>
      <c r="H470" s="70" t="s">
        <v>2352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2373</v>
      </c>
      <c r="B471" s="70">
        <v>273</v>
      </c>
      <c r="C471" s="70">
        <v>1</v>
      </c>
      <c r="D471" s="70">
        <v>17</v>
      </c>
      <c r="E471" s="70">
        <v>1990</v>
      </c>
      <c r="F471" s="70" t="s">
        <v>787</v>
      </c>
      <c r="G471" s="70" t="s">
        <v>2374</v>
      </c>
      <c r="H471" s="70" t="s">
        <v>2375</v>
      </c>
      <c r="I471" s="148"/>
      <c r="J471" s="71">
        <v>2.0985054133612682</v>
      </c>
      <c r="K471" s="71">
        <v>1.7528198797927439</v>
      </c>
      <c r="L471" s="71">
        <v>3.6125959037123869</v>
      </c>
      <c r="M471" s="71">
        <v>4.7995993634022778</v>
      </c>
      <c r="N471" s="71">
        <v>5.7565714763737592</v>
      </c>
      <c r="O471" s="71">
        <v>7.0092828476909501</v>
      </c>
      <c r="P471" s="71">
        <v>7.2237226698482067</v>
      </c>
      <c r="Q471" s="71">
        <v>0.53902884084930702</v>
      </c>
      <c r="R471" s="71">
        <v>0</v>
      </c>
      <c r="S471" s="71">
        <v>0.67785493174470079</v>
      </c>
      <c r="T471" s="72"/>
      <c r="U471" s="71">
        <v>523463</v>
      </c>
      <c r="V471" s="71">
        <v>673</v>
      </c>
      <c r="W471" s="71">
        <v>33</v>
      </c>
      <c r="X471" s="71">
        <v>2002</v>
      </c>
      <c r="Y471" s="71">
        <v>2520</v>
      </c>
      <c r="Z471" s="71">
        <v>2883</v>
      </c>
      <c r="AA471" s="71">
        <v>1754</v>
      </c>
      <c r="AB471" s="71">
        <v>8752</v>
      </c>
      <c r="AC471" s="71">
        <v>0</v>
      </c>
      <c r="AD471" s="71">
        <v>0.67785493174470079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2376</v>
      </c>
      <c r="B472" s="70">
        <v>274</v>
      </c>
      <c r="C472" s="70">
        <v>2</v>
      </c>
      <c r="D472" s="70">
        <v>17</v>
      </c>
      <c r="E472" s="70">
        <v>2005</v>
      </c>
      <c r="F472" s="70" t="s">
        <v>789</v>
      </c>
      <c r="G472" s="70" t="s">
        <v>2374</v>
      </c>
      <c r="H472" s="70" t="s">
        <v>2375</v>
      </c>
      <c r="I472" s="148"/>
      <c r="J472" s="71">
        <v>4.5753699505755643</v>
      </c>
      <c r="K472" s="71">
        <v>0.75325319257729539</v>
      </c>
      <c r="L472" s="71">
        <v>0.66601978409547535</v>
      </c>
      <c r="M472" s="71">
        <v>5.9416438869637771</v>
      </c>
      <c r="N472" s="71">
        <v>7.966760935045488</v>
      </c>
      <c r="O472" s="71">
        <v>7.2967388469172292</v>
      </c>
      <c r="P472" s="71">
        <v>7.1859601529809014</v>
      </c>
      <c r="Q472" s="71">
        <v>0.405742900769064</v>
      </c>
      <c r="R472" s="71">
        <v>0</v>
      </c>
      <c r="S472" s="71">
        <v>0.50280312000000005</v>
      </c>
      <c r="T472" s="72"/>
      <c r="U472" s="71">
        <v>581422</v>
      </c>
      <c r="V472" s="71">
        <v>353</v>
      </c>
      <c r="W472" s="71">
        <v>8</v>
      </c>
      <c r="X472" s="71">
        <v>1415</v>
      </c>
      <c r="Y472" s="71">
        <v>3010</v>
      </c>
      <c r="Z472" s="71">
        <v>3473</v>
      </c>
      <c r="AA472" s="71">
        <v>1429</v>
      </c>
      <c r="AB472" s="71">
        <v>6887</v>
      </c>
      <c r="AC472" s="71">
        <v>0</v>
      </c>
      <c r="AD472" s="71">
        <v>0.50280312000000005</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2377</v>
      </c>
      <c r="B473" s="70">
        <v>275</v>
      </c>
      <c r="C473" s="70">
        <v>3</v>
      </c>
      <c r="D473" s="70">
        <v>17</v>
      </c>
      <c r="E473" s="70">
        <v>2006</v>
      </c>
      <c r="F473" s="70" t="s">
        <v>790</v>
      </c>
      <c r="G473" s="70" t="s">
        <v>2374</v>
      </c>
      <c r="H473" s="70" t="s">
        <v>2375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2378</v>
      </c>
      <c r="B474" s="70">
        <v>276</v>
      </c>
      <c r="C474" s="70">
        <v>4</v>
      </c>
      <c r="D474" s="70">
        <v>17</v>
      </c>
      <c r="E474" s="70">
        <v>2007</v>
      </c>
      <c r="F474" s="70" t="s">
        <v>791</v>
      </c>
      <c r="G474" s="70" t="s">
        <v>2374</v>
      </c>
      <c r="H474" s="70" t="s">
        <v>2375</v>
      </c>
      <c r="I474" s="148"/>
      <c r="J474" s="71">
        <v>4.8022824749359776</v>
      </c>
      <c r="K474" s="71">
        <v>0.65416820481065507</v>
      </c>
      <c r="L474" s="71">
        <v>5.4693231121304544</v>
      </c>
      <c r="M474" s="71">
        <v>6.9386708644324493</v>
      </c>
      <c r="N474" s="71">
        <v>8.209085883645777</v>
      </c>
      <c r="O474" s="71">
        <v>6.8089316378332843</v>
      </c>
      <c r="P474" s="71">
        <v>7.1184629660805712</v>
      </c>
      <c r="Q474" s="71">
        <v>0.40842900592970499</v>
      </c>
      <c r="R474" s="71">
        <v>0</v>
      </c>
      <c r="S474" s="71">
        <v>0.29405070449999998</v>
      </c>
      <c r="T474" s="72"/>
      <c r="U474" s="71">
        <v>528194</v>
      </c>
      <c r="V474" s="71">
        <v>276</v>
      </c>
      <c r="W474" s="71">
        <v>49</v>
      </c>
      <c r="X474" s="71">
        <v>1770</v>
      </c>
      <c r="Y474" s="71">
        <v>2955</v>
      </c>
      <c r="Z474" s="71">
        <v>3369</v>
      </c>
      <c r="AA474" s="71">
        <v>1394</v>
      </c>
      <c r="AB474" s="71">
        <v>6566</v>
      </c>
      <c r="AC474" s="71">
        <v>0</v>
      </c>
      <c r="AD474" s="71">
        <v>0.29405070449999998</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2379</v>
      </c>
      <c r="B475" s="70">
        <v>277</v>
      </c>
      <c r="C475" s="70">
        <v>5</v>
      </c>
      <c r="D475" s="70">
        <v>17</v>
      </c>
      <c r="E475" s="70">
        <v>2008</v>
      </c>
      <c r="F475" s="70" t="s">
        <v>792</v>
      </c>
      <c r="G475" s="70" t="s">
        <v>2374</v>
      </c>
      <c r="H475" s="70" t="s">
        <v>2375</v>
      </c>
      <c r="I475" s="148"/>
      <c r="J475" s="71">
        <v>2.6886967060962981</v>
      </c>
      <c r="K475" s="71">
        <v>0.51892575326418999</v>
      </c>
      <c r="L475" s="71">
        <v>4.8943534951164862</v>
      </c>
      <c r="M475" s="71">
        <v>6.9240807330263143</v>
      </c>
      <c r="N475" s="71">
        <v>8.0869311184374322</v>
      </c>
      <c r="O475" s="71">
        <v>6.4277091372928563</v>
      </c>
      <c r="P475" s="71">
        <v>6.8655176976335062</v>
      </c>
      <c r="Q475" s="71">
        <v>0.39453747439553899</v>
      </c>
      <c r="R475" s="71">
        <v>0</v>
      </c>
      <c r="S475" s="71">
        <v>0.20054317875200001</v>
      </c>
      <c r="T475" s="72"/>
      <c r="U475" s="71">
        <v>377127</v>
      </c>
      <c r="V475" s="71">
        <v>276</v>
      </c>
      <c r="W475" s="71">
        <v>49</v>
      </c>
      <c r="X475" s="71">
        <v>1770</v>
      </c>
      <c r="Y475" s="71">
        <v>2961</v>
      </c>
      <c r="Z475" s="71">
        <v>3292</v>
      </c>
      <c r="AA475" s="71">
        <v>1346</v>
      </c>
      <c r="AB475" s="71">
        <v>6447</v>
      </c>
      <c r="AC475" s="71">
        <v>0</v>
      </c>
      <c r="AD475" s="71">
        <v>0.20054317875200001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2380</v>
      </c>
      <c r="B476" s="70">
        <v>278</v>
      </c>
      <c r="C476" s="70">
        <v>6</v>
      </c>
      <c r="D476" s="70">
        <v>17</v>
      </c>
      <c r="E476" s="70">
        <v>2009</v>
      </c>
      <c r="F476" s="70" t="s">
        <v>176</v>
      </c>
      <c r="G476" s="70" t="s">
        <v>2374</v>
      </c>
      <c r="H476" s="70" t="s">
        <v>2375</v>
      </c>
      <c r="I476" s="148"/>
      <c r="J476" s="71">
        <v>1.566612097458022</v>
      </c>
      <c r="K476" s="71">
        <v>0.53489054752258469</v>
      </c>
      <c r="L476" s="71">
        <v>6.2209398284208044</v>
      </c>
      <c r="M476" s="71">
        <v>6.3917377986240487</v>
      </c>
      <c r="N476" s="71">
        <v>7.2777514468889528</v>
      </c>
      <c r="O476" s="71">
        <v>6.3518197084015871</v>
      </c>
      <c r="P476" s="71">
        <v>6.6378583895143084</v>
      </c>
      <c r="Q476" s="71">
        <v>0.36517465274570698</v>
      </c>
      <c r="R476" s="71">
        <v>0</v>
      </c>
      <c r="S476" s="71">
        <v>0.66494270220000007</v>
      </c>
      <c r="T476" s="72"/>
      <c r="U476" s="71">
        <v>193529</v>
      </c>
      <c r="V476" s="71">
        <v>328</v>
      </c>
      <c r="W476" s="71">
        <v>60</v>
      </c>
      <c r="X476" s="71">
        <v>1867</v>
      </c>
      <c r="Y476" s="71">
        <v>2920</v>
      </c>
      <c r="Z476" s="71">
        <v>3211</v>
      </c>
      <c r="AA476" s="71">
        <v>1336</v>
      </c>
      <c r="AB476" s="71">
        <v>6264</v>
      </c>
      <c r="AC476" s="71">
        <v>0</v>
      </c>
      <c r="AD476" s="71">
        <v>0.66494270220000007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7.32</v>
      </c>
      <c r="BJ476" s="71">
        <v>243.30600000000001</v>
      </c>
      <c r="BK476" s="71">
        <v>0</v>
      </c>
      <c r="BL476" s="71">
        <v>0</v>
      </c>
      <c r="BM476" s="71">
        <v>0</v>
      </c>
      <c r="BN476" s="72"/>
      <c r="BO476" s="71">
        <v>0</v>
      </c>
      <c r="BP476" s="71">
        <v>1</v>
      </c>
      <c r="BQ476" s="71">
        <v>1</v>
      </c>
      <c r="BR476" s="71">
        <v>0</v>
      </c>
      <c r="BS476" s="71">
        <v>0</v>
      </c>
      <c r="BT476" s="71">
        <v>0</v>
      </c>
      <c r="BU476"/>
      <c r="BV476" s="70">
        <v>62.575000000000003</v>
      </c>
      <c r="BW476" s="70">
        <v>30.849</v>
      </c>
      <c r="BX476" s="70">
        <v>157.202</v>
      </c>
      <c r="BY476" s="70">
        <v>0</v>
      </c>
      <c r="BZ476" s="70">
        <v>0</v>
      </c>
      <c r="CA476" s="70">
        <v>0</v>
      </c>
      <c r="CB476" s="70">
        <v>0</v>
      </c>
      <c r="CC476" s="70">
        <v>0</v>
      </c>
      <c r="CD476" s="70">
        <v>0</v>
      </c>
    </row>
    <row r="477" spans="1:82">
      <c r="A477" s="70" t="s">
        <v>2381</v>
      </c>
      <c r="B477" s="70">
        <v>279</v>
      </c>
      <c r="C477" s="70">
        <v>7</v>
      </c>
      <c r="D477" s="70">
        <v>17</v>
      </c>
      <c r="E477" s="70">
        <v>2010</v>
      </c>
      <c r="F477" s="70" t="s">
        <v>177</v>
      </c>
      <c r="G477" s="70" t="s">
        <v>2374</v>
      </c>
      <c r="H477" s="70" t="s">
        <v>2375</v>
      </c>
      <c r="I477" s="148"/>
      <c r="J477" s="71">
        <v>2.700047157362881</v>
      </c>
      <c r="K477" s="71">
        <v>0.4795084470768004</v>
      </c>
      <c r="L477" s="71">
        <v>5.8106864250136931</v>
      </c>
      <c r="M477" s="71">
        <v>6.4660911073423852</v>
      </c>
      <c r="N477" s="71">
        <v>7.2820288232431478</v>
      </c>
      <c r="O477" s="71">
        <v>6.3224405944003976</v>
      </c>
      <c r="P477" s="71">
        <v>6.6040475473071281</v>
      </c>
      <c r="Q477" s="71">
        <v>0.37324705764337301</v>
      </c>
      <c r="R477" s="71">
        <v>0</v>
      </c>
      <c r="S477" s="71">
        <v>0.89683286866000012</v>
      </c>
      <c r="T477" s="72"/>
      <c r="U477" s="71">
        <v>356531</v>
      </c>
      <c r="V477" s="71">
        <v>328</v>
      </c>
      <c r="W477" s="71">
        <v>60</v>
      </c>
      <c r="X477" s="71">
        <v>1867</v>
      </c>
      <c r="Y477" s="71">
        <v>2882</v>
      </c>
      <c r="Z477" s="71">
        <v>3211</v>
      </c>
      <c r="AA477" s="71">
        <v>1296</v>
      </c>
      <c r="AB477" s="71">
        <v>6135</v>
      </c>
      <c r="AC477" s="71">
        <v>0</v>
      </c>
      <c r="AD477" s="71">
        <v>0.89683286866000012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6.4880000000000004</v>
      </c>
      <c r="BJ477" s="71">
        <v>178.51400000000001</v>
      </c>
      <c r="BK477" s="71">
        <v>0</v>
      </c>
      <c r="BL477" s="71">
        <v>0</v>
      </c>
      <c r="BM477" s="71">
        <v>0</v>
      </c>
      <c r="BN477" s="72"/>
      <c r="BO477" s="71">
        <v>0</v>
      </c>
      <c r="BP477" s="71">
        <v>1</v>
      </c>
      <c r="BQ477" s="71">
        <v>1</v>
      </c>
      <c r="BR477" s="71">
        <v>0</v>
      </c>
      <c r="BS477" s="71">
        <v>0</v>
      </c>
      <c r="BT477" s="71">
        <v>0</v>
      </c>
      <c r="BU477"/>
      <c r="BV477" s="70">
        <v>39.487000000000002</v>
      </c>
      <c r="BW477" s="70">
        <v>30.526</v>
      </c>
      <c r="BX477" s="70">
        <v>114.989</v>
      </c>
      <c r="BY477" s="70">
        <v>0</v>
      </c>
      <c r="BZ477" s="70">
        <v>0</v>
      </c>
      <c r="CA477" s="70">
        <v>0</v>
      </c>
      <c r="CB477" s="70">
        <v>0</v>
      </c>
      <c r="CC477" s="70">
        <v>0</v>
      </c>
      <c r="CD477" s="70">
        <v>0</v>
      </c>
    </row>
    <row r="478" spans="1:82">
      <c r="A478" s="70" t="s">
        <v>2382</v>
      </c>
      <c r="B478" s="70">
        <v>280</v>
      </c>
      <c r="C478" s="70">
        <v>8</v>
      </c>
      <c r="D478" s="70">
        <v>17</v>
      </c>
      <c r="E478" s="70">
        <v>2011</v>
      </c>
      <c r="F478" s="70" t="s">
        <v>178</v>
      </c>
      <c r="G478" s="70" t="s">
        <v>2374</v>
      </c>
      <c r="H478" s="70" t="s">
        <v>2375</v>
      </c>
      <c r="I478" s="148"/>
      <c r="J478" s="71">
        <v>4.9419358837628753</v>
      </c>
      <c r="K478" s="71">
        <v>0.72389054910072148</v>
      </c>
      <c r="L478" s="71">
        <v>2.562097080142181</v>
      </c>
      <c r="M478" s="71">
        <v>8.22241752021257</v>
      </c>
      <c r="N478" s="71">
        <v>8.2742510078846419</v>
      </c>
      <c r="O478" s="71">
        <v>6.0993583082055673</v>
      </c>
      <c r="P478" s="71">
        <v>6.36371665131644</v>
      </c>
      <c r="Q478" s="71">
        <v>0.41692180535545598</v>
      </c>
      <c r="R478" s="71">
        <v>0</v>
      </c>
      <c r="S478" s="71">
        <v>1.7129864536648201</v>
      </c>
      <c r="T478" s="72"/>
      <c r="U478" s="71">
        <v>613125</v>
      </c>
      <c r="V478" s="71">
        <v>328</v>
      </c>
      <c r="W478" s="71">
        <v>60</v>
      </c>
      <c r="X478" s="71">
        <v>1867</v>
      </c>
      <c r="Y478" s="71">
        <v>2835</v>
      </c>
      <c r="Z478" s="71">
        <v>3165</v>
      </c>
      <c r="AA478" s="71">
        <v>1286</v>
      </c>
      <c r="AB478" s="71">
        <v>5941</v>
      </c>
      <c r="AC478" s="71">
        <v>0</v>
      </c>
      <c r="AD478" s="71">
        <v>1.7129864536648201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6.085</v>
      </c>
      <c r="BJ478" s="71">
        <v>152.04</v>
      </c>
      <c r="BK478" s="71">
        <v>0</v>
      </c>
      <c r="BL478" s="71">
        <v>0</v>
      </c>
      <c r="BM478" s="71">
        <v>0</v>
      </c>
      <c r="BN478" s="72"/>
      <c r="BO478" s="71">
        <v>0</v>
      </c>
      <c r="BP478" s="71">
        <v>1</v>
      </c>
      <c r="BQ478" s="71">
        <v>1</v>
      </c>
      <c r="BR478" s="71">
        <v>0</v>
      </c>
      <c r="BS478" s="71">
        <v>0</v>
      </c>
      <c r="BT478" s="71">
        <v>0</v>
      </c>
      <c r="BU478"/>
      <c r="BV478" s="70">
        <v>26.792000000000002</v>
      </c>
      <c r="BW478" s="70">
        <v>33.566000000000003</v>
      </c>
      <c r="BX478" s="70">
        <v>97.766999999999996</v>
      </c>
      <c r="BY478" s="70">
        <v>0</v>
      </c>
      <c r="BZ478" s="70">
        <v>0</v>
      </c>
      <c r="CA478" s="70">
        <v>0</v>
      </c>
      <c r="CB478" s="70">
        <v>0</v>
      </c>
      <c r="CC478" s="70">
        <v>0</v>
      </c>
      <c r="CD478" s="70">
        <v>0</v>
      </c>
    </row>
    <row r="479" spans="1:82">
      <c r="A479" s="70" t="s">
        <v>2383</v>
      </c>
      <c r="B479" s="70">
        <v>281</v>
      </c>
      <c r="C479" s="70">
        <v>9</v>
      </c>
      <c r="D479" s="70">
        <v>17</v>
      </c>
      <c r="E479" s="70">
        <v>2012</v>
      </c>
      <c r="F479" s="70" t="s">
        <v>179</v>
      </c>
      <c r="G479" s="70" t="s">
        <v>2374</v>
      </c>
      <c r="H479" s="70" t="s">
        <v>2375</v>
      </c>
      <c r="I479" s="148"/>
      <c r="J479" s="71">
        <v>2.5741367855566542</v>
      </c>
      <c r="K479" s="71">
        <v>0.71406695012676002</v>
      </c>
      <c r="L479" s="71">
        <v>2.5366109598332751</v>
      </c>
      <c r="M479" s="71">
        <v>8.657498051517118</v>
      </c>
      <c r="N479" s="71">
        <v>8.6248512827859383</v>
      </c>
      <c r="O479" s="71">
        <v>6.0073863842630617</v>
      </c>
      <c r="P479" s="71">
        <v>6.2456480722290655</v>
      </c>
      <c r="Q479" s="71">
        <v>0.44016782231742402</v>
      </c>
      <c r="R479" s="71">
        <v>0</v>
      </c>
      <c r="S479" s="71">
        <v>1.3917677651315901</v>
      </c>
      <c r="T479" s="72"/>
      <c r="U479" s="71">
        <v>344371</v>
      </c>
      <c r="V479" s="71">
        <v>328</v>
      </c>
      <c r="W479" s="71">
        <v>60</v>
      </c>
      <c r="X479" s="71">
        <v>1867</v>
      </c>
      <c r="Y479" s="71">
        <v>2799</v>
      </c>
      <c r="Z479" s="71">
        <v>3142</v>
      </c>
      <c r="AA479" s="71">
        <v>1255</v>
      </c>
      <c r="AB479" s="71">
        <v>5773</v>
      </c>
      <c r="AC479" s="71">
        <v>0</v>
      </c>
      <c r="AD479" s="71">
        <v>1.3917677651315901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6.8179999999999996</v>
      </c>
      <c r="BJ479" s="71">
        <v>147.34800000000001</v>
      </c>
      <c r="BK479" s="71">
        <v>0</v>
      </c>
      <c r="BL479" s="71">
        <v>0</v>
      </c>
      <c r="BM479" s="71">
        <v>0</v>
      </c>
      <c r="BN479" s="72"/>
      <c r="BO479" s="71">
        <v>0</v>
      </c>
      <c r="BP479" s="71">
        <v>1</v>
      </c>
      <c r="BQ479" s="71">
        <v>1</v>
      </c>
      <c r="BR479" s="71">
        <v>0</v>
      </c>
      <c r="BS479" s="71">
        <v>0</v>
      </c>
      <c r="BT479" s="71">
        <v>0</v>
      </c>
      <c r="BU479"/>
      <c r="BV479" s="70">
        <v>30.637</v>
      </c>
      <c r="BW479" s="70">
        <v>30.501999999999999</v>
      </c>
      <c r="BX479" s="70">
        <v>93.027000000000001</v>
      </c>
      <c r="BY479" s="70">
        <v>0</v>
      </c>
      <c r="BZ479" s="70">
        <v>0</v>
      </c>
      <c r="CA479" s="70">
        <v>0</v>
      </c>
      <c r="CB479" s="70">
        <v>0</v>
      </c>
      <c r="CC479" s="70">
        <v>0</v>
      </c>
      <c r="CD479" s="70">
        <v>0</v>
      </c>
    </row>
    <row r="480" spans="1:82">
      <c r="A480" s="70" t="s">
        <v>2384</v>
      </c>
      <c r="B480" s="70">
        <v>282</v>
      </c>
      <c r="C480" s="70">
        <v>10</v>
      </c>
      <c r="D480" s="70">
        <v>17</v>
      </c>
      <c r="E480" s="70">
        <v>2013</v>
      </c>
      <c r="F480" s="70" t="s">
        <v>180</v>
      </c>
      <c r="G480" s="70" t="s">
        <v>2374</v>
      </c>
      <c r="H480" s="70" t="s">
        <v>2375</v>
      </c>
      <c r="I480" s="148"/>
      <c r="J480" s="71">
        <v>0.50566627555065213</v>
      </c>
      <c r="K480" s="71">
        <v>0.61576012076218367</v>
      </c>
      <c r="L480" s="71">
        <v>2.3248671026242689</v>
      </c>
      <c r="M480" s="71">
        <v>9.211745795473222</v>
      </c>
      <c r="N480" s="71">
        <v>8.2177819324627546</v>
      </c>
      <c r="O480" s="71">
        <v>5.657288776051991</v>
      </c>
      <c r="P480" s="71">
        <v>6.2741770833784871</v>
      </c>
      <c r="Q480" s="71">
        <v>0.437673989109092</v>
      </c>
      <c r="R480" s="71">
        <v>0</v>
      </c>
      <c r="S480" s="71">
        <v>1.423184042776966</v>
      </c>
      <c r="T480" s="72"/>
      <c r="U480" s="71">
        <v>65458</v>
      </c>
      <c r="V480" s="71">
        <v>328</v>
      </c>
      <c r="W480" s="71">
        <v>60</v>
      </c>
      <c r="X480" s="71">
        <v>1867</v>
      </c>
      <c r="Y480" s="71">
        <v>2774</v>
      </c>
      <c r="Z480" s="71">
        <v>3091</v>
      </c>
      <c r="AA480" s="71">
        <v>1256</v>
      </c>
      <c r="AB480" s="71">
        <v>5658</v>
      </c>
      <c r="AC480" s="71">
        <v>0</v>
      </c>
      <c r="AD480" s="71">
        <v>1.423184042776966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8.1739999999999995</v>
      </c>
      <c r="BJ480" s="71">
        <v>141.19300000000001</v>
      </c>
      <c r="BK480" s="71">
        <v>0</v>
      </c>
      <c r="BL480" s="71">
        <v>0</v>
      </c>
      <c r="BM480" s="71">
        <v>0</v>
      </c>
      <c r="BN480" s="72"/>
      <c r="BO480" s="71">
        <v>0</v>
      </c>
      <c r="BP480" s="71">
        <v>1</v>
      </c>
      <c r="BQ480" s="71">
        <v>1</v>
      </c>
      <c r="BR480" s="71">
        <v>0</v>
      </c>
      <c r="BS480" s="71">
        <v>0</v>
      </c>
      <c r="BT480" s="71">
        <v>0</v>
      </c>
      <c r="BU480"/>
      <c r="BV480" s="70">
        <v>30.350999999999999</v>
      </c>
      <c r="BW480" s="70">
        <v>30.146999999999998</v>
      </c>
      <c r="BX480" s="70">
        <v>88.869</v>
      </c>
      <c r="BY480" s="70">
        <v>0</v>
      </c>
      <c r="BZ480" s="70">
        <v>0</v>
      </c>
      <c r="CA480" s="70">
        <v>0</v>
      </c>
      <c r="CB480" s="70">
        <v>0</v>
      </c>
      <c r="CC480" s="70">
        <v>0</v>
      </c>
      <c r="CD480" s="70">
        <v>0</v>
      </c>
    </row>
    <row r="481" spans="1:82">
      <c r="A481" s="70" t="s">
        <v>2385</v>
      </c>
      <c r="B481" s="70">
        <v>283</v>
      </c>
      <c r="C481" s="70">
        <v>11</v>
      </c>
      <c r="D481" s="70">
        <v>17</v>
      </c>
      <c r="E481" s="70">
        <v>2014</v>
      </c>
      <c r="F481" s="70" t="s">
        <v>181</v>
      </c>
      <c r="G481" s="70" t="s">
        <v>2374</v>
      </c>
      <c r="H481" s="70" t="s">
        <v>2375</v>
      </c>
      <c r="I481" s="148"/>
      <c r="J481" s="71">
        <v>0.43274625336319622</v>
      </c>
      <c r="K481" s="71">
        <v>0.57527639120656626</v>
      </c>
      <c r="L481" s="71">
        <v>2.9202793218723482</v>
      </c>
      <c r="M481" s="71">
        <v>8.3994713342811789</v>
      </c>
      <c r="N481" s="71">
        <v>7.2768473781950966</v>
      </c>
      <c r="O481" s="71">
        <v>5.2462901731380702</v>
      </c>
      <c r="P481" s="71">
        <v>6.2314693617296877</v>
      </c>
      <c r="Q481" s="71">
        <v>0.40893794610434703</v>
      </c>
      <c r="R481" s="71">
        <v>0</v>
      </c>
      <c r="S481" s="71">
        <v>0.95980913572664894</v>
      </c>
      <c r="T481" s="72"/>
      <c r="U481" s="71">
        <v>64255</v>
      </c>
      <c r="V481" s="71">
        <v>293</v>
      </c>
      <c r="W481" s="71">
        <v>33</v>
      </c>
      <c r="X481" s="71">
        <v>1880</v>
      </c>
      <c r="Y481" s="71">
        <v>2738</v>
      </c>
      <c r="Z481" s="71">
        <v>3019</v>
      </c>
      <c r="AA481" s="71">
        <v>1241</v>
      </c>
      <c r="AB481" s="71">
        <v>5510</v>
      </c>
      <c r="AC481" s="71">
        <v>0</v>
      </c>
      <c r="AD481" s="71">
        <v>0.95980913572664894</v>
      </c>
      <c r="AE481" s="72"/>
      <c r="AF481" s="71"/>
      <c r="AG481" s="71"/>
      <c r="AH481" s="71"/>
      <c r="AI481" s="71"/>
      <c r="AJ481" s="71"/>
      <c r="AK481" s="71"/>
      <c r="AL481" s="71"/>
      <c r="AM481" s="71"/>
      <c r="AN481" s="71"/>
      <c r="AO481" s="71"/>
      <c r="AP481" s="71"/>
      <c r="AQ481" s="72"/>
      <c r="AR481" s="71">
        <v>24</v>
      </c>
      <c r="AS481" s="71">
        <v>5</v>
      </c>
      <c r="AT481" s="71">
        <v>0</v>
      </c>
      <c r="AU481" s="71">
        <v>0</v>
      </c>
      <c r="AV481" s="71">
        <v>0</v>
      </c>
      <c r="AW481" s="71">
        <v>0</v>
      </c>
      <c r="AX481" s="71"/>
      <c r="AY481" s="72"/>
      <c r="AZ481" s="71">
        <v>98.2</v>
      </c>
      <c r="BA481" s="71">
        <v>70.5</v>
      </c>
      <c r="BB481" s="71">
        <v>0</v>
      </c>
      <c r="BC481" s="71">
        <v>0</v>
      </c>
      <c r="BD481" s="71">
        <v>0</v>
      </c>
      <c r="BE481" s="71">
        <v>0</v>
      </c>
      <c r="BF481" s="71"/>
      <c r="BG481" s="72"/>
      <c r="BH481" s="71">
        <v>0</v>
      </c>
      <c r="BI481" s="71">
        <v>8.7929999999999993</v>
      </c>
      <c r="BJ481" s="71">
        <v>136.74600000000001</v>
      </c>
      <c r="BK481" s="71">
        <v>0</v>
      </c>
      <c r="BL481" s="71">
        <v>0</v>
      </c>
      <c r="BM481" s="71">
        <v>0</v>
      </c>
      <c r="BN481" s="72"/>
      <c r="BO481" s="71">
        <v>0</v>
      </c>
      <c r="BP481" s="71">
        <v>1</v>
      </c>
      <c r="BQ481" s="71">
        <v>1</v>
      </c>
      <c r="BR481" s="71">
        <v>0</v>
      </c>
      <c r="BS481" s="71">
        <v>0</v>
      </c>
      <c r="BT481" s="71">
        <v>0</v>
      </c>
      <c r="BU481"/>
      <c r="BV481" s="70">
        <v>35.170999999999999</v>
      </c>
      <c r="BW481" s="70">
        <v>25.896999999999998</v>
      </c>
      <c r="BX481" s="70">
        <v>84.471000000000004</v>
      </c>
      <c r="BY481" s="70">
        <v>0</v>
      </c>
      <c r="BZ481" s="70">
        <v>0</v>
      </c>
      <c r="CA481" s="70">
        <v>0</v>
      </c>
      <c r="CB481" s="70">
        <v>0</v>
      </c>
      <c r="CC481" s="70">
        <v>0</v>
      </c>
      <c r="CD481" s="70">
        <v>0</v>
      </c>
    </row>
    <row r="482" spans="1:82">
      <c r="A482" s="70" t="s">
        <v>2386</v>
      </c>
      <c r="B482" s="70">
        <v>284</v>
      </c>
      <c r="C482" s="70">
        <v>12</v>
      </c>
      <c r="D482" s="70">
        <v>17</v>
      </c>
      <c r="E482" s="70">
        <v>2015</v>
      </c>
      <c r="F482" s="70" t="s">
        <v>182</v>
      </c>
      <c r="G482" s="1064" t="s">
        <v>2374</v>
      </c>
      <c r="H482" s="70" t="s">
        <v>2375</v>
      </c>
      <c r="I482" s="148"/>
      <c r="J482" s="71">
        <v>1.4375179743568229</v>
      </c>
      <c r="K482" s="71">
        <v>0.61181428186333031</v>
      </c>
      <c r="L482" s="71">
        <v>3.6400506800739469</v>
      </c>
      <c r="M482" s="71">
        <v>8.9365285713030449</v>
      </c>
      <c r="N482" s="71">
        <v>7.162436903756138</v>
      </c>
      <c r="O482" s="71">
        <v>5.1067795584998148</v>
      </c>
      <c r="P482" s="71">
        <v>6.1760890322448416</v>
      </c>
      <c r="Q482" s="71">
        <v>0.39073355719330799</v>
      </c>
      <c r="R482" s="71">
        <v>0</v>
      </c>
      <c r="S482" s="71">
        <v>0.86892374265399053</v>
      </c>
      <c r="T482" s="72"/>
      <c r="U482" s="71">
        <v>193633</v>
      </c>
      <c r="V482" s="71">
        <v>293</v>
      </c>
      <c r="W482" s="71">
        <v>33</v>
      </c>
      <c r="X482" s="71">
        <v>1880</v>
      </c>
      <c r="Y482" s="71">
        <v>2707</v>
      </c>
      <c r="Z482" s="71">
        <v>2967</v>
      </c>
      <c r="AA482" s="71">
        <v>1229</v>
      </c>
      <c r="AB482" s="71">
        <v>5378</v>
      </c>
      <c r="AC482" s="71">
        <v>0</v>
      </c>
      <c r="AD482" s="71">
        <v>0.86892374265399053</v>
      </c>
      <c r="AE482" s="72"/>
      <c r="AF482" s="71">
        <v>1947168.000179057</v>
      </c>
      <c r="AG482" s="71">
        <v>507114.14143580099</v>
      </c>
      <c r="AH482" s="71">
        <v>741877.38950625551</v>
      </c>
      <c r="AI482" s="71">
        <v>10999882.494388411</v>
      </c>
      <c r="AJ482" s="71">
        <v>10565799.010019111</v>
      </c>
      <c r="AK482" s="71">
        <v>0</v>
      </c>
      <c r="AL482" s="71">
        <v>0</v>
      </c>
      <c r="AM482" s="71">
        <v>737032.34013849252</v>
      </c>
      <c r="AN482" s="71">
        <v>0</v>
      </c>
      <c r="AO482" s="71">
        <v>0</v>
      </c>
      <c r="AP482" s="71">
        <v>25498873.375667129</v>
      </c>
      <c r="AQ482" s="72"/>
      <c r="AR482" s="71">
        <v>28</v>
      </c>
      <c r="AS482" s="71">
        <v>5</v>
      </c>
      <c r="AT482" s="71">
        <v>0</v>
      </c>
      <c r="AU482" s="71">
        <v>1</v>
      </c>
      <c r="AV482" s="71">
        <v>0</v>
      </c>
      <c r="AW482" s="71">
        <v>0</v>
      </c>
      <c r="AX482" s="71"/>
      <c r="AY482" s="72"/>
      <c r="AZ482" s="71">
        <v>113.2</v>
      </c>
      <c r="BA482" s="71">
        <v>70.5</v>
      </c>
      <c r="BB482" s="71">
        <v>0</v>
      </c>
      <c r="BC482" s="71">
        <v>7</v>
      </c>
      <c r="BD482" s="71">
        <v>0</v>
      </c>
      <c r="BE482" s="71">
        <v>0</v>
      </c>
      <c r="BF482" s="71"/>
      <c r="BG482" s="72"/>
      <c r="BH482" s="71">
        <v>0</v>
      </c>
      <c r="BI482" s="71">
        <v>0</v>
      </c>
      <c r="BJ482" s="71">
        <v>132.02199999999999</v>
      </c>
      <c r="BK482" s="71">
        <v>0</v>
      </c>
      <c r="BL482" s="71">
        <v>0</v>
      </c>
      <c r="BM482" s="71">
        <v>0</v>
      </c>
      <c r="BN482" s="72"/>
      <c r="BO482" s="71">
        <v>0</v>
      </c>
      <c r="BP482" s="71">
        <v>0</v>
      </c>
      <c r="BQ482" s="71">
        <v>1</v>
      </c>
      <c r="BR482" s="71">
        <v>0</v>
      </c>
      <c r="BS482" s="71">
        <v>0</v>
      </c>
      <c r="BT482" s="71">
        <v>0</v>
      </c>
      <c r="BU482"/>
      <c r="BV482" s="70">
        <v>25.474</v>
      </c>
      <c r="BW482" s="70">
        <v>24.681999999999999</v>
      </c>
      <c r="BX482" s="70">
        <v>81.866</v>
      </c>
      <c r="BY482" s="70">
        <v>0</v>
      </c>
      <c r="BZ482" s="70">
        <v>0</v>
      </c>
      <c r="CA482" s="70">
        <v>0</v>
      </c>
      <c r="CB482" s="70">
        <v>0</v>
      </c>
      <c r="CC482" s="70">
        <v>0</v>
      </c>
      <c r="CD482" s="70">
        <v>0</v>
      </c>
    </row>
    <row r="483" spans="1:82">
      <c r="A483" s="70" t="s">
        <v>2387</v>
      </c>
      <c r="B483" s="70">
        <v>285</v>
      </c>
      <c r="C483" s="70">
        <v>13</v>
      </c>
      <c r="D483" s="70">
        <v>17</v>
      </c>
      <c r="E483" s="70">
        <v>2016</v>
      </c>
      <c r="F483" s="70" t="s">
        <v>155</v>
      </c>
      <c r="G483" s="1064" t="s">
        <v>2374</v>
      </c>
      <c r="H483" s="70" t="s">
        <v>2375</v>
      </c>
      <c r="I483" s="148"/>
      <c r="J483" s="71">
        <v>0.3943891789131343</v>
      </c>
      <c r="K483" s="71">
        <v>0.63016157800637562</v>
      </c>
      <c r="L483" s="71">
        <v>4.1134144227275717</v>
      </c>
      <c r="M483" s="71">
        <v>6.8834310115547188</v>
      </c>
      <c r="N483" s="71">
        <v>6.6985182217100983</v>
      </c>
      <c r="O483" s="71">
        <v>4.9716529340692857</v>
      </c>
      <c r="P483" s="71">
        <v>6.2580338510702056</v>
      </c>
      <c r="Q483" s="71">
        <v>0.37223078677638305</v>
      </c>
      <c r="R483" s="71">
        <v>0</v>
      </c>
      <c r="S483" s="71">
        <v>0.95066111603027514</v>
      </c>
      <c r="T483" s="72"/>
      <c r="U483" s="71">
        <v>62117.999999999993</v>
      </c>
      <c r="V483" s="71">
        <v>293</v>
      </c>
      <c r="W483" s="71">
        <v>33</v>
      </c>
      <c r="X483" s="71">
        <v>1880</v>
      </c>
      <c r="Y483" s="71">
        <v>2669</v>
      </c>
      <c r="Z483" s="71">
        <v>2924</v>
      </c>
      <c r="AA483" s="71">
        <v>1288</v>
      </c>
      <c r="AB483" s="71">
        <v>5270</v>
      </c>
      <c r="AC483" s="71">
        <v>0</v>
      </c>
      <c r="AD483" s="71">
        <v>0.95066111603027514</v>
      </c>
      <c r="AE483" s="72"/>
      <c r="AF483" s="71">
        <v>567483.27934145625</v>
      </c>
      <c r="AG483" s="71">
        <v>498506.65134380758</v>
      </c>
      <c r="AH483" s="71">
        <v>638026.3492099978</v>
      </c>
      <c r="AI483" s="71">
        <v>10635396.05759782</v>
      </c>
      <c r="AJ483" s="71">
        <v>9400649.5181839187</v>
      </c>
      <c r="AK483" s="71">
        <v>0</v>
      </c>
      <c r="AL483" s="71">
        <v>0</v>
      </c>
      <c r="AM483" s="71">
        <v>722792.49610924628</v>
      </c>
      <c r="AN483" s="71">
        <v>0</v>
      </c>
      <c r="AO483" s="71">
        <v>0</v>
      </c>
      <c r="AP483" s="71">
        <v>22462854.351786248</v>
      </c>
      <c r="AQ483" s="72"/>
      <c r="AR483" s="71">
        <v>31</v>
      </c>
      <c r="AS483" s="71">
        <v>5</v>
      </c>
      <c r="AT483" s="71">
        <v>0</v>
      </c>
      <c r="AU483" s="71">
        <v>1</v>
      </c>
      <c r="AV483" s="71">
        <v>0</v>
      </c>
      <c r="AW483" s="71">
        <v>0</v>
      </c>
      <c r="AX483" s="71"/>
      <c r="AY483" s="72"/>
      <c r="AZ483" s="71">
        <v>127.2</v>
      </c>
      <c r="BA483" s="71">
        <v>70.5</v>
      </c>
      <c r="BB483" s="71">
        <v>0</v>
      </c>
      <c r="BC483" s="71">
        <v>7</v>
      </c>
      <c r="BD483" s="71">
        <v>0</v>
      </c>
      <c r="BE483" s="71">
        <v>0</v>
      </c>
      <c r="BF483" s="71"/>
      <c r="BG483" s="72"/>
      <c r="BH483" s="71">
        <v>0</v>
      </c>
      <c r="BI483" s="71">
        <v>8.3829999999999991</v>
      </c>
      <c r="BJ483" s="71">
        <v>118.04300000000001</v>
      </c>
      <c r="BK483" s="71">
        <v>0</v>
      </c>
      <c r="BL483" s="71">
        <v>0</v>
      </c>
      <c r="BM483" s="71">
        <v>0</v>
      </c>
      <c r="BN483" s="72"/>
      <c r="BO483" s="71">
        <v>0</v>
      </c>
      <c r="BP483" s="71">
        <v>1</v>
      </c>
      <c r="BQ483" s="71">
        <v>1</v>
      </c>
      <c r="BR483" s="71">
        <v>0</v>
      </c>
      <c r="BS483" s="71">
        <v>0</v>
      </c>
      <c r="BT483" s="71">
        <v>0</v>
      </c>
      <c r="BU483"/>
      <c r="BV483" s="70">
        <v>26.986000000000001</v>
      </c>
      <c r="BW483" s="70">
        <v>26.013000000000002</v>
      </c>
      <c r="BX483" s="70">
        <v>73.427000000000007</v>
      </c>
      <c r="BY483" s="70">
        <v>0</v>
      </c>
      <c r="BZ483" s="70">
        <v>0</v>
      </c>
      <c r="CA483" s="70">
        <v>0</v>
      </c>
      <c r="CB483" s="70">
        <v>0</v>
      </c>
      <c r="CC483" s="70">
        <v>0</v>
      </c>
      <c r="CD483" s="70">
        <v>0</v>
      </c>
    </row>
    <row r="484" spans="1:82">
      <c r="A484" s="70" t="s">
        <v>2388</v>
      </c>
      <c r="B484" s="70">
        <v>286</v>
      </c>
      <c r="C484" s="70">
        <v>14</v>
      </c>
      <c r="D484" s="70">
        <v>17</v>
      </c>
      <c r="E484" s="70">
        <v>2017</v>
      </c>
      <c r="F484" s="70" t="s">
        <v>156</v>
      </c>
      <c r="G484" s="70" t="s">
        <v>2374</v>
      </c>
      <c r="H484" s="70" t="s">
        <v>2375</v>
      </c>
      <c r="I484" s="148"/>
      <c r="J484" s="71">
        <v>0.35498199115921109</v>
      </c>
      <c r="K484" s="71">
        <v>0.6446663586600222</v>
      </c>
      <c r="L484" s="71">
        <v>3.3878006584345091</v>
      </c>
      <c r="M484" s="71">
        <v>6.9058212737852758</v>
      </c>
      <c r="N484" s="71">
        <v>6.8517062579422872</v>
      </c>
      <c r="O484" s="71">
        <v>4.8804921224091009</v>
      </c>
      <c r="P484" s="71">
        <v>6.1942517229588292</v>
      </c>
      <c r="Q484" s="71">
        <v>0.35742825480046098</v>
      </c>
      <c r="R484" s="71">
        <v>0</v>
      </c>
      <c r="S484" s="71">
        <v>0.76200208415988546</v>
      </c>
      <c r="T484" s="72"/>
      <c r="U484" s="71">
        <v>60395.000000000007</v>
      </c>
      <c r="V484" s="71">
        <v>293</v>
      </c>
      <c r="W484" s="71">
        <v>33</v>
      </c>
      <c r="X484" s="71">
        <v>1880</v>
      </c>
      <c r="Y484" s="71">
        <v>2676</v>
      </c>
      <c r="Z484" s="71">
        <v>2918</v>
      </c>
      <c r="AA484" s="71">
        <v>1283</v>
      </c>
      <c r="AB484" s="71">
        <v>5233</v>
      </c>
      <c r="AC484" s="71">
        <v>0</v>
      </c>
      <c r="AD484" s="71">
        <v>0.76200208415988546</v>
      </c>
      <c r="AE484" s="72"/>
      <c r="AF484" s="71">
        <v>524879.8302204737</v>
      </c>
      <c r="AG484" s="71">
        <v>521352.17861798318</v>
      </c>
      <c r="AH484" s="71">
        <v>714020.26326211239</v>
      </c>
      <c r="AI484" s="71">
        <v>11131083.96701432</v>
      </c>
      <c r="AJ484" s="71">
        <v>10161269.61008295</v>
      </c>
      <c r="AK484" s="71">
        <v>0</v>
      </c>
      <c r="AL484" s="71">
        <v>0</v>
      </c>
      <c r="AM484" s="71">
        <v>718840.89442402043</v>
      </c>
      <c r="AN484" s="71">
        <v>0</v>
      </c>
      <c r="AO484" s="71">
        <v>0</v>
      </c>
      <c r="AP484" s="71">
        <v>23771446.743621863</v>
      </c>
      <c r="AQ484" s="72"/>
      <c r="AR484" s="71">
        <v>32</v>
      </c>
      <c r="AS484" s="71">
        <v>6</v>
      </c>
      <c r="AT484" s="71">
        <v>0</v>
      </c>
      <c r="AU484" s="71">
        <v>1</v>
      </c>
      <c r="AV484" s="71">
        <v>0</v>
      </c>
      <c r="AW484" s="71">
        <v>0</v>
      </c>
      <c r="AX484" s="71"/>
      <c r="AY484" s="72"/>
      <c r="AZ484" s="71">
        <v>131.1</v>
      </c>
      <c r="BA484" s="71">
        <v>85.600000000000009</v>
      </c>
      <c r="BB484" s="71">
        <v>0</v>
      </c>
      <c r="BC484" s="71">
        <v>7</v>
      </c>
      <c r="BD484" s="71">
        <v>0</v>
      </c>
      <c r="BE484" s="71">
        <v>0</v>
      </c>
      <c r="BF484" s="71"/>
      <c r="BG484" s="72"/>
      <c r="BH484" s="71">
        <v>0</v>
      </c>
      <c r="BI484" s="71">
        <v>7.3529999999999998</v>
      </c>
      <c r="BJ484" s="71">
        <v>83.557000000000002</v>
      </c>
      <c r="BK484" s="71">
        <v>0</v>
      </c>
      <c r="BL484" s="71">
        <v>0</v>
      </c>
      <c r="BM484" s="71">
        <v>0</v>
      </c>
      <c r="BN484" s="72"/>
      <c r="BO484" s="71">
        <v>0</v>
      </c>
      <c r="BP484" s="71">
        <v>1</v>
      </c>
      <c r="BQ484" s="71">
        <v>1</v>
      </c>
      <c r="BR484" s="71">
        <v>0</v>
      </c>
      <c r="BS484" s="71">
        <v>0</v>
      </c>
      <c r="BT484" s="71">
        <v>0</v>
      </c>
      <c r="BU484"/>
      <c r="BV484" s="70">
        <v>25.856999999999999</v>
      </c>
      <c r="BW484" s="70">
        <v>25.670999999999999</v>
      </c>
      <c r="BX484" s="70">
        <v>39.381999999999998</v>
      </c>
      <c r="BY484" s="70">
        <v>0</v>
      </c>
      <c r="BZ484" s="70">
        <v>0</v>
      </c>
      <c r="CA484" s="70">
        <v>0</v>
      </c>
      <c r="CB484" s="70">
        <v>0</v>
      </c>
      <c r="CC484" s="70">
        <v>0</v>
      </c>
      <c r="CD484" s="70">
        <v>0</v>
      </c>
    </row>
    <row r="485" spans="1:82">
      <c r="A485" s="70" t="s">
        <v>2389</v>
      </c>
      <c r="B485" s="70">
        <v>287</v>
      </c>
      <c r="C485" s="70">
        <v>15</v>
      </c>
      <c r="D485" s="70">
        <v>17</v>
      </c>
      <c r="E485" s="70">
        <v>2018</v>
      </c>
      <c r="F485" s="70" t="s">
        <v>183</v>
      </c>
      <c r="G485" s="70" t="s">
        <v>2374</v>
      </c>
      <c r="H485" s="70" t="s">
        <v>2375</v>
      </c>
      <c r="I485" s="148"/>
      <c r="J485" s="71">
        <v>0.33270704223967229</v>
      </c>
      <c r="K485" s="71">
        <v>0.60606521435207994</v>
      </c>
      <c r="L485" s="71">
        <v>3.1660014824883462</v>
      </c>
      <c r="M485" s="71">
        <v>6.8531644963325</v>
      </c>
      <c r="N485" s="71">
        <v>6.5406202267322318</v>
      </c>
      <c r="O485" s="71">
        <v>4.7280767579126408</v>
      </c>
      <c r="P485" s="71">
        <v>6.1230329007233228</v>
      </c>
      <c r="Q485" s="71">
        <v>0.328249336076051</v>
      </c>
      <c r="R485" s="71">
        <v>0</v>
      </c>
      <c r="S485" s="71">
        <v>1.0271480987266544</v>
      </c>
      <c r="T485" s="72"/>
      <c r="U485" s="71">
        <v>57189</v>
      </c>
      <c r="V485" s="71">
        <v>293</v>
      </c>
      <c r="W485" s="71">
        <v>33</v>
      </c>
      <c r="X485" s="71">
        <v>1880</v>
      </c>
      <c r="Y485" s="71">
        <v>2685</v>
      </c>
      <c r="Z485" s="71">
        <v>2881</v>
      </c>
      <c r="AA485" s="71">
        <v>1281</v>
      </c>
      <c r="AB485" s="71">
        <v>5179</v>
      </c>
      <c r="AC485" s="71">
        <v>0</v>
      </c>
      <c r="AD485" s="71">
        <v>1.0271480987266539</v>
      </c>
      <c r="AE485" s="72"/>
      <c r="AF485" s="71">
        <v>483415.79666354909</v>
      </c>
      <c r="AG485" s="71">
        <v>462401.89922559808</v>
      </c>
      <c r="AH485" s="71">
        <v>680116.592055585</v>
      </c>
      <c r="AI485" s="71">
        <v>10659195.694386911</v>
      </c>
      <c r="AJ485" s="71">
        <v>9512341.0017778762</v>
      </c>
      <c r="AK485" s="71">
        <v>0</v>
      </c>
      <c r="AL485" s="71">
        <v>0</v>
      </c>
      <c r="AM485" s="71">
        <v>712895.10237562936</v>
      </c>
      <c r="AN485" s="71">
        <v>0</v>
      </c>
      <c r="AO485" s="71">
        <v>0</v>
      </c>
      <c r="AP485" s="71">
        <v>22510366.086485151</v>
      </c>
      <c r="AQ485" s="72"/>
      <c r="AR485" s="71">
        <v>34</v>
      </c>
      <c r="AS485" s="71">
        <v>6</v>
      </c>
      <c r="AT485" s="71">
        <v>0</v>
      </c>
      <c r="AU485" s="71">
        <v>1</v>
      </c>
      <c r="AV485" s="71">
        <v>0</v>
      </c>
      <c r="AW485" s="71">
        <v>0</v>
      </c>
      <c r="AX485" s="71"/>
      <c r="AY485" s="72"/>
      <c r="AZ485" s="71">
        <v>139.9</v>
      </c>
      <c r="BA485" s="71">
        <v>86</v>
      </c>
      <c r="BB485" s="71">
        <v>0</v>
      </c>
      <c r="BC485" s="71">
        <v>7</v>
      </c>
      <c r="BD485" s="71">
        <v>0</v>
      </c>
      <c r="BE485" s="71">
        <v>0</v>
      </c>
      <c r="BF485" s="71"/>
      <c r="BG485" s="72"/>
      <c r="BH485" s="71">
        <v>0</v>
      </c>
      <c r="BI485" s="71">
        <v>7.8209999999999997</v>
      </c>
      <c r="BJ485" s="71">
        <v>119.723</v>
      </c>
      <c r="BK485" s="71">
        <v>0</v>
      </c>
      <c r="BL485" s="71">
        <v>0</v>
      </c>
      <c r="BM485" s="71">
        <v>0</v>
      </c>
      <c r="BN485" s="72"/>
      <c r="BO485" s="71">
        <v>0</v>
      </c>
      <c r="BP485" s="71">
        <v>1</v>
      </c>
      <c r="BQ485" s="71">
        <v>1</v>
      </c>
      <c r="BR485" s="71">
        <v>0</v>
      </c>
      <c r="BS485" s="71">
        <v>0</v>
      </c>
      <c r="BT485" s="71">
        <v>0</v>
      </c>
      <c r="BU485"/>
      <c r="BV485" s="70">
        <v>27.378</v>
      </c>
      <c r="BW485" s="70">
        <v>27.37</v>
      </c>
      <c r="BX485" s="70">
        <v>72.796000000000006</v>
      </c>
      <c r="BY485" s="70">
        <v>0</v>
      </c>
      <c r="BZ485" s="70">
        <v>0</v>
      </c>
      <c r="CA485" s="70">
        <v>0</v>
      </c>
      <c r="CB485" s="70">
        <v>0</v>
      </c>
      <c r="CC485" s="70">
        <v>0</v>
      </c>
      <c r="CD485" s="70">
        <v>0</v>
      </c>
    </row>
    <row r="486" spans="1:82">
      <c r="A486" s="70" t="s">
        <v>2390</v>
      </c>
      <c r="B486" s="70">
        <v>288</v>
      </c>
      <c r="C486" s="70">
        <v>16</v>
      </c>
      <c r="D486" s="70">
        <v>17</v>
      </c>
      <c r="E486" s="70">
        <v>2019</v>
      </c>
      <c r="F486" s="70" t="s">
        <v>158</v>
      </c>
      <c r="G486" s="70" t="s">
        <v>2374</v>
      </c>
      <c r="H486" s="70" t="s">
        <v>2375</v>
      </c>
      <c r="I486" s="148"/>
      <c r="J486" s="71">
        <v>0.31983320795332237</v>
      </c>
      <c r="K486" s="71">
        <v>0.54882928272992404</v>
      </c>
      <c r="L486" s="71">
        <v>3.2101276949165927</v>
      </c>
      <c r="M486" s="71">
        <v>6.6307421437900054</v>
      </c>
      <c r="N486" s="71">
        <v>6.0302835092938674</v>
      </c>
      <c r="O486" s="71">
        <v>4.5410474190541334</v>
      </c>
      <c r="P486" s="71">
        <v>5.7935671134653361</v>
      </c>
      <c r="Q486" s="71">
        <v>0.31089608606254299</v>
      </c>
      <c r="R486" s="71">
        <v>0</v>
      </c>
      <c r="S486" s="71">
        <v>0.98413933037878554</v>
      </c>
      <c r="T486" s="72"/>
      <c r="U486" s="71">
        <v>57485</v>
      </c>
      <c r="V486" s="71">
        <v>293</v>
      </c>
      <c r="W486" s="71">
        <v>33</v>
      </c>
      <c r="X486" s="71">
        <v>1880</v>
      </c>
      <c r="Y486" s="71">
        <v>2643</v>
      </c>
      <c r="Z486" s="71">
        <v>2843</v>
      </c>
      <c r="AA486" s="71">
        <v>1203</v>
      </c>
      <c r="AB486" s="71">
        <v>5038</v>
      </c>
      <c r="AC486" s="71">
        <v>0</v>
      </c>
      <c r="AD486" s="71">
        <v>0.98413933037878554</v>
      </c>
      <c r="AE486" s="72"/>
      <c r="AF486" s="71">
        <v>488883.84811223601</v>
      </c>
      <c r="AG486" s="71">
        <v>446001.72919115011</v>
      </c>
      <c r="AH486" s="71">
        <v>722947.34388764808</v>
      </c>
      <c r="AI486" s="71">
        <v>10762316.461446561</v>
      </c>
      <c r="AJ486" s="71">
        <v>9097008.8629978169</v>
      </c>
      <c r="AK486" s="71">
        <v>0</v>
      </c>
      <c r="AL486" s="71">
        <v>0</v>
      </c>
      <c r="AM486" s="71">
        <v>686137.67395630537</v>
      </c>
      <c r="AN486" s="71">
        <v>0</v>
      </c>
      <c r="AO486" s="71">
        <v>0</v>
      </c>
      <c r="AP486" s="71">
        <v>22203295.919591717</v>
      </c>
      <c r="AQ486" s="72"/>
      <c r="AR486" s="71">
        <v>41</v>
      </c>
      <c r="AS486" s="71">
        <v>6</v>
      </c>
      <c r="AT486" s="71">
        <v>0</v>
      </c>
      <c r="AU486" s="71">
        <v>1</v>
      </c>
      <c r="AV486" s="71">
        <v>0</v>
      </c>
      <c r="AW486" s="71">
        <v>0</v>
      </c>
      <c r="AX486" s="71"/>
      <c r="AY486" s="72"/>
      <c r="AZ486" s="71">
        <v>169.1</v>
      </c>
      <c r="BA486" s="71">
        <v>85.6</v>
      </c>
      <c r="BB486" s="71">
        <v>0</v>
      </c>
      <c r="BC486" s="71">
        <v>7</v>
      </c>
      <c r="BD486" s="71">
        <v>0</v>
      </c>
      <c r="BE486" s="71">
        <v>0</v>
      </c>
      <c r="BF486" s="71"/>
      <c r="BG486" s="72"/>
      <c r="BH486" s="71">
        <v>0</v>
      </c>
      <c r="BI486" s="71">
        <v>7.3360000000000003</v>
      </c>
      <c r="BJ486" s="71">
        <v>103.111</v>
      </c>
      <c r="BK486" s="71">
        <v>0</v>
      </c>
      <c r="BL486" s="71">
        <v>0</v>
      </c>
      <c r="BM486" s="71">
        <v>0</v>
      </c>
      <c r="BN486" s="72"/>
      <c r="BO486" s="71">
        <v>0</v>
      </c>
      <c r="BP486" s="71">
        <v>1</v>
      </c>
      <c r="BQ486" s="71">
        <v>1</v>
      </c>
      <c r="BR486" s="71">
        <v>0</v>
      </c>
      <c r="BS486" s="71">
        <v>0</v>
      </c>
      <c r="BT486" s="71">
        <v>0</v>
      </c>
      <c r="BU486"/>
      <c r="BV486" s="70">
        <v>25.506</v>
      </c>
      <c r="BW486" s="70">
        <v>23.266999999999999</v>
      </c>
      <c r="BX486" s="70">
        <v>61.673999999999999</v>
      </c>
      <c r="BY486" s="70">
        <v>0</v>
      </c>
      <c r="BZ486" s="70">
        <v>0</v>
      </c>
      <c r="CA486" s="70">
        <v>0</v>
      </c>
      <c r="CB486" s="70">
        <v>0</v>
      </c>
      <c r="CC486" s="70">
        <v>0</v>
      </c>
      <c r="CD486" s="70">
        <v>0</v>
      </c>
    </row>
    <row r="487" spans="1:82">
      <c r="A487" s="70" t="s">
        <v>2391</v>
      </c>
      <c r="B487" s="70">
        <v>289</v>
      </c>
      <c r="C487" s="70">
        <v>17</v>
      </c>
      <c r="D487" s="70">
        <v>17</v>
      </c>
      <c r="E487" s="70">
        <v>2020</v>
      </c>
      <c r="F487" s="70" t="s">
        <v>159</v>
      </c>
      <c r="G487" s="70" t="s">
        <v>2374</v>
      </c>
      <c r="H487" s="70" t="s">
        <v>2375</v>
      </c>
      <c r="I487" s="148"/>
      <c r="J487" s="71">
        <v>0.93498936393718735</v>
      </c>
      <c r="K487" s="71">
        <v>0.66138672826252687</v>
      </c>
      <c r="L487" s="71">
        <v>5.3088976825162106</v>
      </c>
      <c r="M487" s="71">
        <v>5.7437646429853499</v>
      </c>
      <c r="N487" s="71">
        <v>6.0604859119659027</v>
      </c>
      <c r="O487" s="71">
        <v>3.9520102617671151</v>
      </c>
      <c r="P487" s="71">
        <v>5.455275310761369</v>
      </c>
      <c r="Q487" s="71">
        <v>0.29427297048400902</v>
      </c>
      <c r="R487" s="71">
        <v>0</v>
      </c>
      <c r="S487" s="71">
        <v>1.046177013793768</v>
      </c>
      <c r="T487" s="72"/>
      <c r="U487" s="71">
        <v>184568</v>
      </c>
      <c r="V487" s="71">
        <v>350</v>
      </c>
      <c r="W487" s="71">
        <v>67</v>
      </c>
      <c r="X487" s="71">
        <v>1866</v>
      </c>
      <c r="Y487" s="71">
        <v>2643</v>
      </c>
      <c r="Z487" s="71">
        <v>2824</v>
      </c>
      <c r="AA487" s="71">
        <v>1204</v>
      </c>
      <c r="AB487" s="71">
        <v>4991</v>
      </c>
      <c r="AC487" s="71">
        <v>0</v>
      </c>
      <c r="AD487" s="71">
        <v>1.046177013793768</v>
      </c>
      <c r="AE487" s="72"/>
      <c r="AF487" s="71">
        <v>1470434.333450157</v>
      </c>
      <c r="AG487" s="71">
        <v>506003.95379246143</v>
      </c>
      <c r="AH487" s="71">
        <v>1241906.7255087693</v>
      </c>
      <c r="AI487" s="71">
        <v>9467330.8514822237</v>
      </c>
      <c r="AJ487" s="71">
        <v>9383712.8616471142</v>
      </c>
      <c r="AK487" s="71"/>
      <c r="AL487" s="71"/>
      <c r="AM487" s="71">
        <v>651380.9511665476</v>
      </c>
      <c r="AN487" s="71"/>
      <c r="AO487" s="71"/>
      <c r="AP487" s="71">
        <v>22720769.677047275</v>
      </c>
      <c r="AQ487" s="72"/>
      <c r="AR487" s="71">
        <v>44</v>
      </c>
      <c r="AS487" s="71">
        <v>6</v>
      </c>
      <c r="AT487" s="71">
        <v>0</v>
      </c>
      <c r="AU487" s="71">
        <v>1</v>
      </c>
      <c r="AV487" s="71">
        <v>0</v>
      </c>
      <c r="AW487" s="71">
        <v>0</v>
      </c>
      <c r="AX487" s="71"/>
      <c r="AY487" s="72"/>
      <c r="AZ487" s="71">
        <v>183.1</v>
      </c>
      <c r="BA487" s="71">
        <v>85.6</v>
      </c>
      <c r="BB487" s="71">
        <v>0</v>
      </c>
      <c r="BC487" s="71">
        <v>7</v>
      </c>
      <c r="BD487" s="71">
        <v>0</v>
      </c>
      <c r="BE487" s="71">
        <v>0</v>
      </c>
      <c r="BF487" s="71"/>
      <c r="BG487" s="72"/>
      <c r="BH487" s="71">
        <v>0</v>
      </c>
      <c r="BI487" s="71">
        <v>7.3390000000000004</v>
      </c>
      <c r="BJ487" s="71">
        <v>97.983000000000004</v>
      </c>
      <c r="BK487" s="71">
        <v>0</v>
      </c>
      <c r="BL487" s="71">
        <v>0</v>
      </c>
      <c r="BM487" s="71">
        <v>0</v>
      </c>
      <c r="BN487" s="72"/>
      <c r="BO487" s="71">
        <v>0</v>
      </c>
      <c r="BP487" s="71">
        <v>1</v>
      </c>
      <c r="BQ487" s="71">
        <v>1</v>
      </c>
      <c r="BR487" s="71">
        <v>0</v>
      </c>
      <c r="BS487" s="71">
        <v>0</v>
      </c>
      <c r="BT487" s="71">
        <v>0</v>
      </c>
      <c r="BU487"/>
      <c r="BV487" s="70">
        <v>27.053000000000001</v>
      </c>
      <c r="BW487" s="70">
        <v>20.942</v>
      </c>
      <c r="BX487" s="70">
        <v>57.326999999999998</v>
      </c>
      <c r="BY487" s="70">
        <v>0</v>
      </c>
      <c r="BZ487" s="70">
        <v>0</v>
      </c>
      <c r="CA487" s="70">
        <v>0</v>
      </c>
      <c r="CB487" s="70">
        <v>0</v>
      </c>
      <c r="CC487" s="70">
        <v>0</v>
      </c>
      <c r="CD487" s="70">
        <v>0</v>
      </c>
    </row>
    <row r="488" spans="1:82">
      <c r="A488" s="70" t="s">
        <v>2392</v>
      </c>
      <c r="B488" s="70">
        <v>289</v>
      </c>
      <c r="C488" s="70">
        <v>18</v>
      </c>
      <c r="D488" s="70">
        <v>17</v>
      </c>
      <c r="E488" s="70">
        <v>2021</v>
      </c>
      <c r="F488" s="70" t="s">
        <v>160</v>
      </c>
      <c r="G488" s="70" t="s">
        <v>2374</v>
      </c>
      <c r="H488" s="70" t="s">
        <v>2375</v>
      </c>
      <c r="I488" s="148"/>
      <c r="J488" s="71">
        <v>0.62280554896188123</v>
      </c>
      <c r="K488" s="71">
        <v>0.75751672285943084</v>
      </c>
      <c r="L488" s="71">
        <v>5.7063294294415163</v>
      </c>
      <c r="M488" s="71">
        <v>6.282369154184793</v>
      </c>
      <c r="N488" s="71">
        <v>6.0557721751327209</v>
      </c>
      <c r="O488" s="71">
        <v>3.8001433256244237</v>
      </c>
      <c r="P488" s="71">
        <v>5.5526988324453965</v>
      </c>
      <c r="Q488" s="71">
        <v>0.28592166492524401</v>
      </c>
      <c r="R488" s="71">
        <v>0</v>
      </c>
      <c r="S488" s="71">
        <v>0.91194521369683346</v>
      </c>
      <c r="T488" s="72"/>
      <c r="U488" s="71">
        <v>121285</v>
      </c>
      <c r="V488" s="71">
        <v>350</v>
      </c>
      <c r="W488" s="71">
        <v>67</v>
      </c>
      <c r="X488" s="71">
        <v>1866</v>
      </c>
      <c r="Y488" s="71">
        <v>2620</v>
      </c>
      <c r="Z488" s="71">
        <v>2796</v>
      </c>
      <c r="AA488" s="71">
        <v>1195</v>
      </c>
      <c r="AB488" s="71">
        <v>4897</v>
      </c>
      <c r="AC488" s="71">
        <v>0</v>
      </c>
      <c r="AD488" s="71">
        <v>0.91194521369683346</v>
      </c>
      <c r="AE488" s="72"/>
      <c r="AF488" s="71">
        <v>963510.22094854759</v>
      </c>
      <c r="AG488" s="71">
        <v>580785.74596026377</v>
      </c>
      <c r="AH488" s="71">
        <v>1270109.5796466966</v>
      </c>
      <c r="AI488" s="71">
        <v>10235086.167268272</v>
      </c>
      <c r="AJ488" s="71">
        <v>8965419.1553863045</v>
      </c>
      <c r="AK488" s="71">
        <v>0</v>
      </c>
      <c r="AL488" s="71">
        <v>0</v>
      </c>
      <c r="AM488" s="71">
        <v>642799.25859481096</v>
      </c>
      <c r="AN488" s="71">
        <v>0</v>
      </c>
      <c r="AO488" s="71">
        <v>0</v>
      </c>
      <c r="AP488" s="71">
        <v>22657710.127804898</v>
      </c>
      <c r="AQ488" s="72"/>
      <c r="AR488" s="71">
        <v>47</v>
      </c>
      <c r="AS488" s="71">
        <v>6</v>
      </c>
      <c r="AT488" s="71">
        <v>0</v>
      </c>
      <c r="AU488" s="71">
        <v>1</v>
      </c>
      <c r="AV488" s="71">
        <v>0</v>
      </c>
      <c r="AW488" s="71">
        <v>0</v>
      </c>
      <c r="AX488" s="71"/>
      <c r="AY488" s="72"/>
      <c r="AZ488" s="71">
        <v>196.3</v>
      </c>
      <c r="BA488" s="71">
        <v>85.6</v>
      </c>
      <c r="BB488" s="71">
        <v>0</v>
      </c>
      <c r="BC488" s="71">
        <v>7</v>
      </c>
      <c r="BD488" s="71">
        <v>0</v>
      </c>
      <c r="BE488" s="71">
        <v>0</v>
      </c>
      <c r="BF488" s="71"/>
      <c r="BG488" s="72"/>
      <c r="BH488" s="71">
        <v>0</v>
      </c>
      <c r="BI488" s="71">
        <v>4.4509999999999996</v>
      </c>
      <c r="BJ488" s="71">
        <v>100.77200000000001</v>
      </c>
      <c r="BK488" s="71">
        <v>0</v>
      </c>
      <c r="BL488" s="71">
        <v>0</v>
      </c>
      <c r="BM488" s="71">
        <v>0</v>
      </c>
      <c r="BN488" s="72"/>
      <c r="BO488" s="71">
        <v>0</v>
      </c>
      <c r="BP488" s="71">
        <v>1</v>
      </c>
      <c r="BQ488" s="71">
        <v>1</v>
      </c>
      <c r="BR488" s="71">
        <v>0</v>
      </c>
      <c r="BS488" s="71">
        <v>0</v>
      </c>
      <c r="BT488" s="71">
        <v>0</v>
      </c>
      <c r="BU488"/>
      <c r="BV488" s="70">
        <v>24.17</v>
      </c>
      <c r="BW488" s="70">
        <v>19.638000000000002</v>
      </c>
      <c r="BX488" s="70">
        <v>61.414999999999999</v>
      </c>
      <c r="BY488" s="70">
        <v>0</v>
      </c>
      <c r="BZ488" s="70">
        <v>0</v>
      </c>
      <c r="CA488" s="70">
        <v>0</v>
      </c>
      <c r="CB488" s="70">
        <v>0</v>
      </c>
      <c r="CC488" s="70">
        <v>0</v>
      </c>
      <c r="CD488" s="70">
        <v>0</v>
      </c>
    </row>
    <row r="489" spans="1:82">
      <c r="A489" s="70" t="s">
        <v>2393</v>
      </c>
      <c r="B489" s="70">
        <v>289</v>
      </c>
      <c r="C489" s="70">
        <v>19</v>
      </c>
      <c r="D489" s="70">
        <v>17</v>
      </c>
      <c r="E489" s="70">
        <v>2022</v>
      </c>
      <c r="F489" s="70" t="s">
        <v>161</v>
      </c>
      <c r="G489" s="70" t="s">
        <v>2374</v>
      </c>
      <c r="H489" s="70" t="s">
        <v>2375</v>
      </c>
      <c r="I489" s="148"/>
      <c r="J489" s="71">
        <v>0.48741255244974846</v>
      </c>
      <c r="K489" s="71">
        <v>0.71502284879929479</v>
      </c>
      <c r="L489" s="71">
        <v>5.0021917198236148</v>
      </c>
      <c r="M489" s="71">
        <v>6.1846515429777744</v>
      </c>
      <c r="N489" s="71">
        <v>6.0193151847468371</v>
      </c>
      <c r="O489" s="71">
        <v>3.9067138133593096</v>
      </c>
      <c r="P489" s="71">
        <v>5.4555916653012577</v>
      </c>
      <c r="Q489" s="71">
        <v>0.27939627253862193</v>
      </c>
      <c r="R489" s="71">
        <v>0</v>
      </c>
      <c r="S489" s="71">
        <v>1.118250040634541</v>
      </c>
      <c r="T489" s="72"/>
      <c r="U489" s="71">
        <v>114123</v>
      </c>
      <c r="V489" s="71">
        <v>350</v>
      </c>
      <c r="W489" s="71">
        <v>67</v>
      </c>
      <c r="X489" s="71">
        <v>1866</v>
      </c>
      <c r="Y489" s="71">
        <v>2559</v>
      </c>
      <c r="Z489" s="71">
        <v>2731</v>
      </c>
      <c r="AA489" s="71">
        <v>1192</v>
      </c>
      <c r="AB489" s="71">
        <v>4746</v>
      </c>
      <c r="AC489" s="71">
        <v>0</v>
      </c>
      <c r="AD489" s="71">
        <v>1.118250040634541</v>
      </c>
      <c r="AE489" s="72"/>
      <c r="AF489" s="71">
        <v>736760.96481913677</v>
      </c>
      <c r="AG489" s="71">
        <v>586900.90106640814</v>
      </c>
      <c r="AH489" s="71">
        <v>1265771.6324679537</v>
      </c>
      <c r="AI489" s="71">
        <v>9956235.3219828289</v>
      </c>
      <c r="AJ489" s="71">
        <v>9349609.3946832977</v>
      </c>
      <c r="AK489" s="71">
        <v>0</v>
      </c>
      <c r="AL489" s="71">
        <v>0</v>
      </c>
      <c r="AM489" s="71">
        <v>612838.13925617049</v>
      </c>
      <c r="AN489" s="71">
        <v>0</v>
      </c>
      <c r="AO489" s="71">
        <v>0</v>
      </c>
      <c r="AP489" s="71">
        <v>22508116.354275797</v>
      </c>
      <c r="AQ489" s="72"/>
      <c r="AR489" s="71">
        <v>48</v>
      </c>
      <c r="AS489" s="71">
        <v>6</v>
      </c>
      <c r="AT489" s="71">
        <v>0</v>
      </c>
      <c r="AU489" s="71">
        <v>1</v>
      </c>
      <c r="AV489" s="71">
        <v>0</v>
      </c>
      <c r="AW489" s="71">
        <v>0</v>
      </c>
      <c r="AX489" s="71"/>
      <c r="AY489" s="72"/>
      <c r="AZ489" s="71">
        <v>206.2</v>
      </c>
      <c r="BA489" s="71">
        <v>85.6</v>
      </c>
      <c r="BB489" s="71">
        <v>0</v>
      </c>
      <c r="BC489" s="71">
        <v>7</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2394</v>
      </c>
      <c r="B490" s="70">
        <v>289</v>
      </c>
      <c r="C490" s="70">
        <v>20</v>
      </c>
      <c r="D490" s="70">
        <v>17</v>
      </c>
      <c r="E490" s="70">
        <v>2023</v>
      </c>
      <c r="F490" s="70" t="s">
        <v>1539</v>
      </c>
      <c r="G490" s="70" t="s">
        <v>2374</v>
      </c>
      <c r="H490" s="70" t="s">
        <v>2375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50</v>
      </c>
      <c r="AS490" s="71">
        <v>6</v>
      </c>
      <c r="AT490" s="71">
        <v>0</v>
      </c>
      <c r="AU490" s="71">
        <v>1</v>
      </c>
      <c r="AV490" s="71">
        <v>0</v>
      </c>
      <c r="AW490" s="71">
        <v>0</v>
      </c>
      <c r="AX490" s="71"/>
      <c r="AY490" s="72"/>
      <c r="AZ490" s="71">
        <v>215.1</v>
      </c>
      <c r="BA490" s="71">
        <v>85.6</v>
      </c>
      <c r="BB490" s="71">
        <v>0</v>
      </c>
      <c r="BC490" s="71">
        <v>7</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2395</v>
      </c>
      <c r="B491" s="70">
        <v>289</v>
      </c>
      <c r="C491" s="70">
        <v>21</v>
      </c>
      <c r="D491" s="70">
        <v>17</v>
      </c>
      <c r="E491" s="70">
        <v>2024</v>
      </c>
      <c r="F491" s="70" t="s">
        <v>1554</v>
      </c>
      <c r="G491" s="70" t="s">
        <v>2374</v>
      </c>
      <c r="H491" s="70" t="s">
        <v>2375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2396</v>
      </c>
      <c r="B492" s="70">
        <v>443</v>
      </c>
      <c r="C492" s="70">
        <v>1</v>
      </c>
      <c r="D492" s="70">
        <v>27</v>
      </c>
      <c r="E492" s="70">
        <v>1990</v>
      </c>
      <c r="F492" s="70" t="s">
        <v>787</v>
      </c>
      <c r="G492" s="70" t="s">
        <v>2397</v>
      </c>
      <c r="H492" s="70" t="s">
        <v>2398</v>
      </c>
      <c r="I492" s="148"/>
      <c r="J492" s="71">
        <v>3.9354310752896562</v>
      </c>
      <c r="K492" s="71">
        <v>0.6371399240561737</v>
      </c>
      <c r="L492" s="71">
        <v>0.77913327039140812</v>
      </c>
      <c r="M492" s="71">
        <v>5.0135312738384554</v>
      </c>
      <c r="N492" s="71">
        <v>7.8689841121723596</v>
      </c>
      <c r="O492" s="71">
        <v>7.1138264350828031</v>
      </c>
      <c r="P492" s="71">
        <v>10.9920842678591</v>
      </c>
      <c r="Q492" s="71">
        <v>0.61281272468585501</v>
      </c>
      <c r="R492" s="71">
        <v>0</v>
      </c>
      <c r="S492" s="71">
        <v>0.76833051601585178</v>
      </c>
      <c r="T492" s="72"/>
      <c r="U492" s="71">
        <v>1105285</v>
      </c>
      <c r="V492" s="71">
        <v>269</v>
      </c>
      <c r="W492" s="71">
        <v>9</v>
      </c>
      <c r="X492" s="71">
        <v>1915</v>
      </c>
      <c r="Y492" s="71">
        <v>2875</v>
      </c>
      <c r="Z492" s="71">
        <v>2926</v>
      </c>
      <c r="AA492" s="71">
        <v>2669</v>
      </c>
      <c r="AB492" s="71">
        <v>9950</v>
      </c>
      <c r="AC492" s="71">
        <v>0</v>
      </c>
      <c r="AD492" s="71">
        <v>0.76833051601585178</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2399</v>
      </c>
      <c r="B493" s="70">
        <v>444</v>
      </c>
      <c r="C493" s="70">
        <v>2</v>
      </c>
      <c r="D493" s="70">
        <v>27</v>
      </c>
      <c r="E493" s="70">
        <v>2005</v>
      </c>
      <c r="F493" s="70" t="s">
        <v>789</v>
      </c>
      <c r="G493" s="70" t="s">
        <v>2397</v>
      </c>
      <c r="H493" s="70" t="s">
        <v>2398</v>
      </c>
      <c r="I493" s="148"/>
      <c r="J493" s="71">
        <v>4.5205628304320227</v>
      </c>
      <c r="K493" s="71">
        <v>0.41472434226267579</v>
      </c>
      <c r="L493" s="71">
        <v>0.2326419471957219</v>
      </c>
      <c r="M493" s="71">
        <v>6.0525708753092369</v>
      </c>
      <c r="N493" s="71">
        <v>8.265328586742573</v>
      </c>
      <c r="O493" s="71">
        <v>8.605655720406844</v>
      </c>
      <c r="P493" s="71">
        <v>10.228301575341611</v>
      </c>
      <c r="Q493" s="71">
        <v>0.460120815305124</v>
      </c>
      <c r="R493" s="71">
        <v>0</v>
      </c>
      <c r="S493" s="71">
        <v>0</v>
      </c>
      <c r="T493" s="72"/>
      <c r="U493" s="71">
        <v>816820</v>
      </c>
      <c r="V493" s="71">
        <v>206</v>
      </c>
      <c r="W493" s="71">
        <v>3</v>
      </c>
      <c r="X493" s="71">
        <v>1256</v>
      </c>
      <c r="Y493" s="71">
        <v>2775</v>
      </c>
      <c r="Z493" s="71">
        <v>4096</v>
      </c>
      <c r="AA493" s="71">
        <v>2034</v>
      </c>
      <c r="AB493" s="71">
        <v>7810</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2400</v>
      </c>
      <c r="B494" s="70">
        <v>445</v>
      </c>
      <c r="C494" s="70">
        <v>3</v>
      </c>
      <c r="D494" s="70">
        <v>27</v>
      </c>
      <c r="E494" s="70">
        <v>2006</v>
      </c>
      <c r="F494" s="70" t="s">
        <v>790</v>
      </c>
      <c r="G494" s="70" t="s">
        <v>2397</v>
      </c>
      <c r="H494" s="70" t="s">
        <v>2398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2401</v>
      </c>
      <c r="B495" s="70">
        <v>446</v>
      </c>
      <c r="C495" s="70">
        <v>4</v>
      </c>
      <c r="D495" s="70">
        <v>27</v>
      </c>
      <c r="E495" s="70">
        <v>2007</v>
      </c>
      <c r="F495" s="70" t="s">
        <v>791</v>
      </c>
      <c r="G495" s="70" t="s">
        <v>2397</v>
      </c>
      <c r="H495" s="70" t="s">
        <v>2398</v>
      </c>
      <c r="I495" s="148"/>
      <c r="J495" s="71">
        <v>3.4004703555548379</v>
      </c>
      <c r="K495" s="71">
        <v>0.44023579026824899</v>
      </c>
      <c r="L495" s="71">
        <v>0.47350079480279073</v>
      </c>
      <c r="M495" s="71">
        <v>7.0410180545702667</v>
      </c>
      <c r="N495" s="71">
        <v>7.7350990234122952</v>
      </c>
      <c r="O495" s="71">
        <v>8.0720905198890289</v>
      </c>
      <c r="P495" s="71">
        <v>9.8146957107653225</v>
      </c>
      <c r="Q495" s="71">
        <v>0.46080445871569498</v>
      </c>
      <c r="R495" s="71">
        <v>0</v>
      </c>
      <c r="S495" s="71">
        <v>0</v>
      </c>
      <c r="T495" s="72"/>
      <c r="U495" s="71">
        <v>883232</v>
      </c>
      <c r="V495" s="71">
        <v>223</v>
      </c>
      <c r="W495" s="71">
        <v>6</v>
      </c>
      <c r="X495" s="71">
        <v>1750</v>
      </c>
      <c r="Y495" s="71">
        <v>2695</v>
      </c>
      <c r="Z495" s="71">
        <v>3994</v>
      </c>
      <c r="AA495" s="71">
        <v>1922</v>
      </c>
      <c r="AB495" s="71">
        <v>7408</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2402</v>
      </c>
      <c r="B496" s="70">
        <v>447</v>
      </c>
      <c r="C496" s="70">
        <v>5</v>
      </c>
      <c r="D496" s="70">
        <v>27</v>
      </c>
      <c r="E496" s="70">
        <v>2008</v>
      </c>
      <c r="F496" s="70" t="s">
        <v>792</v>
      </c>
      <c r="G496" s="70" t="s">
        <v>2397</v>
      </c>
      <c r="H496" s="70" t="s">
        <v>2398</v>
      </c>
      <c r="I496" s="148"/>
      <c r="J496" s="71">
        <v>3.307637827962572</v>
      </c>
      <c r="K496" s="71">
        <v>0.32497900622814918</v>
      </c>
      <c r="L496" s="71">
        <v>0.4191480573001361</v>
      </c>
      <c r="M496" s="71">
        <v>7.7041896789630657</v>
      </c>
      <c r="N496" s="71">
        <v>8.0524796266705749</v>
      </c>
      <c r="O496" s="71">
        <v>7.8471941138456831</v>
      </c>
      <c r="P496" s="71">
        <v>9.2934422326064254</v>
      </c>
      <c r="Q496" s="71">
        <v>0.443433928877009</v>
      </c>
      <c r="R496" s="71">
        <v>0</v>
      </c>
      <c r="S496" s="71">
        <v>0</v>
      </c>
      <c r="T496" s="72"/>
      <c r="U496" s="71">
        <v>924959</v>
      </c>
      <c r="V496" s="71">
        <v>223</v>
      </c>
      <c r="W496" s="71">
        <v>6</v>
      </c>
      <c r="X496" s="71">
        <v>1750</v>
      </c>
      <c r="Y496" s="71">
        <v>2688</v>
      </c>
      <c r="Z496" s="71">
        <v>4019</v>
      </c>
      <c r="AA496" s="71">
        <v>1822</v>
      </c>
      <c r="AB496" s="71">
        <v>7246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2403</v>
      </c>
      <c r="B497" s="70">
        <v>448</v>
      </c>
      <c r="C497" s="70">
        <v>6</v>
      </c>
      <c r="D497" s="70">
        <v>27</v>
      </c>
      <c r="E497" s="70">
        <v>2009</v>
      </c>
      <c r="F497" s="70" t="s">
        <v>176</v>
      </c>
      <c r="G497" s="70" t="s">
        <v>2397</v>
      </c>
      <c r="H497" s="70" t="s">
        <v>2398</v>
      </c>
      <c r="I497" s="148"/>
      <c r="J497" s="71">
        <v>3.1386655225776772</v>
      </c>
      <c r="K497" s="71">
        <v>0.25150414777411378</v>
      </c>
      <c r="L497" s="71">
        <v>0.34741489839159839</v>
      </c>
      <c r="M497" s="71">
        <v>6.1742210953776384</v>
      </c>
      <c r="N497" s="71">
        <v>7.2756255016683076</v>
      </c>
      <c r="O497" s="71">
        <v>7.7839958120710833</v>
      </c>
      <c r="P497" s="71">
        <v>8.6749257096496848</v>
      </c>
      <c r="Q497" s="71">
        <v>0.41222062093947898</v>
      </c>
      <c r="R497" s="71">
        <v>0</v>
      </c>
      <c r="S497" s="71">
        <v>0</v>
      </c>
      <c r="T497" s="72"/>
      <c r="U497" s="71">
        <v>862970</v>
      </c>
      <c r="V497" s="71">
        <v>180</v>
      </c>
      <c r="W497" s="71">
        <v>8</v>
      </c>
      <c r="X497" s="71">
        <v>1691</v>
      </c>
      <c r="Y497" s="71">
        <v>2667</v>
      </c>
      <c r="Z497" s="71">
        <v>3935</v>
      </c>
      <c r="AA497" s="71">
        <v>1746</v>
      </c>
      <c r="AB497" s="71">
        <v>7071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2404</v>
      </c>
      <c r="B498" s="70">
        <v>449</v>
      </c>
      <c r="C498" s="70">
        <v>7</v>
      </c>
      <c r="D498" s="70">
        <v>27</v>
      </c>
      <c r="E498" s="70">
        <v>2010</v>
      </c>
      <c r="F498" s="70" t="s">
        <v>177</v>
      </c>
      <c r="G498" s="70" t="s">
        <v>2397</v>
      </c>
      <c r="H498" s="70" t="s">
        <v>2398</v>
      </c>
      <c r="I498" s="148"/>
      <c r="J498" s="71">
        <v>3.2541966419863741</v>
      </c>
      <c r="K498" s="71">
        <v>0.28079355518622579</v>
      </c>
      <c r="L498" s="71">
        <v>0.33547381733141679</v>
      </c>
      <c r="M498" s="71">
        <v>6.6934299584598849</v>
      </c>
      <c r="N498" s="71">
        <v>7.1210965580903922</v>
      </c>
      <c r="O498" s="71">
        <v>7.6751396564848182</v>
      </c>
      <c r="P498" s="71">
        <v>8.6168552488397783</v>
      </c>
      <c r="Q498" s="71">
        <v>0.41838957056454401</v>
      </c>
      <c r="R498" s="71">
        <v>0</v>
      </c>
      <c r="S498" s="71">
        <v>0</v>
      </c>
      <c r="T498" s="72"/>
      <c r="U498" s="71">
        <v>840484</v>
      </c>
      <c r="V498" s="71">
        <v>180</v>
      </c>
      <c r="W498" s="71">
        <v>8</v>
      </c>
      <c r="X498" s="71">
        <v>1691</v>
      </c>
      <c r="Y498" s="71">
        <v>2654</v>
      </c>
      <c r="Z498" s="71">
        <v>3898</v>
      </c>
      <c r="AA498" s="71">
        <v>1691</v>
      </c>
      <c r="AB498" s="71">
        <v>6877</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2405</v>
      </c>
      <c r="B499" s="70">
        <v>450</v>
      </c>
      <c r="C499" s="70">
        <v>8</v>
      </c>
      <c r="D499" s="70">
        <v>27</v>
      </c>
      <c r="E499" s="70">
        <v>2011</v>
      </c>
      <c r="F499" s="70" t="s">
        <v>178</v>
      </c>
      <c r="G499" s="70" t="s">
        <v>2397</v>
      </c>
      <c r="H499" s="70" t="s">
        <v>2398</v>
      </c>
      <c r="I499" s="148"/>
      <c r="J499" s="71">
        <v>4.0335663700226432</v>
      </c>
      <c r="K499" s="71">
        <v>0.40133794516799248</v>
      </c>
      <c r="L499" s="71">
        <v>0.26987125413842522</v>
      </c>
      <c r="M499" s="71">
        <v>8.1906577562398653</v>
      </c>
      <c r="N499" s="71">
        <v>8.9572243177911233</v>
      </c>
      <c r="O499" s="71">
        <v>7.4136592137967812</v>
      </c>
      <c r="P499" s="71">
        <v>8.3183574579027493</v>
      </c>
      <c r="Q499" s="71">
        <v>0.46765980657949202</v>
      </c>
      <c r="R499" s="71">
        <v>0</v>
      </c>
      <c r="S499" s="71">
        <v>0</v>
      </c>
      <c r="T499" s="72"/>
      <c r="U499" s="71">
        <v>841387</v>
      </c>
      <c r="V499" s="71">
        <v>180</v>
      </c>
      <c r="W499" s="71">
        <v>8</v>
      </c>
      <c r="X499" s="71">
        <v>1691</v>
      </c>
      <c r="Y499" s="71">
        <v>2638</v>
      </c>
      <c r="Z499" s="71">
        <v>3847</v>
      </c>
      <c r="AA499" s="71">
        <v>1681</v>
      </c>
      <c r="AB499" s="71">
        <v>6664</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2406</v>
      </c>
      <c r="B500" s="70">
        <v>451</v>
      </c>
      <c r="C500" s="70">
        <v>9</v>
      </c>
      <c r="D500" s="70">
        <v>27</v>
      </c>
      <c r="E500" s="70">
        <v>2012</v>
      </c>
      <c r="F500" s="70" t="s">
        <v>179</v>
      </c>
      <c r="G500" s="70" t="s">
        <v>2397</v>
      </c>
      <c r="H500" s="70" t="s">
        <v>2398</v>
      </c>
      <c r="I500" s="148"/>
      <c r="J500" s="71">
        <v>4.3878645636657696</v>
      </c>
      <c r="K500" s="71">
        <v>0.39044061321737961</v>
      </c>
      <c r="L500" s="71">
        <v>0.2662961597480753</v>
      </c>
      <c r="M500" s="71">
        <v>8.4018178093467277</v>
      </c>
      <c r="N500" s="71">
        <v>9.9860074367443836</v>
      </c>
      <c r="O500" s="71">
        <v>7.3667917691169871</v>
      </c>
      <c r="P500" s="71">
        <v>7.9625792155908393</v>
      </c>
      <c r="Q500" s="71">
        <v>0.49376871944008899</v>
      </c>
      <c r="R500" s="71">
        <v>0</v>
      </c>
      <c r="S500" s="71">
        <v>0.57107057776651093</v>
      </c>
      <c r="T500" s="72"/>
      <c r="U500" s="71">
        <v>916666</v>
      </c>
      <c r="V500" s="71">
        <v>180</v>
      </c>
      <c r="W500" s="71">
        <v>8</v>
      </c>
      <c r="X500" s="71">
        <v>1691</v>
      </c>
      <c r="Y500" s="71">
        <v>2594</v>
      </c>
      <c r="Z500" s="71">
        <v>3853</v>
      </c>
      <c r="AA500" s="71">
        <v>1600</v>
      </c>
      <c r="AB500" s="71">
        <v>6476</v>
      </c>
      <c r="AC500" s="71">
        <v>0</v>
      </c>
      <c r="AD500" s="71">
        <v>0.57107057776651093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2407</v>
      </c>
      <c r="B501" s="70">
        <v>452</v>
      </c>
      <c r="C501" s="70">
        <v>10</v>
      </c>
      <c r="D501" s="70">
        <v>27</v>
      </c>
      <c r="E501" s="70">
        <v>2013</v>
      </c>
      <c r="F501" s="70" t="s">
        <v>180</v>
      </c>
      <c r="G501" s="1064" t="s">
        <v>2397</v>
      </c>
      <c r="H501" s="70" t="s">
        <v>2398</v>
      </c>
      <c r="I501" s="148"/>
      <c r="J501" s="71">
        <v>4.7285287137306842</v>
      </c>
      <c r="K501" s="71">
        <v>0.32214242665404152</v>
      </c>
      <c r="L501" s="71">
        <v>0.24517654460448471</v>
      </c>
      <c r="M501" s="71">
        <v>8.6117612067309572</v>
      </c>
      <c r="N501" s="71">
        <v>10.30374150343432</v>
      </c>
      <c r="O501" s="71">
        <v>6.8579298103742508</v>
      </c>
      <c r="P501" s="71">
        <v>7.8177445346236736</v>
      </c>
      <c r="Q501" s="71">
        <v>0.49019796199793497</v>
      </c>
      <c r="R501" s="71">
        <v>0</v>
      </c>
      <c r="S501" s="71">
        <v>0.53357508306657753</v>
      </c>
      <c r="T501" s="72"/>
      <c r="U501" s="71">
        <v>982850</v>
      </c>
      <c r="V501" s="71">
        <v>180</v>
      </c>
      <c r="W501" s="71">
        <v>8</v>
      </c>
      <c r="X501" s="71">
        <v>1691</v>
      </c>
      <c r="Y501" s="71">
        <v>2601</v>
      </c>
      <c r="Z501" s="71">
        <v>3747</v>
      </c>
      <c r="AA501" s="71">
        <v>1565</v>
      </c>
      <c r="AB501" s="71">
        <v>6337</v>
      </c>
      <c r="AC501" s="71">
        <v>0</v>
      </c>
      <c r="AD501" s="71">
        <v>0.53357508306657753</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2408</v>
      </c>
      <c r="B502" s="70">
        <v>453</v>
      </c>
      <c r="C502" s="70">
        <v>11</v>
      </c>
      <c r="D502" s="70">
        <v>27</v>
      </c>
      <c r="E502" s="70">
        <v>2014</v>
      </c>
      <c r="F502" s="70" t="s">
        <v>181</v>
      </c>
      <c r="G502" s="1064" t="s">
        <v>2397</v>
      </c>
      <c r="H502" s="70" t="s">
        <v>2398</v>
      </c>
      <c r="I502" s="148"/>
      <c r="J502" s="71">
        <v>4.703875213383224</v>
      </c>
      <c r="K502" s="71">
        <v>0.26581633967719559</v>
      </c>
      <c r="L502" s="71">
        <v>1.219803200651838</v>
      </c>
      <c r="M502" s="71">
        <v>7.3738345132954173</v>
      </c>
      <c r="N502" s="71">
        <v>9.9739879506521536</v>
      </c>
      <c r="O502" s="71">
        <v>6.4853113369166202</v>
      </c>
      <c r="P502" s="71">
        <v>7.6675694724909214</v>
      </c>
      <c r="Q502" s="71">
        <v>0.45591756858784099</v>
      </c>
      <c r="R502" s="71">
        <v>0</v>
      </c>
      <c r="S502" s="71">
        <v>0.46810946478829712</v>
      </c>
      <c r="T502" s="72"/>
      <c r="U502" s="71">
        <v>1088251</v>
      </c>
      <c r="V502" s="71">
        <v>125</v>
      </c>
      <c r="W502" s="71">
        <v>32</v>
      </c>
      <c r="X502" s="71">
        <v>1447</v>
      </c>
      <c r="Y502" s="71">
        <v>2569</v>
      </c>
      <c r="Z502" s="71">
        <v>3732</v>
      </c>
      <c r="AA502" s="71">
        <v>1527</v>
      </c>
      <c r="AB502" s="71">
        <v>6143</v>
      </c>
      <c r="AC502" s="71">
        <v>0</v>
      </c>
      <c r="AD502" s="71">
        <v>0.46810946478829712</v>
      </c>
      <c r="AE502" s="72"/>
      <c r="AF502" s="71"/>
      <c r="AG502" s="71"/>
      <c r="AH502" s="71"/>
      <c r="AI502" s="71"/>
      <c r="AJ502" s="71"/>
      <c r="AK502" s="71"/>
      <c r="AL502" s="71"/>
      <c r="AM502" s="71"/>
      <c r="AN502" s="71"/>
      <c r="AO502" s="71"/>
      <c r="AP502" s="71"/>
      <c r="AQ502" s="72"/>
      <c r="AR502" s="71">
        <v>65</v>
      </c>
      <c r="AS502" s="71">
        <v>21</v>
      </c>
      <c r="AT502" s="71">
        <v>0</v>
      </c>
      <c r="AU502" s="71">
        <v>0</v>
      </c>
      <c r="AV502" s="71">
        <v>0</v>
      </c>
      <c r="AW502" s="71">
        <v>0</v>
      </c>
      <c r="AX502" s="71"/>
      <c r="AY502" s="72"/>
      <c r="AZ502" s="71">
        <v>260.10000000000002</v>
      </c>
      <c r="BA502" s="71">
        <v>501.5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2409</v>
      </c>
      <c r="B503" s="70">
        <v>454</v>
      </c>
      <c r="C503" s="70">
        <v>12</v>
      </c>
      <c r="D503" s="70">
        <v>27</v>
      </c>
      <c r="E503" s="70">
        <v>2015</v>
      </c>
      <c r="F503" s="70" t="s">
        <v>182</v>
      </c>
      <c r="G503" s="70" t="s">
        <v>2397</v>
      </c>
      <c r="H503" s="70" t="s">
        <v>2398</v>
      </c>
      <c r="I503" s="148"/>
      <c r="J503" s="71">
        <v>2.302170124779253</v>
      </c>
      <c r="K503" s="71">
        <v>0.27755409519885782</v>
      </c>
      <c r="L503" s="71">
        <v>1.4736359777154211</v>
      </c>
      <c r="M503" s="71">
        <v>7.6357908683225366</v>
      </c>
      <c r="N503" s="71">
        <v>9.087484228036196</v>
      </c>
      <c r="O503" s="71">
        <v>6.339153729003983</v>
      </c>
      <c r="P503" s="71">
        <v>7.4826660447620572</v>
      </c>
      <c r="Q503" s="71">
        <v>0.43454395789757799</v>
      </c>
      <c r="R503" s="71">
        <v>0</v>
      </c>
      <c r="S503" s="71">
        <v>0.55369478320561516</v>
      </c>
      <c r="T503" s="72"/>
      <c r="U503" s="71">
        <v>492122</v>
      </c>
      <c r="V503" s="71">
        <v>125</v>
      </c>
      <c r="W503" s="71">
        <v>32</v>
      </c>
      <c r="X503" s="71">
        <v>1447</v>
      </c>
      <c r="Y503" s="71">
        <v>2548</v>
      </c>
      <c r="Z503" s="71">
        <v>3683</v>
      </c>
      <c r="AA503" s="71">
        <v>1489</v>
      </c>
      <c r="AB503" s="71">
        <v>5981</v>
      </c>
      <c r="AC503" s="71">
        <v>0</v>
      </c>
      <c r="AD503" s="71">
        <v>0.55369478320561516</v>
      </c>
      <c r="AE503" s="72"/>
      <c r="AF503" s="71">
        <v>3053071.2927291822</v>
      </c>
      <c r="AG503" s="71">
        <v>205304.93791566879</v>
      </c>
      <c r="AH503" s="71">
        <v>313097.83125307801</v>
      </c>
      <c r="AI503" s="71">
        <v>9342568.9929784648</v>
      </c>
      <c r="AJ503" s="71">
        <v>14213838.919875219</v>
      </c>
      <c r="AK503" s="71">
        <v>0</v>
      </c>
      <c r="AL503" s="71">
        <v>0</v>
      </c>
      <c r="AM503" s="71">
        <v>819670.96064862853</v>
      </c>
      <c r="AN503" s="71">
        <v>0</v>
      </c>
      <c r="AO503" s="71">
        <v>0</v>
      </c>
      <c r="AP503" s="71">
        <v>27947552.935400244</v>
      </c>
      <c r="AQ503" s="72"/>
      <c r="AR503" s="71">
        <v>71</v>
      </c>
      <c r="AS503" s="71">
        <v>25</v>
      </c>
      <c r="AT503" s="71">
        <v>0</v>
      </c>
      <c r="AU503" s="71">
        <v>0</v>
      </c>
      <c r="AV503" s="71">
        <v>0</v>
      </c>
      <c r="AW503" s="71">
        <v>0</v>
      </c>
      <c r="AX503" s="71"/>
      <c r="AY503" s="72"/>
      <c r="AZ503" s="71">
        <v>299.10000000000002</v>
      </c>
      <c r="BA503" s="71">
        <v>1861.6</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2410</v>
      </c>
      <c r="B504" s="70">
        <v>455</v>
      </c>
      <c r="C504" s="70">
        <v>13</v>
      </c>
      <c r="D504" s="70">
        <v>27</v>
      </c>
      <c r="E504" s="70">
        <v>2016</v>
      </c>
      <c r="F504" s="70" t="s">
        <v>155</v>
      </c>
      <c r="G504" s="70" t="s">
        <v>2397</v>
      </c>
      <c r="H504" s="70" t="s">
        <v>2398</v>
      </c>
      <c r="I504" s="148"/>
      <c r="J504" s="71">
        <v>4.5250444895400985</v>
      </c>
      <c r="K504" s="71">
        <v>0.27498237493128147</v>
      </c>
      <c r="L504" s="71">
        <v>1.5690422206417949</v>
      </c>
      <c r="M504" s="71">
        <v>6.7018174823262937</v>
      </c>
      <c r="N504" s="71">
        <v>9.242183699113582</v>
      </c>
      <c r="O504" s="71">
        <v>6.1516553746452383</v>
      </c>
      <c r="P504" s="71">
        <v>6.9722659753771321</v>
      </c>
      <c r="Q504" s="71">
        <v>0.40938323342617006</v>
      </c>
      <c r="R504" s="71">
        <v>0</v>
      </c>
      <c r="S504" s="71">
        <v>0.38390305071387981</v>
      </c>
      <c r="T504" s="72"/>
      <c r="U504" s="71">
        <v>1024309</v>
      </c>
      <c r="V504" s="71">
        <v>125</v>
      </c>
      <c r="W504" s="71">
        <v>32</v>
      </c>
      <c r="X504" s="71">
        <v>1447</v>
      </c>
      <c r="Y504" s="71">
        <v>2516</v>
      </c>
      <c r="Z504" s="71">
        <v>3618</v>
      </c>
      <c r="AA504" s="71">
        <v>1435</v>
      </c>
      <c r="AB504" s="71">
        <v>5796</v>
      </c>
      <c r="AC504" s="71">
        <v>0</v>
      </c>
      <c r="AD504" s="71">
        <v>0.38390305071387981</v>
      </c>
      <c r="AE504" s="72"/>
      <c r="AF504" s="71">
        <v>6297088.7688535964</v>
      </c>
      <c r="AG504" s="71">
        <v>195575.4416857202</v>
      </c>
      <c r="AH504" s="71">
        <v>261315.02885408219</v>
      </c>
      <c r="AI504" s="71">
        <v>9916766.783539461</v>
      </c>
      <c r="AJ504" s="71">
        <v>13576577.49236065</v>
      </c>
      <c r="AK504" s="71">
        <v>0</v>
      </c>
      <c r="AL504" s="71">
        <v>0</v>
      </c>
      <c r="AM504" s="71">
        <v>794934.59344386938</v>
      </c>
      <c r="AN504" s="71">
        <v>0</v>
      </c>
      <c r="AO504" s="71">
        <v>0</v>
      </c>
      <c r="AP504" s="71">
        <v>31042258.108737379</v>
      </c>
      <c r="AQ504" s="72"/>
      <c r="AR504" s="71">
        <v>71</v>
      </c>
      <c r="AS504" s="71">
        <v>29</v>
      </c>
      <c r="AT504" s="71">
        <v>0</v>
      </c>
      <c r="AU504" s="71">
        <v>0</v>
      </c>
      <c r="AV504" s="71">
        <v>0</v>
      </c>
      <c r="AW504" s="71">
        <v>0</v>
      </c>
      <c r="AX504" s="71"/>
      <c r="AY504" s="72"/>
      <c r="AZ504" s="71">
        <v>292.89999999999998</v>
      </c>
      <c r="BA504" s="71">
        <v>1970.2</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2411</v>
      </c>
      <c r="B505" s="70">
        <v>456</v>
      </c>
      <c r="C505" s="70">
        <v>14</v>
      </c>
      <c r="D505" s="70">
        <v>27</v>
      </c>
      <c r="E505" s="70">
        <v>2017</v>
      </c>
      <c r="F505" s="70" t="s">
        <v>156</v>
      </c>
      <c r="G505" s="70" t="s">
        <v>2397</v>
      </c>
      <c r="H505" s="70" t="s">
        <v>2398</v>
      </c>
      <c r="I505" s="148"/>
      <c r="J505" s="71">
        <v>3.6118413377223471</v>
      </c>
      <c r="K505" s="71">
        <v>0.27105867304387388</v>
      </c>
      <c r="L505" s="71">
        <v>1.3436847096634339</v>
      </c>
      <c r="M505" s="71">
        <v>6.0315101203287904</v>
      </c>
      <c r="N505" s="71">
        <v>7.9588361357929198</v>
      </c>
      <c r="O505" s="71">
        <v>5.9341967273157943</v>
      </c>
      <c r="P505" s="71">
        <v>6.894303554470155</v>
      </c>
      <c r="Q505" s="71">
        <v>0.38304178347429502</v>
      </c>
      <c r="R505" s="71">
        <v>0</v>
      </c>
      <c r="S505" s="71">
        <v>0.30317518069357907</v>
      </c>
      <c r="T505" s="72"/>
      <c r="U505" s="71">
        <v>1042952</v>
      </c>
      <c r="V505" s="71">
        <v>125</v>
      </c>
      <c r="W505" s="71">
        <v>32</v>
      </c>
      <c r="X505" s="71">
        <v>1447</v>
      </c>
      <c r="Y505" s="71">
        <v>2484</v>
      </c>
      <c r="Z505" s="71">
        <v>3548</v>
      </c>
      <c r="AA505" s="71">
        <v>1428</v>
      </c>
      <c r="AB505" s="71">
        <v>5608</v>
      </c>
      <c r="AC505" s="71">
        <v>0</v>
      </c>
      <c r="AD505" s="71">
        <v>0.30317518069357913</v>
      </c>
      <c r="AE505" s="72"/>
      <c r="AF505" s="71">
        <v>5608211.9846818661</v>
      </c>
      <c r="AG505" s="71">
        <v>201204.031804467</v>
      </c>
      <c r="AH505" s="71">
        <v>300998.44877385662</v>
      </c>
      <c r="AI505" s="71">
        <v>10409265.404763181</v>
      </c>
      <c r="AJ505" s="71">
        <v>13440222.333390711</v>
      </c>
      <c r="AK505" s="71">
        <v>0</v>
      </c>
      <c r="AL505" s="71">
        <v>0</v>
      </c>
      <c r="AM505" s="71">
        <v>770353.47523980634</v>
      </c>
      <c r="AN505" s="71">
        <v>0</v>
      </c>
      <c r="AO505" s="71">
        <v>0</v>
      </c>
      <c r="AP505" s="71">
        <v>30730255.678653888</v>
      </c>
      <c r="AQ505" s="72"/>
      <c r="AR505" s="71">
        <v>73</v>
      </c>
      <c r="AS505" s="71">
        <v>33</v>
      </c>
      <c r="AT505" s="71">
        <v>0</v>
      </c>
      <c r="AU505" s="71">
        <v>0</v>
      </c>
      <c r="AV505" s="71">
        <v>0</v>
      </c>
      <c r="AW505" s="71">
        <v>0</v>
      </c>
      <c r="AX505" s="71"/>
      <c r="AY505" s="72"/>
      <c r="AZ505" s="71">
        <v>304.60000000000002</v>
      </c>
      <c r="BA505" s="71">
        <v>4076.2</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2412</v>
      </c>
      <c r="B506" s="70">
        <v>457</v>
      </c>
      <c r="C506" s="70">
        <v>15</v>
      </c>
      <c r="D506" s="70">
        <v>27</v>
      </c>
      <c r="E506" s="70">
        <v>2018</v>
      </c>
      <c r="F506" s="70" t="s">
        <v>183</v>
      </c>
      <c r="G506" s="70" t="s">
        <v>2397</v>
      </c>
      <c r="H506" s="70" t="s">
        <v>2398</v>
      </c>
      <c r="I506" s="148"/>
      <c r="J506" s="71">
        <v>3.2859709689671379</v>
      </c>
      <c r="K506" s="71">
        <v>0.24186079326820339</v>
      </c>
      <c r="L506" s="71">
        <v>1.1899854260962262</v>
      </c>
      <c r="M506" s="71">
        <v>5.3414211454418989</v>
      </c>
      <c r="N506" s="71">
        <v>6.0751629725229428</v>
      </c>
      <c r="O506" s="71">
        <v>5.7866014052065164</v>
      </c>
      <c r="P506" s="71">
        <v>6.753977742952423</v>
      </c>
      <c r="Q506" s="71">
        <v>0.34504525692180399</v>
      </c>
      <c r="R506" s="71">
        <v>0</v>
      </c>
      <c r="S506" s="71">
        <v>0.44985777443427932</v>
      </c>
      <c r="T506" s="72"/>
      <c r="U506" s="71">
        <v>1102014</v>
      </c>
      <c r="V506" s="71">
        <v>125</v>
      </c>
      <c r="W506" s="71">
        <v>32</v>
      </c>
      <c r="X506" s="71">
        <v>1447</v>
      </c>
      <c r="Y506" s="71">
        <v>2457</v>
      </c>
      <c r="Z506" s="71">
        <v>3526</v>
      </c>
      <c r="AA506" s="71">
        <v>1413</v>
      </c>
      <c r="AB506" s="71">
        <v>5444</v>
      </c>
      <c r="AC506" s="71">
        <v>0</v>
      </c>
      <c r="AD506" s="71">
        <v>0.44985777443427932</v>
      </c>
      <c r="AE506" s="72"/>
      <c r="AF506" s="71">
        <v>5774503.3001540136</v>
      </c>
      <c r="AG506" s="71">
        <v>176683.77534804179</v>
      </c>
      <c r="AH506" s="71">
        <v>281340.62944115809</v>
      </c>
      <c r="AI506" s="71">
        <v>10230748.15560917</v>
      </c>
      <c r="AJ506" s="71">
        <v>11475436.31910252</v>
      </c>
      <c r="AK506" s="71">
        <v>0</v>
      </c>
      <c r="AL506" s="71">
        <v>0</v>
      </c>
      <c r="AM506" s="71">
        <v>749372.64671421645</v>
      </c>
      <c r="AN506" s="71">
        <v>0</v>
      </c>
      <c r="AO506" s="71">
        <v>0</v>
      </c>
      <c r="AP506" s="71">
        <v>28688084.826369122</v>
      </c>
      <c r="AQ506" s="72"/>
      <c r="AR506" s="71">
        <v>76</v>
      </c>
      <c r="AS506" s="71">
        <v>40</v>
      </c>
      <c r="AT506" s="71">
        <v>0</v>
      </c>
      <c r="AU506" s="71">
        <v>0</v>
      </c>
      <c r="AV506" s="71">
        <v>0</v>
      </c>
      <c r="AW506" s="71">
        <v>0</v>
      </c>
      <c r="AX506" s="71"/>
      <c r="AY506" s="72"/>
      <c r="AZ506" s="71">
        <v>317.59999999999997</v>
      </c>
      <c r="BA506" s="71">
        <v>4390</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2413</v>
      </c>
      <c r="B507" s="70">
        <v>458</v>
      </c>
      <c r="C507" s="70">
        <v>16</v>
      </c>
      <c r="D507" s="70">
        <v>27</v>
      </c>
      <c r="E507" s="70">
        <v>2019</v>
      </c>
      <c r="F507" s="70" t="s">
        <v>158</v>
      </c>
      <c r="G507" s="70" t="s">
        <v>2397</v>
      </c>
      <c r="H507" s="70" t="s">
        <v>2398</v>
      </c>
      <c r="I507" s="148"/>
      <c r="J507" s="71">
        <v>2.7425898206561632</v>
      </c>
      <c r="K507" s="71">
        <v>0.22444595020926514</v>
      </c>
      <c r="L507" s="71">
        <v>1.1998835749444152</v>
      </c>
      <c r="M507" s="71">
        <v>4.7602392193406899</v>
      </c>
      <c r="N507" s="71">
        <v>6.3507127350196111</v>
      </c>
      <c r="O507" s="71">
        <v>5.4914249126655346</v>
      </c>
      <c r="P507" s="71">
        <v>6.761569598757549</v>
      </c>
      <c r="Q507" s="71">
        <v>0.32564482853355298</v>
      </c>
      <c r="R507" s="71">
        <v>0</v>
      </c>
      <c r="S507" s="71">
        <v>0.53433848094126457</v>
      </c>
      <c r="T507" s="72"/>
      <c r="U507" s="71">
        <v>967086</v>
      </c>
      <c r="V507" s="71">
        <v>125</v>
      </c>
      <c r="W507" s="71">
        <v>32</v>
      </c>
      <c r="X507" s="71">
        <v>1447</v>
      </c>
      <c r="Y507" s="71">
        <v>2437</v>
      </c>
      <c r="Z507" s="71">
        <v>3438</v>
      </c>
      <c r="AA507" s="71">
        <v>1404</v>
      </c>
      <c r="AB507" s="71">
        <v>5277</v>
      </c>
      <c r="AC507" s="71">
        <v>0</v>
      </c>
      <c r="AD507" s="71">
        <v>0.53433848094126457</v>
      </c>
      <c r="AE507" s="72"/>
      <c r="AF507" s="71">
        <v>5064153.1683147969</v>
      </c>
      <c r="AG507" s="71">
        <v>172385.3471811449</v>
      </c>
      <c r="AH507" s="71">
        <v>301960.62307111651</v>
      </c>
      <c r="AI507" s="71">
        <v>9517114.0530692879</v>
      </c>
      <c r="AJ507" s="71">
        <v>12546588.016813129</v>
      </c>
      <c r="AK507" s="71">
        <v>0</v>
      </c>
      <c r="AL507" s="71">
        <v>0</v>
      </c>
      <c r="AM507" s="71">
        <v>718687.67476526869</v>
      </c>
      <c r="AN507" s="71">
        <v>0</v>
      </c>
      <c r="AO507" s="71">
        <v>0</v>
      </c>
      <c r="AP507" s="71">
        <v>28320888.883214746</v>
      </c>
      <c r="AQ507" s="72"/>
      <c r="AR507" s="71">
        <v>78</v>
      </c>
      <c r="AS507" s="71">
        <v>48</v>
      </c>
      <c r="AT507" s="71">
        <v>0</v>
      </c>
      <c r="AU507" s="71">
        <v>0</v>
      </c>
      <c r="AV507" s="71">
        <v>0</v>
      </c>
      <c r="AW507" s="71">
        <v>0</v>
      </c>
      <c r="AX507" s="71"/>
      <c r="AY507" s="72"/>
      <c r="AZ507" s="71">
        <v>328.6</v>
      </c>
      <c r="BA507" s="71">
        <v>4731.2</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2414</v>
      </c>
      <c r="B508" s="70">
        <v>459</v>
      </c>
      <c r="C508" s="70">
        <v>17</v>
      </c>
      <c r="D508" s="70">
        <v>27</v>
      </c>
      <c r="E508" s="70">
        <v>2020</v>
      </c>
      <c r="F508" s="70" t="s">
        <v>159</v>
      </c>
      <c r="G508" s="70" t="s">
        <v>2397</v>
      </c>
      <c r="H508" s="70" t="s">
        <v>2398</v>
      </c>
      <c r="I508" s="148"/>
      <c r="J508" s="71">
        <v>2.6812594285541782</v>
      </c>
      <c r="K508" s="71">
        <v>0.24015501147494017</v>
      </c>
      <c r="L508" s="71">
        <v>1.0837478606970168</v>
      </c>
      <c r="M508" s="71">
        <v>3.7106563175765541</v>
      </c>
      <c r="N508" s="71">
        <v>5.7278009763586484</v>
      </c>
      <c r="O508" s="71">
        <v>4.6965107785022804</v>
      </c>
      <c r="P508" s="71">
        <v>6.33881242504581</v>
      </c>
      <c r="Q508" s="71">
        <v>0.30111241439828401</v>
      </c>
      <c r="R508" s="71">
        <v>0</v>
      </c>
      <c r="S508" s="71">
        <v>0.53462495539955157</v>
      </c>
      <c r="T508" s="72"/>
      <c r="U508" s="71">
        <v>738456</v>
      </c>
      <c r="V508" s="71">
        <v>115</v>
      </c>
      <c r="W508" s="71">
        <v>42</v>
      </c>
      <c r="X508" s="71">
        <v>1270</v>
      </c>
      <c r="Y508" s="71">
        <v>2419</v>
      </c>
      <c r="Z508" s="71">
        <v>3356</v>
      </c>
      <c r="AA508" s="71">
        <v>1399</v>
      </c>
      <c r="AB508" s="71">
        <v>5107</v>
      </c>
      <c r="AC508" s="71">
        <v>0</v>
      </c>
      <c r="AD508" s="71">
        <v>0.53462495539955157</v>
      </c>
      <c r="AE508" s="72"/>
      <c r="AF508" s="71">
        <v>4595144.5942347683</v>
      </c>
      <c r="AG508" s="71">
        <v>169552.82966881694</v>
      </c>
      <c r="AH508" s="71">
        <v>301123.95689744246</v>
      </c>
      <c r="AI508" s="71">
        <v>7153389.7746218741</v>
      </c>
      <c r="AJ508" s="71">
        <v>10949739.51338415</v>
      </c>
      <c r="AK508" s="71"/>
      <c r="AL508" s="71"/>
      <c r="AM508" s="71">
        <v>666520.23995342781</v>
      </c>
      <c r="AN508" s="71"/>
      <c r="AO508" s="71"/>
      <c r="AP508" s="71">
        <v>23835470.908760481</v>
      </c>
      <c r="AQ508" s="72"/>
      <c r="AR508" s="71">
        <v>80</v>
      </c>
      <c r="AS508" s="71">
        <v>50</v>
      </c>
      <c r="AT508" s="71">
        <v>0</v>
      </c>
      <c r="AU508" s="71">
        <v>0</v>
      </c>
      <c r="AV508" s="71">
        <v>0</v>
      </c>
      <c r="AW508" s="71">
        <v>0</v>
      </c>
      <c r="AX508" s="71"/>
      <c r="AY508" s="72"/>
      <c r="AZ508" s="71">
        <v>341.19999999999987</v>
      </c>
      <c r="BA508" s="71">
        <v>4830.2</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2415</v>
      </c>
      <c r="B509" s="70">
        <v>459</v>
      </c>
      <c r="C509" s="70">
        <v>18</v>
      </c>
      <c r="D509" s="70">
        <v>27</v>
      </c>
      <c r="E509" s="70">
        <v>2021</v>
      </c>
      <c r="F509" s="70" t="s">
        <v>160</v>
      </c>
      <c r="G509" s="70" t="s">
        <v>2397</v>
      </c>
      <c r="H509" s="70" t="s">
        <v>2398</v>
      </c>
      <c r="I509" s="148"/>
      <c r="J509" s="71">
        <v>1.3071140282958602</v>
      </c>
      <c r="K509" s="71">
        <v>0.25195303660244628</v>
      </c>
      <c r="L509" s="71">
        <v>1.2103563499218957</v>
      </c>
      <c r="M509" s="71">
        <v>3.7407843055376868</v>
      </c>
      <c r="N509" s="71">
        <v>5.6023856802677159</v>
      </c>
      <c r="O509" s="71">
        <v>4.4715563452447613</v>
      </c>
      <c r="P509" s="71">
        <v>6.472727592967729</v>
      </c>
      <c r="Q509" s="71">
        <v>0.28668069732141099</v>
      </c>
      <c r="R509" s="71">
        <v>0</v>
      </c>
      <c r="S509" s="71">
        <v>0.5266880649588751</v>
      </c>
      <c r="T509" s="72"/>
      <c r="U509" s="71">
        <v>473197</v>
      </c>
      <c r="V509" s="71">
        <v>115</v>
      </c>
      <c r="W509" s="71">
        <v>42</v>
      </c>
      <c r="X509" s="71">
        <v>1270</v>
      </c>
      <c r="Y509" s="71">
        <v>2368</v>
      </c>
      <c r="Z509" s="71">
        <v>3290</v>
      </c>
      <c r="AA509" s="71">
        <v>1393</v>
      </c>
      <c r="AB509" s="71">
        <v>4910</v>
      </c>
      <c r="AC509" s="71">
        <v>0</v>
      </c>
      <c r="AD509" s="71">
        <v>0.5266880649588751</v>
      </c>
      <c r="AE509" s="72"/>
      <c r="AF509" s="71">
        <v>2747040.4117025635</v>
      </c>
      <c r="AG509" s="71">
        <v>184479.27472094263</v>
      </c>
      <c r="AH509" s="71">
        <v>324774.72580346325</v>
      </c>
      <c r="AI509" s="71">
        <v>8290539.1804326363</v>
      </c>
      <c r="AJ509" s="71">
        <v>11398871.45681181</v>
      </c>
      <c r="AK509" s="71">
        <v>0</v>
      </c>
      <c r="AL509" s="71">
        <v>0</v>
      </c>
      <c r="AM509" s="71">
        <v>644505.68913631234</v>
      </c>
      <c r="AN509" s="71">
        <v>0</v>
      </c>
      <c r="AO509" s="71">
        <v>0</v>
      </c>
      <c r="AP509" s="71">
        <v>23590210.738607727</v>
      </c>
      <c r="AQ509" s="72"/>
      <c r="AR509" s="71">
        <v>83</v>
      </c>
      <c r="AS509" s="71">
        <v>58</v>
      </c>
      <c r="AT509" s="71">
        <v>0</v>
      </c>
      <c r="AU509" s="71">
        <v>0</v>
      </c>
      <c r="AV509" s="71">
        <v>0</v>
      </c>
      <c r="AW509" s="71">
        <v>0</v>
      </c>
      <c r="AX509" s="71"/>
      <c r="AY509" s="72"/>
      <c r="AZ509" s="71">
        <v>361.19999999999987</v>
      </c>
      <c r="BA509" s="71">
        <v>5143.7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2416</v>
      </c>
      <c r="B510" s="70">
        <v>459</v>
      </c>
      <c r="C510" s="70">
        <v>19</v>
      </c>
      <c r="D510" s="70">
        <v>27</v>
      </c>
      <c r="E510" s="70">
        <v>2022</v>
      </c>
      <c r="F510" s="70" t="s">
        <v>161</v>
      </c>
      <c r="G510" s="70" t="s">
        <v>2397</v>
      </c>
      <c r="H510" s="70" t="s">
        <v>2398</v>
      </c>
      <c r="I510" s="148"/>
      <c r="J510" s="71">
        <v>1.8538175443783997</v>
      </c>
      <c r="K510" s="71">
        <v>0.22677316886328411</v>
      </c>
      <c r="L510" s="71">
        <v>1.0304264545022515</v>
      </c>
      <c r="M510" s="71">
        <v>4.2940355957481451</v>
      </c>
      <c r="N510" s="71">
        <v>5.9329285728708614</v>
      </c>
      <c r="O510" s="71">
        <v>4.583343485171449</v>
      </c>
      <c r="P510" s="71">
        <v>6.3023068146978458</v>
      </c>
      <c r="Q510" s="71">
        <v>0.27939627253862193</v>
      </c>
      <c r="R510" s="71">
        <v>0</v>
      </c>
      <c r="S510" s="71">
        <v>0.498597505171682</v>
      </c>
      <c r="T510" s="72"/>
      <c r="U510" s="71">
        <v>618846</v>
      </c>
      <c r="V510" s="71">
        <v>115</v>
      </c>
      <c r="W510" s="71">
        <v>42</v>
      </c>
      <c r="X510" s="71">
        <v>1270</v>
      </c>
      <c r="Y510" s="71">
        <v>2332</v>
      </c>
      <c r="Z510" s="71">
        <v>3204</v>
      </c>
      <c r="AA510" s="71">
        <v>1377</v>
      </c>
      <c r="AB510" s="71">
        <v>4746</v>
      </c>
      <c r="AC510" s="71">
        <v>0</v>
      </c>
      <c r="AD510" s="71">
        <v>0.498597505171682</v>
      </c>
      <c r="AE510" s="72"/>
      <c r="AF510" s="71">
        <v>3157468.8774829758</v>
      </c>
      <c r="AG510" s="71">
        <v>178067.9176920504</v>
      </c>
      <c r="AH510" s="71">
        <v>318433.03197793086</v>
      </c>
      <c r="AI510" s="71">
        <v>8236910.2943424899</v>
      </c>
      <c r="AJ510" s="71">
        <v>11495969.331458958</v>
      </c>
      <c r="AK510" s="71">
        <v>0</v>
      </c>
      <c r="AL510" s="71">
        <v>0</v>
      </c>
      <c r="AM510" s="71">
        <v>612838.13925617049</v>
      </c>
      <c r="AN510" s="71">
        <v>0</v>
      </c>
      <c r="AO510" s="71">
        <v>0</v>
      </c>
      <c r="AP510" s="71">
        <v>23999687.592210576</v>
      </c>
      <c r="AQ510" s="72"/>
      <c r="AR510" s="71">
        <v>85</v>
      </c>
      <c r="AS510" s="71">
        <v>63</v>
      </c>
      <c r="AT510" s="71">
        <v>0</v>
      </c>
      <c r="AU510" s="71">
        <v>0</v>
      </c>
      <c r="AV510" s="71">
        <v>0</v>
      </c>
      <c r="AW510" s="71">
        <v>0</v>
      </c>
      <c r="AX510" s="71"/>
      <c r="AY510" s="72"/>
      <c r="AZ510" s="71">
        <v>369.29999999999995</v>
      </c>
      <c r="BA510" s="71">
        <v>5391.2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2417</v>
      </c>
      <c r="B511" s="70">
        <v>459</v>
      </c>
      <c r="C511" s="70">
        <v>20</v>
      </c>
      <c r="D511" s="70">
        <v>27</v>
      </c>
      <c r="E511" s="70">
        <v>2023</v>
      </c>
      <c r="F511" s="70" t="s">
        <v>1539</v>
      </c>
      <c r="G511" s="70" t="s">
        <v>2397</v>
      </c>
      <c r="H511" s="70" t="s">
        <v>2398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87</v>
      </c>
      <c r="AS511" s="71">
        <v>63</v>
      </c>
      <c r="AT511" s="71">
        <v>0</v>
      </c>
      <c r="AU511" s="71">
        <v>0</v>
      </c>
      <c r="AV511" s="71">
        <v>0</v>
      </c>
      <c r="AW511" s="71">
        <v>0</v>
      </c>
      <c r="AX511" s="71"/>
      <c r="AY511" s="72"/>
      <c r="AZ511" s="71">
        <v>376.19999999999993</v>
      </c>
      <c r="BA511" s="71">
        <v>5391.2</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2418</v>
      </c>
      <c r="B512" s="70">
        <v>459</v>
      </c>
      <c r="C512" s="70">
        <v>21</v>
      </c>
      <c r="D512" s="70">
        <v>27</v>
      </c>
      <c r="E512" s="70">
        <v>2024</v>
      </c>
      <c r="F512" s="70" t="s">
        <v>1554</v>
      </c>
      <c r="G512" s="70" t="s">
        <v>2397</v>
      </c>
      <c r="H512" s="70" t="s">
        <v>2398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2419</v>
      </c>
      <c r="B513" s="70">
        <v>409</v>
      </c>
      <c r="C513" s="70">
        <v>1</v>
      </c>
      <c r="D513" s="70">
        <v>25</v>
      </c>
      <c r="E513" s="70">
        <v>1990</v>
      </c>
      <c r="F513" s="70" t="s">
        <v>787</v>
      </c>
      <c r="G513" s="70" t="s">
        <v>1872</v>
      </c>
      <c r="H513" s="70" t="s">
        <v>1873</v>
      </c>
      <c r="I513" s="148"/>
      <c r="J513" s="71">
        <v>4.3634431086733816</v>
      </c>
      <c r="K513" s="71">
        <v>1.442858694619527</v>
      </c>
      <c r="L513" s="71">
        <v>4.7022546851181239</v>
      </c>
      <c r="M513" s="71">
        <v>3.0149784616094188</v>
      </c>
      <c r="N513" s="71">
        <v>8.3813932947941296</v>
      </c>
      <c r="O513" s="71">
        <v>4.6995989401965339</v>
      </c>
      <c r="P513" s="71">
        <v>8.4510142066867289</v>
      </c>
      <c r="Q513" s="71">
        <v>0.38992134271217599</v>
      </c>
      <c r="R513" s="71">
        <v>0</v>
      </c>
      <c r="S513" s="71">
        <v>0.31751780390942241</v>
      </c>
      <c r="T513" s="72"/>
      <c r="U513" s="71">
        <v>122510</v>
      </c>
      <c r="V513" s="71">
        <v>264</v>
      </c>
      <c r="W513" s="71">
        <v>55</v>
      </c>
      <c r="X513" s="71">
        <v>1011</v>
      </c>
      <c r="Y513" s="71">
        <v>1793</v>
      </c>
      <c r="Z513" s="71">
        <v>1933</v>
      </c>
      <c r="AA513" s="71">
        <v>2052</v>
      </c>
      <c r="AB513" s="71">
        <v>6331</v>
      </c>
      <c r="AC513" s="71">
        <v>0</v>
      </c>
      <c r="AD513" s="71">
        <v>0.31751780390942241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2420</v>
      </c>
      <c r="B514" s="70">
        <v>410</v>
      </c>
      <c r="C514" s="70">
        <v>2</v>
      </c>
      <c r="D514" s="70">
        <v>25</v>
      </c>
      <c r="E514" s="70">
        <v>2005</v>
      </c>
      <c r="F514" s="70" t="s">
        <v>789</v>
      </c>
      <c r="G514" s="70" t="s">
        <v>1872</v>
      </c>
      <c r="H514" s="70" t="s">
        <v>1873</v>
      </c>
      <c r="I514" s="148"/>
      <c r="J514" s="71">
        <v>1.8145804652390021</v>
      </c>
      <c r="K514" s="71">
        <v>0.67532828834083802</v>
      </c>
      <c r="L514" s="71">
        <v>24.66248011286411</v>
      </c>
      <c r="M514" s="71">
        <v>4.8646183760461161</v>
      </c>
      <c r="N514" s="71">
        <v>10.30025935421896</v>
      </c>
      <c r="O514" s="71">
        <v>6.0340437570821424</v>
      </c>
      <c r="P514" s="71">
        <v>6.9144123235470536</v>
      </c>
      <c r="Q514" s="71">
        <v>0.34064258054983698</v>
      </c>
      <c r="R514" s="71">
        <v>0</v>
      </c>
      <c r="S514" s="71">
        <v>0</v>
      </c>
      <c r="T514" s="72"/>
      <c r="U514" s="71">
        <v>56044</v>
      </c>
      <c r="V514" s="71">
        <v>206</v>
      </c>
      <c r="W514" s="71">
        <v>219</v>
      </c>
      <c r="X514" s="71">
        <v>790</v>
      </c>
      <c r="Y514" s="71">
        <v>2100</v>
      </c>
      <c r="Z514" s="71">
        <v>2872</v>
      </c>
      <c r="AA514" s="71">
        <v>1375</v>
      </c>
      <c r="AB514" s="71">
        <v>5782</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2421</v>
      </c>
      <c r="B515" s="70">
        <v>411</v>
      </c>
      <c r="C515" s="70">
        <v>3</v>
      </c>
      <c r="D515" s="70">
        <v>25</v>
      </c>
      <c r="E515" s="70">
        <v>2006</v>
      </c>
      <c r="F515" s="70" t="s">
        <v>790</v>
      </c>
      <c r="G515" s="70" t="s">
        <v>1872</v>
      </c>
      <c r="H515" s="70" t="s">
        <v>1873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2422</v>
      </c>
      <c r="B516" s="70">
        <v>412</v>
      </c>
      <c r="C516" s="70">
        <v>4</v>
      </c>
      <c r="D516" s="70">
        <v>25</v>
      </c>
      <c r="E516" s="70">
        <v>2007</v>
      </c>
      <c r="F516" s="70" t="s">
        <v>791</v>
      </c>
      <c r="G516" s="70" t="s">
        <v>1872</v>
      </c>
      <c r="H516" s="70" t="s">
        <v>1873</v>
      </c>
      <c r="I516" s="148"/>
      <c r="J516" s="71">
        <v>1.940121319632619</v>
      </c>
      <c r="K516" s="71">
        <v>0.30957340166499042</v>
      </c>
      <c r="L516" s="71">
        <v>16.085488048716051</v>
      </c>
      <c r="M516" s="71">
        <v>6.6122433006156864</v>
      </c>
      <c r="N516" s="71">
        <v>10.4248774315751</v>
      </c>
      <c r="O516" s="71">
        <v>5.9136046222321728</v>
      </c>
      <c r="P516" s="71">
        <v>6.9090964082546726</v>
      </c>
      <c r="Q516" s="71">
        <v>0.35312998273879598</v>
      </c>
      <c r="R516" s="71">
        <v>0</v>
      </c>
      <c r="S516" s="71">
        <v>0</v>
      </c>
      <c r="T516" s="72"/>
      <c r="U516" s="71">
        <v>63714</v>
      </c>
      <c r="V516" s="71">
        <v>103</v>
      </c>
      <c r="W516" s="71">
        <v>196</v>
      </c>
      <c r="X516" s="71">
        <v>1345</v>
      </c>
      <c r="Y516" s="71">
        <v>2131</v>
      </c>
      <c r="Z516" s="71">
        <v>2926</v>
      </c>
      <c r="AA516" s="71">
        <v>1353</v>
      </c>
      <c r="AB516" s="71">
        <v>5677</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2423</v>
      </c>
      <c r="B517" s="70">
        <v>413</v>
      </c>
      <c r="C517" s="70">
        <v>5</v>
      </c>
      <c r="D517" s="70">
        <v>25</v>
      </c>
      <c r="E517" s="70">
        <v>2008</v>
      </c>
      <c r="F517" s="70" t="s">
        <v>792</v>
      </c>
      <c r="G517" s="70" t="s">
        <v>1872</v>
      </c>
      <c r="H517" s="70" t="s">
        <v>1873</v>
      </c>
      <c r="I517" s="148"/>
      <c r="J517" s="71">
        <v>0</v>
      </c>
      <c r="K517" s="71">
        <v>0.27169940985594071</v>
      </c>
      <c r="L517" s="71">
        <v>8.8579157096361048</v>
      </c>
      <c r="M517" s="71">
        <v>7.7369649614423066</v>
      </c>
      <c r="N517" s="71">
        <v>10.589985082593421</v>
      </c>
      <c r="O517" s="71">
        <v>5.7306580552717286</v>
      </c>
      <c r="P517" s="71">
        <v>6.6869938347678506</v>
      </c>
      <c r="Q517" s="71">
        <v>0.34564101991406998</v>
      </c>
      <c r="R517" s="71">
        <v>0</v>
      </c>
      <c r="S517" s="71">
        <v>0</v>
      </c>
      <c r="T517" s="72"/>
      <c r="U517" s="71">
        <v>0</v>
      </c>
      <c r="V517" s="71">
        <v>103</v>
      </c>
      <c r="W517" s="71">
        <v>125</v>
      </c>
      <c r="X517" s="71">
        <v>1345</v>
      </c>
      <c r="Y517" s="71">
        <v>2136</v>
      </c>
      <c r="Z517" s="71">
        <v>2935</v>
      </c>
      <c r="AA517" s="71">
        <v>1311</v>
      </c>
      <c r="AB517" s="71">
        <v>5648</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2424</v>
      </c>
      <c r="B518" s="70">
        <v>414</v>
      </c>
      <c r="C518" s="70">
        <v>6</v>
      </c>
      <c r="D518" s="70">
        <v>25</v>
      </c>
      <c r="E518" s="70">
        <v>2009</v>
      </c>
      <c r="F518" s="70" t="s">
        <v>176</v>
      </c>
      <c r="G518" s="70" t="s">
        <v>1872</v>
      </c>
      <c r="H518" s="70" t="s">
        <v>1873</v>
      </c>
      <c r="I518" s="148"/>
      <c r="J518" s="71">
        <v>0</v>
      </c>
      <c r="K518" s="71">
        <v>0.16153298681785699</v>
      </c>
      <c r="L518" s="71">
        <v>8.8430479223955842</v>
      </c>
      <c r="M518" s="71">
        <v>6.2401927019538306</v>
      </c>
      <c r="N518" s="71">
        <v>9.2110257239174356</v>
      </c>
      <c r="O518" s="71">
        <v>5.8691526237394918</v>
      </c>
      <c r="P518" s="71">
        <v>6.5086785106764546</v>
      </c>
      <c r="Q518" s="71">
        <v>0.32733966717227803</v>
      </c>
      <c r="R518" s="71">
        <v>0</v>
      </c>
      <c r="S518" s="71">
        <v>0</v>
      </c>
      <c r="T518" s="72"/>
      <c r="U518" s="71">
        <v>0</v>
      </c>
      <c r="V518" s="71">
        <v>75</v>
      </c>
      <c r="W518" s="71">
        <v>143</v>
      </c>
      <c r="X518" s="71">
        <v>1370</v>
      </c>
      <c r="Y518" s="71">
        <v>2163</v>
      </c>
      <c r="Z518" s="71">
        <v>2967</v>
      </c>
      <c r="AA518" s="71">
        <v>1310</v>
      </c>
      <c r="AB518" s="71">
        <v>5615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2425</v>
      </c>
      <c r="B519" s="70">
        <v>415</v>
      </c>
      <c r="C519" s="70">
        <v>7</v>
      </c>
      <c r="D519" s="70">
        <v>25</v>
      </c>
      <c r="E519" s="70">
        <v>2010</v>
      </c>
      <c r="F519" s="70" t="s">
        <v>177</v>
      </c>
      <c r="G519" s="70" t="s">
        <v>1872</v>
      </c>
      <c r="H519" s="70" t="s">
        <v>1873</v>
      </c>
      <c r="I519" s="148"/>
      <c r="J519" s="71">
        <v>0</v>
      </c>
      <c r="K519" s="71">
        <v>0.16846375743287981</v>
      </c>
      <c r="L519" s="71">
        <v>8.0507307529452614</v>
      </c>
      <c r="M519" s="71">
        <v>5.5858427744549033</v>
      </c>
      <c r="N519" s="71">
        <v>9.1656392239295741</v>
      </c>
      <c r="O519" s="71">
        <v>5.8360990102157517</v>
      </c>
      <c r="P519" s="71">
        <v>6.6651961357081202</v>
      </c>
      <c r="Q519" s="71">
        <v>0.33899471967218803</v>
      </c>
      <c r="R519" s="71">
        <v>0</v>
      </c>
      <c r="S519" s="71">
        <v>0</v>
      </c>
      <c r="T519" s="72"/>
      <c r="U519" s="71">
        <v>0</v>
      </c>
      <c r="V519" s="71">
        <v>75</v>
      </c>
      <c r="W519" s="71">
        <v>143</v>
      </c>
      <c r="X519" s="71">
        <v>1370</v>
      </c>
      <c r="Y519" s="71">
        <v>2189</v>
      </c>
      <c r="Z519" s="71">
        <v>2964</v>
      </c>
      <c r="AA519" s="71">
        <v>1308</v>
      </c>
      <c r="AB519" s="71">
        <v>5572</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2426</v>
      </c>
      <c r="B520" s="70">
        <v>416</v>
      </c>
      <c r="C520" s="70">
        <v>8</v>
      </c>
      <c r="D520" s="70">
        <v>25</v>
      </c>
      <c r="E520" s="70">
        <v>2011</v>
      </c>
      <c r="F520" s="70" t="s">
        <v>178</v>
      </c>
      <c r="G520" s="1064" t="s">
        <v>1872</v>
      </c>
      <c r="H520" s="70" t="s">
        <v>1873</v>
      </c>
      <c r="I520" s="148"/>
      <c r="J520" s="71">
        <v>4.4244222323527556</v>
      </c>
      <c r="K520" s="71">
        <v>0.23604905952946939</v>
      </c>
      <c r="L520" s="71">
        <v>7.511918407715048</v>
      </c>
      <c r="M520" s="71">
        <v>7.0564898529141864</v>
      </c>
      <c r="N520" s="71">
        <v>11.05264522873526</v>
      </c>
      <c r="O520" s="71">
        <v>5.7274227146878172</v>
      </c>
      <c r="P520" s="71">
        <v>5.2750559489139395</v>
      </c>
      <c r="Q520" s="71">
        <v>0.385763198794638</v>
      </c>
      <c r="R520" s="71">
        <v>0</v>
      </c>
      <c r="S520" s="71">
        <v>0</v>
      </c>
      <c r="T520" s="72"/>
      <c r="U520" s="71">
        <v>162535</v>
      </c>
      <c r="V520" s="71">
        <v>75</v>
      </c>
      <c r="W520" s="71">
        <v>143</v>
      </c>
      <c r="X520" s="71">
        <v>1370</v>
      </c>
      <c r="Y520" s="71">
        <v>2193</v>
      </c>
      <c r="Z520" s="71">
        <v>2972</v>
      </c>
      <c r="AA520" s="71">
        <v>1066</v>
      </c>
      <c r="AB520" s="71">
        <v>5497</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2427</v>
      </c>
      <c r="B521" s="70">
        <v>417</v>
      </c>
      <c r="C521" s="70">
        <v>9</v>
      </c>
      <c r="D521" s="70">
        <v>25</v>
      </c>
      <c r="E521" s="70">
        <v>2012</v>
      </c>
      <c r="F521" s="70" t="s">
        <v>179</v>
      </c>
      <c r="G521" s="1064" t="s">
        <v>1872</v>
      </c>
      <c r="H521" s="70" t="s">
        <v>1873</v>
      </c>
      <c r="I521" s="148"/>
      <c r="J521" s="71">
        <v>3.0130990735144532</v>
      </c>
      <c r="K521" s="71">
        <v>0.26591839499929099</v>
      </c>
      <c r="L521" s="71">
        <v>7.5793023005273508</v>
      </c>
      <c r="M521" s="71">
        <v>8.7641379764736342</v>
      </c>
      <c r="N521" s="71">
        <v>12.21341223007364</v>
      </c>
      <c r="O521" s="71">
        <v>5.7664791008712264</v>
      </c>
      <c r="P521" s="71">
        <v>5.4046006425822828</v>
      </c>
      <c r="Q521" s="71">
        <v>0.41676031816855003</v>
      </c>
      <c r="R521" s="71">
        <v>0</v>
      </c>
      <c r="S521" s="71">
        <v>0</v>
      </c>
      <c r="T521" s="72"/>
      <c r="U521" s="71">
        <v>106055</v>
      </c>
      <c r="V521" s="71">
        <v>75</v>
      </c>
      <c r="W521" s="71">
        <v>143</v>
      </c>
      <c r="X521" s="71">
        <v>1370</v>
      </c>
      <c r="Y521" s="71">
        <v>2206</v>
      </c>
      <c r="Z521" s="71">
        <v>3016</v>
      </c>
      <c r="AA521" s="71">
        <v>1086</v>
      </c>
      <c r="AB521" s="71">
        <v>5466</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2428</v>
      </c>
      <c r="B522" s="70">
        <v>418</v>
      </c>
      <c r="C522" s="70">
        <v>10</v>
      </c>
      <c r="D522" s="70">
        <v>25</v>
      </c>
      <c r="E522" s="70">
        <v>2013</v>
      </c>
      <c r="F522" s="70" t="s">
        <v>180</v>
      </c>
      <c r="G522" s="70" t="s">
        <v>1872</v>
      </c>
      <c r="H522" s="70" t="s">
        <v>1873</v>
      </c>
      <c r="I522" s="148"/>
      <c r="J522" s="71">
        <v>3.244084136931416</v>
      </c>
      <c r="K522" s="71">
        <v>0.21978246050567579</v>
      </c>
      <c r="L522" s="71">
        <v>6.6931215716442463</v>
      </c>
      <c r="M522" s="71">
        <v>8.1508578528941342</v>
      </c>
      <c r="N522" s="71">
        <v>11.782765373543709</v>
      </c>
      <c r="O522" s="71">
        <v>5.6243443574272947</v>
      </c>
      <c r="P522" s="71">
        <v>6.4939730958535309</v>
      </c>
      <c r="Q522" s="71">
        <v>0.41779378140300599</v>
      </c>
      <c r="R522" s="71">
        <v>0</v>
      </c>
      <c r="S522" s="71">
        <v>0</v>
      </c>
      <c r="T522" s="72"/>
      <c r="U522" s="71">
        <v>116264</v>
      </c>
      <c r="V522" s="71">
        <v>75</v>
      </c>
      <c r="W522" s="71">
        <v>143</v>
      </c>
      <c r="X522" s="71">
        <v>1370</v>
      </c>
      <c r="Y522" s="71">
        <v>2196</v>
      </c>
      <c r="Z522" s="71">
        <v>3073</v>
      </c>
      <c r="AA522" s="71">
        <v>1300</v>
      </c>
      <c r="AB522" s="71">
        <v>5401</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2429</v>
      </c>
      <c r="B523" s="70">
        <v>419</v>
      </c>
      <c r="C523" s="70">
        <v>11</v>
      </c>
      <c r="D523" s="70">
        <v>25</v>
      </c>
      <c r="E523" s="70">
        <v>2014</v>
      </c>
      <c r="F523" s="70" t="s">
        <v>181</v>
      </c>
      <c r="G523" s="70" t="s">
        <v>1872</v>
      </c>
      <c r="H523" s="70" t="s">
        <v>1873</v>
      </c>
      <c r="I523" s="148"/>
      <c r="J523" s="71">
        <v>3.1694749002620921</v>
      </c>
      <c r="K523" s="71">
        <v>0.25295037951390181</v>
      </c>
      <c r="L523" s="71">
        <v>5.7316327415754316</v>
      </c>
      <c r="M523" s="71">
        <v>8.3857796676517733</v>
      </c>
      <c r="N523" s="71">
        <v>12.41961320882973</v>
      </c>
      <c r="O523" s="71">
        <v>5.2984229009267887</v>
      </c>
      <c r="P523" s="71">
        <v>6.4925784727771845</v>
      </c>
      <c r="Q523" s="71">
        <v>0.391274201789858</v>
      </c>
      <c r="R523" s="71">
        <v>0</v>
      </c>
      <c r="S523" s="71">
        <v>0</v>
      </c>
      <c r="T523" s="72"/>
      <c r="U523" s="71">
        <v>126155</v>
      </c>
      <c r="V523" s="71">
        <v>75</v>
      </c>
      <c r="W523" s="71">
        <v>125</v>
      </c>
      <c r="X523" s="71">
        <v>1340</v>
      </c>
      <c r="Y523" s="71">
        <v>2186</v>
      </c>
      <c r="Z523" s="71">
        <v>3049</v>
      </c>
      <c r="AA523" s="71">
        <v>1293</v>
      </c>
      <c r="AB523" s="71">
        <v>5272</v>
      </c>
      <c r="AC523" s="71">
        <v>0</v>
      </c>
      <c r="AD523" s="71">
        <v>0</v>
      </c>
      <c r="AE523" s="72"/>
      <c r="AF523" s="71"/>
      <c r="AG523" s="71"/>
      <c r="AH523" s="71"/>
      <c r="AI523" s="71"/>
      <c r="AJ523" s="71"/>
      <c r="AK523" s="71"/>
      <c r="AL523" s="71"/>
      <c r="AM523" s="71"/>
      <c r="AN523" s="71"/>
      <c r="AO523" s="71"/>
      <c r="AP523" s="71"/>
      <c r="AQ523" s="72"/>
      <c r="AR523" s="71">
        <v>36</v>
      </c>
      <c r="AS523" s="71">
        <v>12</v>
      </c>
      <c r="AT523" s="71">
        <v>0</v>
      </c>
      <c r="AU523" s="71">
        <v>0</v>
      </c>
      <c r="AV523" s="71">
        <v>0</v>
      </c>
      <c r="AW523" s="71">
        <v>0</v>
      </c>
      <c r="AX523" s="71"/>
      <c r="AY523" s="72"/>
      <c r="AZ523" s="71">
        <v>196.44499999999999</v>
      </c>
      <c r="BA523" s="71">
        <v>182.9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2430</v>
      </c>
      <c r="B524" s="70">
        <v>420</v>
      </c>
      <c r="C524" s="70">
        <v>12</v>
      </c>
      <c r="D524" s="70">
        <v>25</v>
      </c>
      <c r="E524" s="70">
        <v>2015</v>
      </c>
      <c r="F524" s="70" t="s">
        <v>182</v>
      </c>
      <c r="G524" s="70" t="s">
        <v>1872</v>
      </c>
      <c r="H524" s="70" t="s">
        <v>1873</v>
      </c>
      <c r="I524" s="148"/>
      <c r="J524" s="71">
        <v>3.1065452471593531</v>
      </c>
      <c r="K524" s="71">
        <v>0.24255311905665899</v>
      </c>
      <c r="L524" s="71">
        <v>6.0331414058323753</v>
      </c>
      <c r="M524" s="71">
        <v>8.1138526619725209</v>
      </c>
      <c r="N524" s="71">
        <v>11.284585680053111</v>
      </c>
      <c r="O524" s="71">
        <v>5.2513597684472311</v>
      </c>
      <c r="P524" s="71">
        <v>6.47258150816221</v>
      </c>
      <c r="Q524" s="71">
        <v>0.37278800333932</v>
      </c>
      <c r="R524" s="71">
        <v>0</v>
      </c>
      <c r="S524" s="71">
        <v>0</v>
      </c>
      <c r="T524" s="72"/>
      <c r="U524" s="71">
        <v>123973</v>
      </c>
      <c r="V524" s="71">
        <v>75</v>
      </c>
      <c r="W524" s="71">
        <v>125</v>
      </c>
      <c r="X524" s="71">
        <v>1340</v>
      </c>
      <c r="Y524" s="71">
        <v>2158</v>
      </c>
      <c r="Z524" s="71">
        <v>3051</v>
      </c>
      <c r="AA524" s="71">
        <v>1288</v>
      </c>
      <c r="AB524" s="71">
        <v>5131</v>
      </c>
      <c r="AC524" s="71">
        <v>0</v>
      </c>
      <c r="AD524" s="71">
        <v>0</v>
      </c>
      <c r="AE524" s="72"/>
      <c r="AF524" s="71">
        <v>956736.90334094968</v>
      </c>
      <c r="AG524" s="71">
        <v>161593.7069111208</v>
      </c>
      <c r="AH524" s="71">
        <v>780096.43187504564</v>
      </c>
      <c r="AI524" s="71">
        <v>8522508.7600566614</v>
      </c>
      <c r="AJ524" s="71">
        <v>9557884.7684942055</v>
      </c>
      <c r="AK524" s="71">
        <v>0</v>
      </c>
      <c r="AL524" s="71">
        <v>0</v>
      </c>
      <c r="AM524" s="71">
        <v>703182.02626452316</v>
      </c>
      <c r="AN524" s="71">
        <v>0</v>
      </c>
      <c r="AO524" s="71">
        <v>0</v>
      </c>
      <c r="AP524" s="71">
        <v>20682002.596942503</v>
      </c>
      <c r="AQ524" s="72"/>
      <c r="AR524" s="71">
        <v>39</v>
      </c>
      <c r="AS524" s="71">
        <v>15</v>
      </c>
      <c r="AT524" s="71">
        <v>0</v>
      </c>
      <c r="AU524" s="71">
        <v>0</v>
      </c>
      <c r="AV524" s="71">
        <v>0</v>
      </c>
      <c r="AW524" s="71">
        <v>0</v>
      </c>
      <c r="AX524" s="71"/>
      <c r="AY524" s="72"/>
      <c r="AZ524" s="71">
        <v>217.04499999999999</v>
      </c>
      <c r="BA524" s="71">
        <v>225.6</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2431</v>
      </c>
      <c r="B525" s="70">
        <v>421</v>
      </c>
      <c r="C525" s="70">
        <v>13</v>
      </c>
      <c r="D525" s="70">
        <v>25</v>
      </c>
      <c r="E525" s="70">
        <v>2016</v>
      </c>
      <c r="F525" s="70" t="s">
        <v>155</v>
      </c>
      <c r="G525" s="70" t="s">
        <v>1872</v>
      </c>
      <c r="H525" s="70" t="s">
        <v>1873</v>
      </c>
      <c r="I525" s="148"/>
      <c r="J525" s="71">
        <v>3.4341505183254037</v>
      </c>
      <c r="K525" s="71">
        <v>0.22879503512567148</v>
      </c>
      <c r="L525" s="71">
        <v>6.4877275938713677</v>
      </c>
      <c r="M525" s="71">
        <v>6.9566876640843969</v>
      </c>
      <c r="N525" s="71">
        <v>11.555444150620602</v>
      </c>
      <c r="O525" s="71">
        <v>5.1501835626866859</v>
      </c>
      <c r="P525" s="71">
        <v>6.5592746109819702</v>
      </c>
      <c r="Q525" s="71">
        <v>0.36163598259868712</v>
      </c>
      <c r="R525" s="71">
        <v>0</v>
      </c>
      <c r="S525" s="71">
        <v>0</v>
      </c>
      <c r="T525" s="72"/>
      <c r="U525" s="71">
        <v>130450</v>
      </c>
      <c r="V525" s="71">
        <v>75</v>
      </c>
      <c r="W525" s="71">
        <v>125</v>
      </c>
      <c r="X525" s="71">
        <v>1340</v>
      </c>
      <c r="Y525" s="71">
        <v>2173</v>
      </c>
      <c r="Z525" s="71">
        <v>3029</v>
      </c>
      <c r="AA525" s="71">
        <v>1350</v>
      </c>
      <c r="AB525" s="71">
        <v>5120</v>
      </c>
      <c r="AC525" s="71">
        <v>0</v>
      </c>
      <c r="AD525" s="71">
        <v>0</v>
      </c>
      <c r="AE525" s="72"/>
      <c r="AF525" s="71">
        <v>1076146.7394776091</v>
      </c>
      <c r="AG525" s="71">
        <v>154031.85033559249</v>
      </c>
      <c r="AH525" s="71">
        <v>661170.1657361174</v>
      </c>
      <c r="AI525" s="71">
        <v>8507162.939357562</v>
      </c>
      <c r="AJ525" s="71">
        <v>9559744.7281413358</v>
      </c>
      <c r="AK525" s="71">
        <v>0</v>
      </c>
      <c r="AL525" s="71">
        <v>0</v>
      </c>
      <c r="AM525" s="71">
        <v>702219.65466401156</v>
      </c>
      <c r="AN525" s="71">
        <v>0</v>
      </c>
      <c r="AO525" s="71">
        <v>0</v>
      </c>
      <c r="AP525" s="71">
        <v>20660476.077712227</v>
      </c>
      <c r="AQ525" s="72"/>
      <c r="AR525" s="71">
        <v>42</v>
      </c>
      <c r="AS525" s="71">
        <v>16</v>
      </c>
      <c r="AT525" s="71">
        <v>0</v>
      </c>
      <c r="AU525" s="71">
        <v>0</v>
      </c>
      <c r="AV525" s="71">
        <v>0</v>
      </c>
      <c r="AW525" s="71">
        <v>0</v>
      </c>
      <c r="AX525" s="71"/>
      <c r="AY525" s="72"/>
      <c r="AZ525" s="71">
        <v>249.44499999999999</v>
      </c>
      <c r="BA525" s="71">
        <v>236.2</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2432</v>
      </c>
      <c r="B526" s="70">
        <v>422</v>
      </c>
      <c r="C526" s="70">
        <v>14</v>
      </c>
      <c r="D526" s="70">
        <v>25</v>
      </c>
      <c r="E526" s="70">
        <v>2017</v>
      </c>
      <c r="F526" s="70" t="s">
        <v>156</v>
      </c>
      <c r="G526" s="70" t="s">
        <v>1872</v>
      </c>
      <c r="H526" s="70" t="s">
        <v>1873</v>
      </c>
      <c r="I526" s="148"/>
      <c r="J526" s="71">
        <v>3.922695310555727</v>
      </c>
      <c r="K526" s="71">
        <v>0.23379426887176152</v>
      </c>
      <c r="L526" s="71">
        <v>5.8565369334435449</v>
      </c>
      <c r="M526" s="71">
        <v>6.9754009485821653</v>
      </c>
      <c r="N526" s="71">
        <v>11.380521152562943</v>
      </c>
      <c r="O526" s="71">
        <v>5.0393840866410624</v>
      </c>
      <c r="P526" s="71">
        <v>6.7398093571711035</v>
      </c>
      <c r="Q526" s="71">
        <v>0.34684132961527597</v>
      </c>
      <c r="R526" s="71">
        <v>0</v>
      </c>
      <c r="S526" s="71">
        <v>0</v>
      </c>
      <c r="T526" s="72"/>
      <c r="U526" s="71">
        <v>146621</v>
      </c>
      <c r="V526" s="71">
        <v>75</v>
      </c>
      <c r="W526" s="71">
        <v>125</v>
      </c>
      <c r="X526" s="71">
        <v>1340</v>
      </c>
      <c r="Y526" s="71">
        <v>2187</v>
      </c>
      <c r="Z526" s="71">
        <v>3013</v>
      </c>
      <c r="AA526" s="71">
        <v>1396</v>
      </c>
      <c r="AB526" s="71">
        <v>5078</v>
      </c>
      <c r="AC526" s="71">
        <v>0</v>
      </c>
      <c r="AD526" s="71">
        <v>0</v>
      </c>
      <c r="AE526" s="72"/>
      <c r="AF526" s="71">
        <v>1188549.91035058</v>
      </c>
      <c r="AG526" s="71">
        <v>154479.3972959175</v>
      </c>
      <c r="AH526" s="71">
        <v>807689.31134886434</v>
      </c>
      <c r="AI526" s="71">
        <v>8296690.3732869364</v>
      </c>
      <c r="AJ526" s="71">
        <v>8724628.7561738603</v>
      </c>
      <c r="AK526" s="71">
        <v>0</v>
      </c>
      <c r="AL526" s="71">
        <v>0</v>
      </c>
      <c r="AM526" s="71">
        <v>697549.02768682886</v>
      </c>
      <c r="AN526" s="71">
        <v>0</v>
      </c>
      <c r="AO526" s="71">
        <v>0</v>
      </c>
      <c r="AP526" s="71">
        <v>19869586.776142988</v>
      </c>
      <c r="AQ526" s="72"/>
      <c r="AR526" s="71">
        <v>44</v>
      </c>
      <c r="AS526" s="71">
        <v>16</v>
      </c>
      <c r="AT526" s="71">
        <v>0</v>
      </c>
      <c r="AU526" s="71">
        <v>0</v>
      </c>
      <c r="AV526" s="71">
        <v>0</v>
      </c>
      <c r="AW526" s="71">
        <v>0</v>
      </c>
      <c r="AX526" s="71"/>
      <c r="AY526" s="72"/>
      <c r="AZ526" s="71">
        <v>259.745</v>
      </c>
      <c r="BA526" s="71">
        <v>236.2</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2433</v>
      </c>
      <c r="B527" s="70">
        <v>423</v>
      </c>
      <c r="C527" s="70">
        <v>15</v>
      </c>
      <c r="D527" s="70">
        <v>25</v>
      </c>
      <c r="E527" s="70">
        <v>2018</v>
      </c>
      <c r="F527" s="70" t="s">
        <v>183</v>
      </c>
      <c r="G527" s="70" t="s">
        <v>1872</v>
      </c>
      <c r="H527" s="70" t="s">
        <v>1873</v>
      </c>
      <c r="I527" s="148"/>
      <c r="J527" s="71">
        <v>4.0199010877635777</v>
      </c>
      <c r="K527" s="71">
        <v>0.21759914017986617</v>
      </c>
      <c r="L527" s="71">
        <v>5.372618293842419</v>
      </c>
      <c r="M527" s="71">
        <v>7.0098041588424147</v>
      </c>
      <c r="N527" s="71">
        <v>10.530554271966905</v>
      </c>
      <c r="O527" s="71">
        <v>4.9151648351087678</v>
      </c>
      <c r="P527" s="71">
        <v>6.6822794654263902</v>
      </c>
      <c r="Q527" s="71">
        <v>0.31810840273521901</v>
      </c>
      <c r="R527" s="71">
        <v>0</v>
      </c>
      <c r="S527" s="71">
        <v>0</v>
      </c>
      <c r="T527" s="72"/>
      <c r="U527" s="71">
        <v>156998</v>
      </c>
      <c r="V527" s="71">
        <v>75</v>
      </c>
      <c r="W527" s="71">
        <v>125</v>
      </c>
      <c r="X527" s="71">
        <v>1340</v>
      </c>
      <c r="Y527" s="71">
        <v>2198</v>
      </c>
      <c r="Z527" s="71">
        <v>2995</v>
      </c>
      <c r="AA527" s="71">
        <v>1398</v>
      </c>
      <c r="AB527" s="71">
        <v>5019</v>
      </c>
      <c r="AC527" s="71">
        <v>0</v>
      </c>
      <c r="AD527" s="71">
        <v>0</v>
      </c>
      <c r="AE527" s="72"/>
      <c r="AF527" s="71">
        <v>1277535.6896282879</v>
      </c>
      <c r="AG527" s="71">
        <v>139766.8997026743</v>
      </c>
      <c r="AH527" s="71">
        <v>761247.27532805724</v>
      </c>
      <c r="AI527" s="71">
        <v>8480912.2809826564</v>
      </c>
      <c r="AJ527" s="71">
        <v>8145405.6212064177</v>
      </c>
      <c r="AK527" s="71">
        <v>0</v>
      </c>
      <c r="AL527" s="71">
        <v>0</v>
      </c>
      <c r="AM527" s="71">
        <v>690870.92466176557</v>
      </c>
      <c r="AN527" s="71">
        <v>0</v>
      </c>
      <c r="AO527" s="71">
        <v>0</v>
      </c>
      <c r="AP527" s="71">
        <v>19495738.691509861</v>
      </c>
      <c r="AQ527" s="72"/>
      <c r="AR527" s="71">
        <v>49</v>
      </c>
      <c r="AS527" s="71">
        <v>16</v>
      </c>
      <c r="AT527" s="71">
        <v>0</v>
      </c>
      <c r="AU527" s="71">
        <v>0</v>
      </c>
      <c r="AV527" s="71">
        <v>0</v>
      </c>
      <c r="AW527" s="71">
        <v>0</v>
      </c>
      <c r="AX527" s="71"/>
      <c r="AY527" s="72"/>
      <c r="AZ527" s="71">
        <v>298.84500000000003</v>
      </c>
      <c r="BA527" s="71">
        <v>236</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2434</v>
      </c>
      <c r="B528" s="70">
        <v>424</v>
      </c>
      <c r="C528" s="70">
        <v>16</v>
      </c>
      <c r="D528" s="70">
        <v>25</v>
      </c>
      <c r="E528" s="70">
        <v>2019</v>
      </c>
      <c r="F528" s="70" t="s">
        <v>158</v>
      </c>
      <c r="G528" s="70" t="s">
        <v>1872</v>
      </c>
      <c r="H528" s="70" t="s">
        <v>1873</v>
      </c>
      <c r="I528" s="148"/>
      <c r="J528" s="71">
        <v>2.12817132282703</v>
      </c>
      <c r="K528" s="71">
        <v>0.20191597912727391</v>
      </c>
      <c r="L528" s="71">
        <v>5.3966894569955848</v>
      </c>
      <c r="M528" s="71">
        <v>6.2884308413732732</v>
      </c>
      <c r="N528" s="71">
        <v>10.544204367253037</v>
      </c>
      <c r="O528" s="71">
        <v>4.7598738335495314</v>
      </c>
      <c r="P528" s="71">
        <v>6.3233197173565969</v>
      </c>
      <c r="Q528" s="71">
        <v>0.30472506410814498</v>
      </c>
      <c r="R528" s="71">
        <v>0</v>
      </c>
      <c r="S528" s="71">
        <v>0</v>
      </c>
      <c r="T528" s="72"/>
      <c r="U528" s="71">
        <v>87434</v>
      </c>
      <c r="V528" s="71">
        <v>75</v>
      </c>
      <c r="W528" s="71">
        <v>125</v>
      </c>
      <c r="X528" s="71">
        <v>1340</v>
      </c>
      <c r="Y528" s="71">
        <v>2174</v>
      </c>
      <c r="Z528" s="71">
        <v>2980</v>
      </c>
      <c r="AA528" s="71">
        <v>1313</v>
      </c>
      <c r="AB528" s="71">
        <v>4938</v>
      </c>
      <c r="AC528" s="71">
        <v>0</v>
      </c>
      <c r="AD528" s="71">
        <v>0</v>
      </c>
      <c r="AE528" s="72"/>
      <c r="AF528" s="71">
        <v>698145.635519629</v>
      </c>
      <c r="AG528" s="71">
        <v>139725.51080114589</v>
      </c>
      <c r="AH528" s="71">
        <v>821919.67115564959</v>
      </c>
      <c r="AI528" s="71">
        <v>8310589.9904756825</v>
      </c>
      <c r="AJ528" s="71">
        <v>8498323.813817665</v>
      </c>
      <c r="AK528" s="71">
        <v>0</v>
      </c>
      <c r="AL528" s="71">
        <v>0</v>
      </c>
      <c r="AM528" s="71">
        <v>672518.42675590247</v>
      </c>
      <c r="AN528" s="71">
        <v>0</v>
      </c>
      <c r="AO528" s="71">
        <v>0</v>
      </c>
      <c r="AP528" s="71">
        <v>19141223.048525672</v>
      </c>
      <c r="AQ528" s="72"/>
      <c r="AR528" s="71">
        <v>53</v>
      </c>
      <c r="AS528" s="71">
        <v>16</v>
      </c>
      <c r="AT528" s="71">
        <v>0</v>
      </c>
      <c r="AU528" s="71">
        <v>0</v>
      </c>
      <c r="AV528" s="71">
        <v>0</v>
      </c>
      <c r="AW528" s="71">
        <v>0</v>
      </c>
      <c r="AX528" s="71"/>
      <c r="AY528" s="72"/>
      <c r="AZ528" s="71">
        <v>324.36</v>
      </c>
      <c r="BA528" s="71">
        <v>236.2</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2435</v>
      </c>
      <c r="B529" s="70">
        <v>425</v>
      </c>
      <c r="C529" s="70">
        <v>17</v>
      </c>
      <c r="D529" s="70">
        <v>25</v>
      </c>
      <c r="E529" s="70">
        <v>2020</v>
      </c>
      <c r="F529" s="70" t="s">
        <v>159</v>
      </c>
      <c r="G529" s="70" t="s">
        <v>1872</v>
      </c>
      <c r="H529" s="70" t="s">
        <v>1873</v>
      </c>
      <c r="I529" s="148"/>
      <c r="J529" s="71">
        <v>1.7581640318792839</v>
      </c>
      <c r="K529" s="71">
        <v>0.29681065153557806</v>
      </c>
      <c r="L529" s="71">
        <v>7.0938204537726808</v>
      </c>
      <c r="M529" s="71">
        <v>5.9041710890153816</v>
      </c>
      <c r="N529" s="71">
        <v>9.655467744831407</v>
      </c>
      <c r="O529" s="71">
        <v>4.1381353909509073</v>
      </c>
      <c r="P529" s="71">
        <v>5.9627427815298679</v>
      </c>
      <c r="Q529" s="71">
        <v>0.28590054776136198</v>
      </c>
      <c r="R529" s="71">
        <v>0</v>
      </c>
      <c r="S529" s="71">
        <v>0</v>
      </c>
      <c r="T529" s="72"/>
      <c r="U529" s="71">
        <v>81882</v>
      </c>
      <c r="V529" s="71">
        <v>102</v>
      </c>
      <c r="W529" s="71">
        <v>146</v>
      </c>
      <c r="X529" s="71">
        <v>1323</v>
      </c>
      <c r="Y529" s="71">
        <v>2172</v>
      </c>
      <c r="Z529" s="71">
        <v>2957</v>
      </c>
      <c r="AA529" s="71">
        <v>1316</v>
      </c>
      <c r="AB529" s="71">
        <v>4849</v>
      </c>
      <c r="AC529" s="71">
        <v>0</v>
      </c>
      <c r="AD529" s="71">
        <v>0</v>
      </c>
      <c r="AE529" s="72"/>
      <c r="AF529" s="71">
        <v>639327.0765269578</v>
      </c>
      <c r="AG529" s="71">
        <v>190166.76131978171</v>
      </c>
      <c r="AH529" s="71">
        <v>1040296.625494558</v>
      </c>
      <c r="AI529" s="71">
        <v>7596244.8336191084</v>
      </c>
      <c r="AJ529" s="71">
        <v>8919291.5462468471</v>
      </c>
      <c r="AK529" s="71"/>
      <c r="AL529" s="71"/>
      <c r="AM529" s="71">
        <v>632848.37351364235</v>
      </c>
      <c r="AN529" s="71"/>
      <c r="AO529" s="71"/>
      <c r="AP529" s="71">
        <v>19018175.216720898</v>
      </c>
      <c r="AQ529" s="72"/>
      <c r="AR529" s="71">
        <v>54</v>
      </c>
      <c r="AS529" s="71">
        <v>17</v>
      </c>
      <c r="AT529" s="71">
        <v>0</v>
      </c>
      <c r="AU529" s="71">
        <v>0</v>
      </c>
      <c r="AV529" s="71">
        <v>0</v>
      </c>
      <c r="AW529" s="71">
        <v>0</v>
      </c>
      <c r="AX529" s="71"/>
      <c r="AY529" s="72"/>
      <c r="AZ529" s="71">
        <v>330.16</v>
      </c>
      <c r="BA529" s="71">
        <v>735.20000000000016</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2436</v>
      </c>
      <c r="B530" s="70">
        <v>425</v>
      </c>
      <c r="C530" s="70">
        <v>18</v>
      </c>
      <c r="D530" s="70">
        <v>25</v>
      </c>
      <c r="E530" s="70">
        <v>2021</v>
      </c>
      <c r="F530" s="70" t="s">
        <v>160</v>
      </c>
      <c r="G530" s="70" t="s">
        <v>1872</v>
      </c>
      <c r="H530" s="70" t="s">
        <v>1873</v>
      </c>
      <c r="I530" s="148"/>
      <c r="J530" s="71">
        <v>1.712996871260313</v>
      </c>
      <c r="K530" s="71">
        <v>0.28591104700008302</v>
      </c>
      <c r="L530" s="71">
        <v>6.4737421150872807</v>
      </c>
      <c r="M530" s="71">
        <v>5.9963735401171983</v>
      </c>
      <c r="N530" s="71">
        <v>9.6094674409404082</v>
      </c>
      <c r="O530" s="71">
        <v>3.9686761483631314</v>
      </c>
      <c r="P530" s="71">
        <v>6.1799911691651683</v>
      </c>
      <c r="Q530" s="71">
        <v>0.28002456707810303</v>
      </c>
      <c r="R530" s="71">
        <v>0</v>
      </c>
      <c r="S530" s="71">
        <v>0</v>
      </c>
      <c r="T530" s="72"/>
      <c r="U530" s="71">
        <v>81927</v>
      </c>
      <c r="V530" s="71">
        <v>102</v>
      </c>
      <c r="W530" s="71">
        <v>146</v>
      </c>
      <c r="X530" s="71">
        <v>1323</v>
      </c>
      <c r="Y530" s="71">
        <v>2188</v>
      </c>
      <c r="Z530" s="71">
        <v>2920</v>
      </c>
      <c r="AA530" s="71">
        <v>1330</v>
      </c>
      <c r="AB530" s="71">
        <v>4796</v>
      </c>
      <c r="AC530" s="71">
        <v>0</v>
      </c>
      <c r="AD530" s="71">
        <v>0</v>
      </c>
      <c r="AE530" s="72"/>
      <c r="AF530" s="71">
        <v>627525.55570582661</v>
      </c>
      <c r="AG530" s="71">
        <v>193450.64278976913</v>
      </c>
      <c r="AH530" s="71">
        <v>932686.46625454118</v>
      </c>
      <c r="AI530" s="71">
        <v>8335332.3445015447</v>
      </c>
      <c r="AJ530" s="71">
        <v>8752446.0411367491</v>
      </c>
      <c r="AK530" s="71">
        <v>0</v>
      </c>
      <c r="AL530" s="71">
        <v>0</v>
      </c>
      <c r="AM530" s="71">
        <v>629541.60592622275</v>
      </c>
      <c r="AN530" s="71">
        <v>0</v>
      </c>
      <c r="AO530" s="71">
        <v>0</v>
      </c>
      <c r="AP530" s="71">
        <v>19470982.656314656</v>
      </c>
      <c r="AQ530" s="72"/>
      <c r="AR530" s="71">
        <v>56</v>
      </c>
      <c r="AS530" s="71">
        <v>17</v>
      </c>
      <c r="AT530" s="71">
        <v>0</v>
      </c>
      <c r="AU530" s="71">
        <v>0</v>
      </c>
      <c r="AV530" s="71">
        <v>0</v>
      </c>
      <c r="AW530" s="71">
        <v>0</v>
      </c>
      <c r="AX530" s="71"/>
      <c r="AY530" s="72"/>
      <c r="AZ530" s="71">
        <v>342.36</v>
      </c>
      <c r="BA530" s="71">
        <v>735.20000000000016</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1874</v>
      </c>
      <c r="B531" s="70">
        <v>425</v>
      </c>
      <c r="C531" s="70">
        <v>19</v>
      </c>
      <c r="D531" s="70">
        <v>25</v>
      </c>
      <c r="E531" s="70">
        <v>2022</v>
      </c>
      <c r="F531" s="70" t="s">
        <v>161</v>
      </c>
      <c r="G531" s="70" t="s">
        <v>1872</v>
      </c>
      <c r="H531" s="70" t="s">
        <v>1873</v>
      </c>
      <c r="I531" s="148"/>
      <c r="J531" s="71">
        <v>1.4313671081663872</v>
      </c>
      <c r="K531" s="71">
        <v>0.27348937771128495</v>
      </c>
      <c r="L531" s="71">
        <v>5.8045645449292476</v>
      </c>
      <c r="M531" s="71">
        <v>6.1136172240522679</v>
      </c>
      <c r="N531" s="71">
        <v>9.4205050881990591</v>
      </c>
      <c r="O531" s="71">
        <v>4.1742185673315513</v>
      </c>
      <c r="P531" s="71">
        <v>6.1466943007546897</v>
      </c>
      <c r="Q531" s="71">
        <v>0.27586408198819684</v>
      </c>
      <c r="R531" s="71">
        <v>0</v>
      </c>
      <c r="S531" s="71">
        <v>0</v>
      </c>
      <c r="T531" s="72"/>
      <c r="U531" s="71">
        <v>84197</v>
      </c>
      <c r="V531" s="71">
        <v>102</v>
      </c>
      <c r="W531" s="71">
        <v>146</v>
      </c>
      <c r="X531" s="71">
        <v>1323</v>
      </c>
      <c r="Y531" s="71">
        <v>2178</v>
      </c>
      <c r="Z531" s="71">
        <v>2918</v>
      </c>
      <c r="AA531" s="71">
        <v>1343</v>
      </c>
      <c r="AB531" s="71">
        <v>4686</v>
      </c>
      <c r="AC531" s="71">
        <v>0</v>
      </c>
      <c r="AD531" s="71">
        <v>0</v>
      </c>
      <c r="AE531" s="72"/>
      <c r="AF531" s="71">
        <v>574941.38608730899</v>
      </c>
      <c r="AG531" s="71">
        <v>195150.02383993496</v>
      </c>
      <c r="AH531" s="71">
        <v>1035290.5518973643</v>
      </c>
      <c r="AI531" s="71">
        <v>8278021.7287197839</v>
      </c>
      <c r="AJ531" s="71">
        <v>8868521.281324992</v>
      </c>
      <c r="AK531" s="71">
        <v>0</v>
      </c>
      <c r="AL531" s="71">
        <v>0</v>
      </c>
      <c r="AM531" s="71">
        <v>605090.50159174344</v>
      </c>
      <c r="AN531" s="71">
        <v>0</v>
      </c>
      <c r="AO531" s="71">
        <v>0</v>
      </c>
      <c r="AP531" s="71">
        <v>19557015.473461129</v>
      </c>
      <c r="AQ531" s="72"/>
      <c r="AR531" s="71">
        <v>60</v>
      </c>
      <c r="AS531" s="71">
        <v>17</v>
      </c>
      <c r="AT531" s="71">
        <v>0</v>
      </c>
      <c r="AU531" s="71">
        <v>0</v>
      </c>
      <c r="AV531" s="71">
        <v>0</v>
      </c>
      <c r="AW531" s="71">
        <v>0</v>
      </c>
      <c r="AX531" s="71"/>
      <c r="AY531" s="72"/>
      <c r="AZ531" s="71">
        <v>367.86</v>
      </c>
      <c r="BA531" s="71">
        <v>735.20000000000016</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2437</v>
      </c>
      <c r="B532" s="70">
        <v>425</v>
      </c>
      <c r="C532" s="70">
        <v>20</v>
      </c>
      <c r="D532" s="70">
        <v>25</v>
      </c>
      <c r="E532" s="70">
        <v>2023</v>
      </c>
      <c r="F532" s="70" t="s">
        <v>1539</v>
      </c>
      <c r="G532" s="70" t="s">
        <v>1872</v>
      </c>
      <c r="H532" s="70" t="s">
        <v>1873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62</v>
      </c>
      <c r="AS532" s="71">
        <v>17</v>
      </c>
      <c r="AT532" s="71">
        <v>0</v>
      </c>
      <c r="AU532" s="71">
        <v>0</v>
      </c>
      <c r="AV532" s="71">
        <v>0</v>
      </c>
      <c r="AW532" s="71">
        <v>0</v>
      </c>
      <c r="AX532" s="71"/>
      <c r="AY532" s="72"/>
      <c r="AZ532" s="71">
        <v>381.46</v>
      </c>
      <c r="BA532" s="71">
        <v>735.20000000000016</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1871</v>
      </c>
      <c r="B533" s="70">
        <v>425</v>
      </c>
      <c r="C533" s="70">
        <v>21</v>
      </c>
      <c r="D533" s="70">
        <v>25</v>
      </c>
      <c r="E533" s="70">
        <v>2024</v>
      </c>
      <c r="F533" s="70" t="s">
        <v>1554</v>
      </c>
      <c r="G533" s="70" t="s">
        <v>1872</v>
      </c>
      <c r="H533" s="70" t="s">
        <v>1873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2438</v>
      </c>
      <c r="B534" s="70">
        <v>307</v>
      </c>
      <c r="C534" s="70">
        <v>1</v>
      </c>
      <c r="D534" s="70">
        <v>19</v>
      </c>
      <c r="E534" s="70">
        <v>1990</v>
      </c>
      <c r="F534" s="70" t="s">
        <v>787</v>
      </c>
      <c r="G534" s="70" t="s">
        <v>2439</v>
      </c>
      <c r="H534" s="70" t="s">
        <v>2440</v>
      </c>
      <c r="I534" s="148"/>
      <c r="J534" s="71">
        <v>38.123831565908837</v>
      </c>
      <c r="K534" s="71">
        <v>2.665487605072526</v>
      </c>
      <c r="L534" s="71">
        <v>1.353265980303191</v>
      </c>
      <c r="M534" s="71">
        <v>5.1290294896898692</v>
      </c>
      <c r="N534" s="71">
        <v>11.434878796556941</v>
      </c>
      <c r="O534" s="71">
        <v>5.6599411964705286</v>
      </c>
      <c r="P534" s="71">
        <v>7.4749467763822661</v>
      </c>
      <c r="Q534" s="71">
        <v>0.49486937114078799</v>
      </c>
      <c r="R534" s="71">
        <v>0</v>
      </c>
      <c r="S534" s="71">
        <v>0.53317995051642475</v>
      </c>
      <c r="T534" s="72"/>
      <c r="U534" s="71">
        <v>2856018</v>
      </c>
      <c r="V534" s="71">
        <v>648</v>
      </c>
      <c r="W534" s="71">
        <v>25</v>
      </c>
      <c r="X534" s="71">
        <v>2038</v>
      </c>
      <c r="Y534" s="71">
        <v>2647</v>
      </c>
      <c r="Z534" s="71">
        <v>2328</v>
      </c>
      <c r="AA534" s="71">
        <v>1815</v>
      </c>
      <c r="AB534" s="71">
        <v>8035</v>
      </c>
      <c r="AC534" s="71">
        <v>0</v>
      </c>
      <c r="AD534" s="71">
        <v>0.53317995051642475</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2441</v>
      </c>
      <c r="B535" s="70">
        <v>308</v>
      </c>
      <c r="C535" s="70">
        <v>2</v>
      </c>
      <c r="D535" s="70">
        <v>19</v>
      </c>
      <c r="E535" s="70">
        <v>2005</v>
      </c>
      <c r="F535" s="70" t="s">
        <v>789</v>
      </c>
      <c r="G535" s="70" t="s">
        <v>2439</v>
      </c>
      <c r="H535" s="70" t="s">
        <v>2440</v>
      </c>
      <c r="I535" s="148"/>
      <c r="J535" s="71">
        <v>58.333186752605663</v>
      </c>
      <c r="K535" s="71">
        <v>2.4105837749121251</v>
      </c>
      <c r="L535" s="71">
        <v>8.8051970644601436</v>
      </c>
      <c r="M535" s="71">
        <v>8.2441617253367188</v>
      </c>
      <c r="N535" s="71">
        <v>15.44851191318889</v>
      </c>
      <c r="O535" s="71">
        <v>6.945873489176031</v>
      </c>
      <c r="P535" s="71">
        <v>7.1809314894728677</v>
      </c>
      <c r="Q535" s="71">
        <v>0.39720032481269502</v>
      </c>
      <c r="R535" s="71">
        <v>0</v>
      </c>
      <c r="S535" s="71">
        <v>0.88575578077280259</v>
      </c>
      <c r="T535" s="72"/>
      <c r="U535" s="71">
        <v>3323075</v>
      </c>
      <c r="V535" s="71">
        <v>603</v>
      </c>
      <c r="W535" s="71">
        <v>93</v>
      </c>
      <c r="X535" s="71">
        <v>1349</v>
      </c>
      <c r="Y535" s="71">
        <v>2673</v>
      </c>
      <c r="Z535" s="71">
        <v>3306</v>
      </c>
      <c r="AA535" s="71">
        <v>1428</v>
      </c>
      <c r="AB535" s="71">
        <v>6742</v>
      </c>
      <c r="AC535" s="71">
        <v>0</v>
      </c>
      <c r="AD535" s="71">
        <v>0.88575578077280259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2442</v>
      </c>
      <c r="B536" s="70">
        <v>309</v>
      </c>
      <c r="C536" s="70">
        <v>3</v>
      </c>
      <c r="D536" s="70">
        <v>19</v>
      </c>
      <c r="E536" s="70">
        <v>2006</v>
      </c>
      <c r="F536" s="70" t="s">
        <v>790</v>
      </c>
      <c r="G536" s="70" t="s">
        <v>2439</v>
      </c>
      <c r="H536" s="70" t="s">
        <v>2440</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2443</v>
      </c>
      <c r="B537" s="70">
        <v>310</v>
      </c>
      <c r="C537" s="70">
        <v>4</v>
      </c>
      <c r="D537" s="70">
        <v>19</v>
      </c>
      <c r="E537" s="70">
        <v>2007</v>
      </c>
      <c r="F537" s="70" t="s">
        <v>791</v>
      </c>
      <c r="G537" s="70" t="s">
        <v>2439</v>
      </c>
      <c r="H537" s="70" t="s">
        <v>2440</v>
      </c>
      <c r="I537" s="148"/>
      <c r="J537" s="71">
        <v>49.873608312471539</v>
      </c>
      <c r="K537" s="71">
        <v>1.7037237333231221</v>
      </c>
      <c r="L537" s="71">
        <v>8.5557271989316757</v>
      </c>
      <c r="M537" s="71">
        <v>8.5470802984518226</v>
      </c>
      <c r="N537" s="71">
        <v>15.38760407737427</v>
      </c>
      <c r="O537" s="71">
        <v>6.5845946203801837</v>
      </c>
      <c r="P537" s="71">
        <v>7.072504453387082</v>
      </c>
      <c r="Q537" s="71">
        <v>0.399347276586766</v>
      </c>
      <c r="R537" s="71">
        <v>0</v>
      </c>
      <c r="S537" s="71">
        <v>0.74588416032634286</v>
      </c>
      <c r="T537" s="72"/>
      <c r="U537" s="71">
        <v>3944323</v>
      </c>
      <c r="V537" s="71">
        <v>569</v>
      </c>
      <c r="W537" s="71">
        <v>99</v>
      </c>
      <c r="X537" s="71">
        <v>1788</v>
      </c>
      <c r="Y537" s="71">
        <v>2643</v>
      </c>
      <c r="Z537" s="71">
        <v>3258</v>
      </c>
      <c r="AA537" s="71">
        <v>1385</v>
      </c>
      <c r="AB537" s="71">
        <v>6420</v>
      </c>
      <c r="AC537" s="71">
        <v>0</v>
      </c>
      <c r="AD537" s="71">
        <v>0.74588416032634286</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2444</v>
      </c>
      <c r="B538" s="70">
        <v>311</v>
      </c>
      <c r="C538" s="70">
        <v>5</v>
      </c>
      <c r="D538" s="70">
        <v>19</v>
      </c>
      <c r="E538" s="70">
        <v>2008</v>
      </c>
      <c r="F538" s="70" t="s">
        <v>792</v>
      </c>
      <c r="G538" s="70" t="s">
        <v>2439</v>
      </c>
      <c r="H538" s="70" t="s">
        <v>2440</v>
      </c>
      <c r="I538" s="148"/>
      <c r="J538" s="71">
        <v>39.842751078994311</v>
      </c>
      <c r="K538" s="71">
        <v>1.2888169102264839</v>
      </c>
      <c r="L538" s="71">
        <v>7.7092439124656833</v>
      </c>
      <c r="M538" s="71">
        <v>8.9346014037766093</v>
      </c>
      <c r="N538" s="71">
        <v>12.41236587954725</v>
      </c>
      <c r="O538" s="71">
        <v>6.3320354593683881</v>
      </c>
      <c r="P538" s="71">
        <v>6.7941081524872446</v>
      </c>
      <c r="Q538" s="71">
        <v>0.38254284976679298</v>
      </c>
      <c r="R538" s="71">
        <v>0</v>
      </c>
      <c r="S538" s="71">
        <v>0.74634212994337445</v>
      </c>
      <c r="T538" s="72"/>
      <c r="U538" s="71">
        <v>3250265</v>
      </c>
      <c r="V538" s="71">
        <v>569</v>
      </c>
      <c r="W538" s="71">
        <v>99</v>
      </c>
      <c r="X538" s="71">
        <v>1788</v>
      </c>
      <c r="Y538" s="71">
        <v>2599</v>
      </c>
      <c r="Z538" s="71">
        <v>3243</v>
      </c>
      <c r="AA538" s="71">
        <v>1332</v>
      </c>
      <c r="AB538" s="71">
        <v>6251</v>
      </c>
      <c r="AC538" s="71">
        <v>0</v>
      </c>
      <c r="AD538" s="71">
        <v>0.74634212994337445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2445</v>
      </c>
      <c r="B539" s="70">
        <v>312</v>
      </c>
      <c r="C539" s="70">
        <v>6</v>
      </c>
      <c r="D539" s="70">
        <v>19</v>
      </c>
      <c r="E539" s="70">
        <v>2009</v>
      </c>
      <c r="F539" s="70" t="s">
        <v>176</v>
      </c>
      <c r="G539" s="1064" t="s">
        <v>2439</v>
      </c>
      <c r="H539" s="70" t="s">
        <v>2440</v>
      </c>
      <c r="I539" s="148"/>
      <c r="J539" s="71">
        <v>39.682797595971621</v>
      </c>
      <c r="K539" s="71">
        <v>1.0947359768704801</v>
      </c>
      <c r="L539" s="71">
        <v>6.4281556562102713</v>
      </c>
      <c r="M539" s="71">
        <v>8.5817073136464685</v>
      </c>
      <c r="N539" s="71">
        <v>12.29435010157051</v>
      </c>
      <c r="O539" s="71">
        <v>6.3617104273495819</v>
      </c>
      <c r="P539" s="71">
        <v>6.4987415969196958</v>
      </c>
      <c r="Q539" s="71">
        <v>0.35917002483497801</v>
      </c>
      <c r="R539" s="71">
        <v>0</v>
      </c>
      <c r="S539" s="71">
        <v>0.76682675112014409</v>
      </c>
      <c r="T539" s="72"/>
      <c r="U539" s="71">
        <v>2381927</v>
      </c>
      <c r="V539" s="71">
        <v>420</v>
      </c>
      <c r="W539" s="71">
        <v>137</v>
      </c>
      <c r="X539" s="71">
        <v>1646</v>
      </c>
      <c r="Y539" s="71">
        <v>2598</v>
      </c>
      <c r="Z539" s="71">
        <v>3216</v>
      </c>
      <c r="AA539" s="71">
        <v>1308</v>
      </c>
      <c r="AB539" s="71">
        <v>6161</v>
      </c>
      <c r="AC539" s="71">
        <v>0</v>
      </c>
      <c r="AD539" s="71">
        <v>0.76682675112014409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123.643</v>
      </c>
      <c r="BK539" s="71">
        <v>0</v>
      </c>
      <c r="BL539" s="71">
        <v>85.625</v>
      </c>
      <c r="BM539" s="71">
        <v>0</v>
      </c>
      <c r="BN539" s="72"/>
      <c r="BO539" s="71">
        <v>0</v>
      </c>
      <c r="BP539" s="71">
        <v>0</v>
      </c>
      <c r="BQ539" s="71">
        <v>2</v>
      </c>
      <c r="BR539" s="71">
        <v>0</v>
      </c>
      <c r="BS539" s="71">
        <v>1</v>
      </c>
      <c r="BT539" s="71">
        <v>0</v>
      </c>
      <c r="BU539"/>
      <c r="BV539" s="70">
        <v>129.88300000000001</v>
      </c>
      <c r="BW539" s="70">
        <v>0</v>
      </c>
      <c r="BX539" s="70">
        <v>79.385000000000005</v>
      </c>
      <c r="BY539" s="70">
        <v>0</v>
      </c>
      <c r="BZ539" s="70">
        <v>0</v>
      </c>
      <c r="CA539" s="70">
        <v>0</v>
      </c>
      <c r="CB539" s="70">
        <v>0</v>
      </c>
      <c r="CC539" s="70">
        <v>0</v>
      </c>
      <c r="CD539" s="70">
        <v>0</v>
      </c>
    </row>
    <row r="540" spans="1:82">
      <c r="A540" s="70" t="s">
        <v>2446</v>
      </c>
      <c r="B540" s="70">
        <v>313</v>
      </c>
      <c r="C540" s="70">
        <v>7</v>
      </c>
      <c r="D540" s="70">
        <v>19</v>
      </c>
      <c r="E540" s="70">
        <v>2010</v>
      </c>
      <c r="F540" s="70" t="s">
        <v>177</v>
      </c>
      <c r="G540" s="1064" t="s">
        <v>2439</v>
      </c>
      <c r="H540" s="70" t="s">
        <v>2440</v>
      </c>
      <c r="I540" s="148"/>
      <c r="J540" s="71">
        <v>39.457082756204301</v>
      </c>
      <c r="K540" s="71">
        <v>1.0851466041266979</v>
      </c>
      <c r="L540" s="71">
        <v>6.1925499842684966</v>
      </c>
      <c r="M540" s="71">
        <v>8.0601771574756764</v>
      </c>
      <c r="N540" s="71">
        <v>14.305322792418171</v>
      </c>
      <c r="O540" s="71">
        <v>6.3106266287926731</v>
      </c>
      <c r="P540" s="71">
        <v>6.4766546548050616</v>
      </c>
      <c r="Q540" s="71">
        <v>0.36984007553611498</v>
      </c>
      <c r="R540" s="71">
        <v>0</v>
      </c>
      <c r="S540" s="71">
        <v>0.66891200576430809</v>
      </c>
      <c r="T540" s="72"/>
      <c r="U540" s="71">
        <v>2770314</v>
      </c>
      <c r="V540" s="71">
        <v>420</v>
      </c>
      <c r="W540" s="71">
        <v>137</v>
      </c>
      <c r="X540" s="71">
        <v>1646</v>
      </c>
      <c r="Y540" s="71">
        <v>2584</v>
      </c>
      <c r="Z540" s="71">
        <v>3205</v>
      </c>
      <c r="AA540" s="71">
        <v>1271</v>
      </c>
      <c r="AB540" s="71">
        <v>6079</v>
      </c>
      <c r="AC540" s="71">
        <v>0</v>
      </c>
      <c r="AD540" s="71">
        <v>0.66891200576430809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121.869</v>
      </c>
      <c r="BK540" s="71">
        <v>0</v>
      </c>
      <c r="BL540" s="71">
        <v>84.834999999999994</v>
      </c>
      <c r="BM540" s="71">
        <v>0</v>
      </c>
      <c r="BN540" s="72"/>
      <c r="BO540" s="71">
        <v>0</v>
      </c>
      <c r="BP540" s="71">
        <v>0</v>
      </c>
      <c r="BQ540" s="71">
        <v>2</v>
      </c>
      <c r="BR540" s="71">
        <v>0</v>
      </c>
      <c r="BS540" s="71">
        <v>1</v>
      </c>
      <c r="BT540" s="71">
        <v>0</v>
      </c>
      <c r="BU540"/>
      <c r="BV540" s="70">
        <v>127.925</v>
      </c>
      <c r="BW540" s="70">
        <v>0</v>
      </c>
      <c r="BX540" s="70">
        <v>78.778999999999996</v>
      </c>
      <c r="BY540" s="70">
        <v>0</v>
      </c>
      <c r="BZ540" s="70">
        <v>0</v>
      </c>
      <c r="CA540" s="70">
        <v>0</v>
      </c>
      <c r="CB540" s="70">
        <v>0</v>
      </c>
      <c r="CC540" s="70">
        <v>0</v>
      </c>
      <c r="CD540" s="70">
        <v>0</v>
      </c>
    </row>
    <row r="541" spans="1:82">
      <c r="A541" s="70" t="s">
        <v>2447</v>
      </c>
      <c r="B541" s="70">
        <v>314</v>
      </c>
      <c r="C541" s="70">
        <v>8</v>
      </c>
      <c r="D541" s="70">
        <v>19</v>
      </c>
      <c r="E541" s="70">
        <v>2011</v>
      </c>
      <c r="F541" s="70" t="s">
        <v>178</v>
      </c>
      <c r="G541" s="70" t="s">
        <v>2439</v>
      </c>
      <c r="H541" s="70" t="s">
        <v>2440</v>
      </c>
      <c r="I541" s="148"/>
      <c r="J541" s="71">
        <v>41.8943445089593</v>
      </c>
      <c r="K541" s="71">
        <v>1.4740638173216161</v>
      </c>
      <c r="L541" s="71">
        <v>5.2854586451770089</v>
      </c>
      <c r="M541" s="71">
        <v>9.3078225856415653</v>
      </c>
      <c r="N541" s="71">
        <v>13.30453688438944</v>
      </c>
      <c r="O541" s="71">
        <v>6.1802976601627959</v>
      </c>
      <c r="P541" s="71">
        <v>6.1954690882178722</v>
      </c>
      <c r="Q541" s="71">
        <v>0.41944817886038799</v>
      </c>
      <c r="R541" s="71">
        <v>0</v>
      </c>
      <c r="S541" s="71">
        <v>0.64356885561449473</v>
      </c>
      <c r="T541" s="72"/>
      <c r="U541" s="71">
        <v>2270512</v>
      </c>
      <c r="V541" s="71">
        <v>420</v>
      </c>
      <c r="W541" s="71">
        <v>137</v>
      </c>
      <c r="X541" s="71">
        <v>1646</v>
      </c>
      <c r="Y541" s="71">
        <v>2577</v>
      </c>
      <c r="Z541" s="71">
        <v>3207</v>
      </c>
      <c r="AA541" s="71">
        <v>1252</v>
      </c>
      <c r="AB541" s="71">
        <v>5977</v>
      </c>
      <c r="AC541" s="71">
        <v>0</v>
      </c>
      <c r="AD541" s="71">
        <v>0.64356885561449473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115.80500000000001</v>
      </c>
      <c r="BK541" s="71">
        <v>0</v>
      </c>
      <c r="BL541" s="71">
        <v>86.909000000000006</v>
      </c>
      <c r="BM541" s="71">
        <v>0</v>
      </c>
      <c r="BN541" s="72"/>
      <c r="BO541" s="71">
        <v>0</v>
      </c>
      <c r="BP541" s="71">
        <v>0</v>
      </c>
      <c r="BQ541" s="71">
        <v>2</v>
      </c>
      <c r="BR541" s="71">
        <v>0</v>
      </c>
      <c r="BS541" s="71">
        <v>1</v>
      </c>
      <c r="BT541" s="71">
        <v>0</v>
      </c>
      <c r="BU541"/>
      <c r="BV541" s="70">
        <v>121.446</v>
      </c>
      <c r="BW541" s="70">
        <v>0</v>
      </c>
      <c r="BX541" s="70">
        <v>81.268000000000001</v>
      </c>
      <c r="BY541" s="70">
        <v>0</v>
      </c>
      <c r="BZ541" s="70">
        <v>0</v>
      </c>
      <c r="CA541" s="70">
        <v>0</v>
      </c>
      <c r="CB541" s="70">
        <v>0</v>
      </c>
      <c r="CC541" s="70">
        <v>0</v>
      </c>
      <c r="CD541" s="70">
        <v>0</v>
      </c>
    </row>
    <row r="542" spans="1:82">
      <c r="A542" s="70" t="s">
        <v>2448</v>
      </c>
      <c r="B542" s="70">
        <v>315</v>
      </c>
      <c r="C542" s="70">
        <v>9</v>
      </c>
      <c r="D542" s="70">
        <v>19</v>
      </c>
      <c r="E542" s="70">
        <v>2012</v>
      </c>
      <c r="F542" s="70" t="s">
        <v>179</v>
      </c>
      <c r="G542" s="70" t="s">
        <v>2439</v>
      </c>
      <c r="H542" s="70" t="s">
        <v>2440</v>
      </c>
      <c r="I542" s="148"/>
      <c r="J542" s="71">
        <v>35.795629038372908</v>
      </c>
      <c r="K542" s="71">
        <v>1.3703868514066579</v>
      </c>
      <c r="L542" s="71">
        <v>5.2191265387600447</v>
      </c>
      <c r="M542" s="71">
        <v>9.2609179898338034</v>
      </c>
      <c r="N542" s="71">
        <v>14.149505549466859</v>
      </c>
      <c r="O542" s="71">
        <v>6.1278400259589798</v>
      </c>
      <c r="P542" s="71">
        <v>6.2008585641413667</v>
      </c>
      <c r="Q542" s="71">
        <v>0.44741118679345898</v>
      </c>
      <c r="R542" s="71">
        <v>0</v>
      </c>
      <c r="S542" s="71">
        <v>0.67884533320069329</v>
      </c>
      <c r="T542" s="72"/>
      <c r="U542" s="71">
        <v>2253154</v>
      </c>
      <c r="V542" s="71">
        <v>420</v>
      </c>
      <c r="W542" s="71">
        <v>137</v>
      </c>
      <c r="X542" s="71">
        <v>1646</v>
      </c>
      <c r="Y542" s="71">
        <v>2565</v>
      </c>
      <c r="Z542" s="71">
        <v>3205</v>
      </c>
      <c r="AA542" s="71">
        <v>1246</v>
      </c>
      <c r="AB542" s="71">
        <v>5868</v>
      </c>
      <c r="AC542" s="71">
        <v>0</v>
      </c>
      <c r="AD542" s="71">
        <v>0.67884533320069329</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140.53</v>
      </c>
      <c r="BK542" s="71">
        <v>0</v>
      </c>
      <c r="BL542" s="71">
        <v>80.694000000000003</v>
      </c>
      <c r="BM542" s="71">
        <v>0</v>
      </c>
      <c r="BN542" s="72"/>
      <c r="BO542" s="71">
        <v>0</v>
      </c>
      <c r="BP542" s="71">
        <v>0</v>
      </c>
      <c r="BQ542" s="71">
        <v>2</v>
      </c>
      <c r="BR542" s="71">
        <v>0</v>
      </c>
      <c r="BS542" s="71">
        <v>1</v>
      </c>
      <c r="BT542" s="71">
        <v>0</v>
      </c>
      <c r="BU542"/>
      <c r="BV542" s="70">
        <v>147.12200000000001</v>
      </c>
      <c r="BW542" s="70">
        <v>0</v>
      </c>
      <c r="BX542" s="70">
        <v>74.102000000000004</v>
      </c>
      <c r="BY542" s="70">
        <v>0</v>
      </c>
      <c r="BZ542" s="70">
        <v>0</v>
      </c>
      <c r="CA542" s="70">
        <v>0</v>
      </c>
      <c r="CB542" s="70">
        <v>0</v>
      </c>
      <c r="CC542" s="70">
        <v>0</v>
      </c>
      <c r="CD542" s="70">
        <v>0</v>
      </c>
    </row>
    <row r="543" spans="1:82">
      <c r="A543" s="70" t="s">
        <v>2449</v>
      </c>
      <c r="B543" s="70">
        <v>316</v>
      </c>
      <c r="C543" s="70">
        <v>10</v>
      </c>
      <c r="D543" s="70">
        <v>19</v>
      </c>
      <c r="E543" s="70">
        <v>2013</v>
      </c>
      <c r="F543" s="70" t="s">
        <v>180</v>
      </c>
      <c r="G543" s="70" t="s">
        <v>2439</v>
      </c>
      <c r="H543" s="70" t="s">
        <v>2440</v>
      </c>
      <c r="I543" s="148"/>
      <c r="J543" s="71">
        <v>44.278486113991967</v>
      </c>
      <c r="K543" s="71">
        <v>1.243575543752371</v>
      </c>
      <c r="L543" s="71">
        <v>4.133342600524637</v>
      </c>
      <c r="M543" s="71">
        <v>9.1378834668416928</v>
      </c>
      <c r="N543" s="71">
        <v>16.038148291715501</v>
      </c>
      <c r="O543" s="71">
        <v>5.8677670061542155</v>
      </c>
      <c r="P543" s="71">
        <v>6.0943439822625436</v>
      </c>
      <c r="Q543" s="71">
        <v>0.448503674240812</v>
      </c>
      <c r="R543" s="71">
        <v>0</v>
      </c>
      <c r="S543" s="71">
        <v>0.82371341908915852</v>
      </c>
      <c r="T543" s="72"/>
      <c r="U543" s="71">
        <v>2652376</v>
      </c>
      <c r="V543" s="71">
        <v>420</v>
      </c>
      <c r="W543" s="71">
        <v>137</v>
      </c>
      <c r="X543" s="71">
        <v>1646</v>
      </c>
      <c r="Y543" s="71">
        <v>2549</v>
      </c>
      <c r="Z543" s="71">
        <v>3206</v>
      </c>
      <c r="AA543" s="71">
        <v>1220</v>
      </c>
      <c r="AB543" s="71">
        <v>5798</v>
      </c>
      <c r="AC543" s="71">
        <v>0</v>
      </c>
      <c r="AD543" s="71">
        <v>0.82371341908915852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142.334</v>
      </c>
      <c r="BK543" s="71">
        <v>0</v>
      </c>
      <c r="BL543" s="71">
        <v>86.698999999999998</v>
      </c>
      <c r="BM543" s="71">
        <v>0</v>
      </c>
      <c r="BN543" s="72"/>
      <c r="BO543" s="71">
        <v>0</v>
      </c>
      <c r="BP543" s="71">
        <v>0</v>
      </c>
      <c r="BQ543" s="71">
        <v>2</v>
      </c>
      <c r="BR543" s="71">
        <v>0</v>
      </c>
      <c r="BS543" s="71">
        <v>1</v>
      </c>
      <c r="BT543" s="71">
        <v>0</v>
      </c>
      <c r="BU543"/>
      <c r="BV543" s="70">
        <v>149.01300000000001</v>
      </c>
      <c r="BW543" s="70">
        <v>0</v>
      </c>
      <c r="BX543" s="70">
        <v>80.02</v>
      </c>
      <c r="BY543" s="70">
        <v>0</v>
      </c>
      <c r="BZ543" s="70">
        <v>0</v>
      </c>
      <c r="CA543" s="70">
        <v>0</v>
      </c>
      <c r="CB543" s="70">
        <v>0</v>
      </c>
      <c r="CC543" s="70">
        <v>0</v>
      </c>
      <c r="CD543" s="70">
        <v>0</v>
      </c>
    </row>
    <row r="544" spans="1:82">
      <c r="A544" s="70" t="s">
        <v>2450</v>
      </c>
      <c r="B544" s="70">
        <v>317</v>
      </c>
      <c r="C544" s="70">
        <v>11</v>
      </c>
      <c r="D544" s="70">
        <v>19</v>
      </c>
      <c r="E544" s="70">
        <v>2014</v>
      </c>
      <c r="F544" s="70" t="s">
        <v>181</v>
      </c>
      <c r="G544" s="70" t="s">
        <v>2439</v>
      </c>
      <c r="H544" s="70" t="s">
        <v>2440</v>
      </c>
      <c r="I544" s="148"/>
      <c r="J544" s="71">
        <v>32.23513434707057</v>
      </c>
      <c r="K544" s="71">
        <v>1.255361542458195</v>
      </c>
      <c r="L544" s="71">
        <v>8.78282151698299</v>
      </c>
      <c r="M544" s="71">
        <v>8.0136798358811046</v>
      </c>
      <c r="N544" s="71">
        <v>12.797224135745671</v>
      </c>
      <c r="O544" s="71">
        <v>5.5139048424534929</v>
      </c>
      <c r="P544" s="71">
        <v>6.1260214514989677</v>
      </c>
      <c r="Q544" s="71">
        <v>0.42021899289343301</v>
      </c>
      <c r="R544" s="71">
        <v>0</v>
      </c>
      <c r="S544" s="71">
        <v>0.78731768586456319</v>
      </c>
      <c r="T544" s="72"/>
      <c r="U544" s="71">
        <v>2541772</v>
      </c>
      <c r="V544" s="71">
        <v>397</v>
      </c>
      <c r="W544" s="71">
        <v>180</v>
      </c>
      <c r="X544" s="71">
        <v>1478</v>
      </c>
      <c r="Y544" s="71">
        <v>2511</v>
      </c>
      <c r="Z544" s="71">
        <v>3173</v>
      </c>
      <c r="AA544" s="71">
        <v>1220</v>
      </c>
      <c r="AB544" s="71">
        <v>5662</v>
      </c>
      <c r="AC544" s="71">
        <v>0</v>
      </c>
      <c r="AD544" s="71">
        <v>0.78731768586456319</v>
      </c>
      <c r="AE544" s="72"/>
      <c r="AF544" s="71"/>
      <c r="AG544" s="71"/>
      <c r="AH544" s="71"/>
      <c r="AI544" s="71"/>
      <c r="AJ544" s="71"/>
      <c r="AK544" s="71"/>
      <c r="AL544" s="71"/>
      <c r="AM544" s="71"/>
      <c r="AN544" s="71"/>
      <c r="AO544" s="71"/>
      <c r="AP544" s="71"/>
      <c r="AQ544" s="72"/>
      <c r="AR544" s="71">
        <v>33</v>
      </c>
      <c r="AS544" s="71">
        <v>0</v>
      </c>
      <c r="AT544" s="71">
        <v>0</v>
      </c>
      <c r="AU544" s="71">
        <v>0</v>
      </c>
      <c r="AV544" s="71">
        <v>0</v>
      </c>
      <c r="AW544" s="71">
        <v>0</v>
      </c>
      <c r="AX544" s="71"/>
      <c r="AY544" s="72"/>
      <c r="AZ544" s="71">
        <v>140.30000000000001</v>
      </c>
      <c r="BA544" s="71">
        <v>0</v>
      </c>
      <c r="BB544" s="71">
        <v>0</v>
      </c>
      <c r="BC544" s="71">
        <v>0</v>
      </c>
      <c r="BD544" s="71">
        <v>0</v>
      </c>
      <c r="BE544" s="71">
        <v>0</v>
      </c>
      <c r="BF544" s="71"/>
      <c r="BG544" s="72"/>
      <c r="BH544" s="71">
        <v>0</v>
      </c>
      <c r="BI544" s="71">
        <v>0</v>
      </c>
      <c r="BJ544" s="71">
        <v>143.489</v>
      </c>
      <c r="BK544" s="71">
        <v>0</v>
      </c>
      <c r="BL544" s="71">
        <v>88.049000000000007</v>
      </c>
      <c r="BM544" s="71">
        <v>0</v>
      </c>
      <c r="BN544" s="72"/>
      <c r="BO544" s="71">
        <v>0</v>
      </c>
      <c r="BP544" s="71">
        <v>0</v>
      </c>
      <c r="BQ544" s="71">
        <v>2</v>
      </c>
      <c r="BR544" s="71">
        <v>0</v>
      </c>
      <c r="BS544" s="71">
        <v>1</v>
      </c>
      <c r="BT544" s="71">
        <v>0</v>
      </c>
      <c r="BU544"/>
      <c r="BV544" s="70">
        <v>150.62799999999999</v>
      </c>
      <c r="BW544" s="70">
        <v>0</v>
      </c>
      <c r="BX544" s="70">
        <v>80.91</v>
      </c>
      <c r="BY544" s="70">
        <v>0</v>
      </c>
      <c r="BZ544" s="70">
        <v>0</v>
      </c>
      <c r="CA544" s="70">
        <v>0</v>
      </c>
      <c r="CB544" s="70">
        <v>0</v>
      </c>
      <c r="CC544" s="70">
        <v>0</v>
      </c>
      <c r="CD544" s="70">
        <v>0</v>
      </c>
    </row>
    <row r="545" spans="1:82">
      <c r="A545" s="70" t="s">
        <v>2451</v>
      </c>
      <c r="B545" s="70">
        <v>318</v>
      </c>
      <c r="C545" s="70">
        <v>12</v>
      </c>
      <c r="D545" s="70">
        <v>19</v>
      </c>
      <c r="E545" s="70">
        <v>2015</v>
      </c>
      <c r="F545" s="70" t="s">
        <v>182</v>
      </c>
      <c r="G545" s="70" t="s">
        <v>2439</v>
      </c>
      <c r="H545" s="70" t="s">
        <v>2440</v>
      </c>
      <c r="I545" s="148"/>
      <c r="J545" s="71">
        <v>27.642239006470191</v>
      </c>
      <c r="K545" s="71">
        <v>1.183951976073133</v>
      </c>
      <c r="L545" s="71">
        <v>9.4028031609503646</v>
      </c>
      <c r="M545" s="71">
        <v>7.6105572881805186</v>
      </c>
      <c r="N545" s="71">
        <v>12.218825106494521</v>
      </c>
      <c r="O545" s="71">
        <v>5.4252002589792436</v>
      </c>
      <c r="P545" s="71">
        <v>5.9901530727712373</v>
      </c>
      <c r="Q545" s="71">
        <v>0.39879815831797399</v>
      </c>
      <c r="R545" s="71">
        <v>0</v>
      </c>
      <c r="S545" s="71">
        <v>1.0716074075130151</v>
      </c>
      <c r="T545" s="72"/>
      <c r="U545" s="71">
        <v>2145167</v>
      </c>
      <c r="V545" s="71">
        <v>397</v>
      </c>
      <c r="W545" s="71">
        <v>180</v>
      </c>
      <c r="X545" s="71">
        <v>1478</v>
      </c>
      <c r="Y545" s="71">
        <v>2477</v>
      </c>
      <c r="Z545" s="71">
        <v>3152</v>
      </c>
      <c r="AA545" s="71">
        <v>1192</v>
      </c>
      <c r="AB545" s="71">
        <v>5489</v>
      </c>
      <c r="AC545" s="71">
        <v>0</v>
      </c>
      <c r="AD545" s="71">
        <v>1.0716074075130151</v>
      </c>
      <c r="AE545" s="72"/>
      <c r="AF545" s="71">
        <v>30093472.327862021</v>
      </c>
      <c r="AG545" s="71">
        <v>832615.33454201568</v>
      </c>
      <c r="AH545" s="71">
        <v>2376130.9769472312</v>
      </c>
      <c r="AI545" s="71">
        <v>9444858.4928548913</v>
      </c>
      <c r="AJ545" s="71">
        <v>13245628.834012629</v>
      </c>
      <c r="AK545" s="71">
        <v>0</v>
      </c>
      <c r="AL545" s="71">
        <v>0</v>
      </c>
      <c r="AM545" s="71">
        <v>752244.42451100517</v>
      </c>
      <c r="AN545" s="71">
        <v>0</v>
      </c>
      <c r="AO545" s="71">
        <v>0</v>
      </c>
      <c r="AP545" s="71">
        <v>56744950.390729792</v>
      </c>
      <c r="AQ545" s="72"/>
      <c r="AR545" s="71">
        <v>36</v>
      </c>
      <c r="AS545" s="71">
        <v>0</v>
      </c>
      <c r="AT545" s="71">
        <v>0</v>
      </c>
      <c r="AU545" s="71">
        <v>0</v>
      </c>
      <c r="AV545" s="71">
        <v>0</v>
      </c>
      <c r="AW545" s="71">
        <v>0</v>
      </c>
      <c r="AX545" s="71"/>
      <c r="AY545" s="72"/>
      <c r="AZ545" s="71">
        <v>159.5</v>
      </c>
      <c r="BA545" s="71">
        <v>0</v>
      </c>
      <c r="BB545" s="71">
        <v>0</v>
      </c>
      <c r="BC545" s="71">
        <v>0</v>
      </c>
      <c r="BD545" s="71">
        <v>0</v>
      </c>
      <c r="BE545" s="71">
        <v>0</v>
      </c>
      <c r="BF545" s="71"/>
      <c r="BG545" s="72"/>
      <c r="BH545" s="71">
        <v>0</v>
      </c>
      <c r="BI545" s="71">
        <v>0</v>
      </c>
      <c r="BJ545" s="71">
        <v>151.637</v>
      </c>
      <c r="BK545" s="71">
        <v>0</v>
      </c>
      <c r="BL545" s="71">
        <v>82.834999999999994</v>
      </c>
      <c r="BM545" s="71">
        <v>0</v>
      </c>
      <c r="BN545" s="72"/>
      <c r="BO545" s="71">
        <v>0</v>
      </c>
      <c r="BP545" s="71">
        <v>0</v>
      </c>
      <c r="BQ545" s="71">
        <v>2</v>
      </c>
      <c r="BR545" s="71">
        <v>0</v>
      </c>
      <c r="BS545" s="71">
        <v>1</v>
      </c>
      <c r="BT545" s="71">
        <v>0</v>
      </c>
      <c r="BU545"/>
      <c r="BV545" s="70">
        <v>158.88900000000001</v>
      </c>
      <c r="BW545" s="70">
        <v>0</v>
      </c>
      <c r="BX545" s="70">
        <v>75.582999999999998</v>
      </c>
      <c r="BY545" s="70">
        <v>0</v>
      </c>
      <c r="BZ545" s="70">
        <v>0</v>
      </c>
      <c r="CA545" s="70">
        <v>0</v>
      </c>
      <c r="CB545" s="70">
        <v>0</v>
      </c>
      <c r="CC545" s="70">
        <v>0</v>
      </c>
      <c r="CD545" s="70">
        <v>0</v>
      </c>
    </row>
    <row r="546" spans="1:82">
      <c r="A546" s="70" t="s">
        <v>2452</v>
      </c>
      <c r="B546" s="70">
        <v>319</v>
      </c>
      <c r="C546" s="70">
        <v>13</v>
      </c>
      <c r="D546" s="70">
        <v>19</v>
      </c>
      <c r="E546" s="70">
        <v>2016</v>
      </c>
      <c r="F546" s="70" t="s">
        <v>155</v>
      </c>
      <c r="G546" s="70" t="s">
        <v>2439</v>
      </c>
      <c r="H546" s="70" t="s">
        <v>2440</v>
      </c>
      <c r="I546" s="148"/>
      <c r="J546" s="71">
        <v>36.891134578247659</v>
      </c>
      <c r="K546" s="71">
        <v>1.2584867849547032</v>
      </c>
      <c r="L546" s="71">
        <v>8.909771774595713</v>
      </c>
      <c r="M546" s="71">
        <v>6.6152608817063134</v>
      </c>
      <c r="N546" s="71">
        <v>12.277467892895661</v>
      </c>
      <c r="O546" s="71">
        <v>5.3270138996029663</v>
      </c>
      <c r="P546" s="71">
        <v>6.3406321239492378</v>
      </c>
      <c r="Q546" s="71">
        <v>0.37901146145010839</v>
      </c>
      <c r="R546" s="71">
        <v>0</v>
      </c>
      <c r="S546" s="71">
        <v>0.94707778969044754</v>
      </c>
      <c r="T546" s="72"/>
      <c r="U546" s="71">
        <v>2258269</v>
      </c>
      <c r="V546" s="71">
        <v>397</v>
      </c>
      <c r="W546" s="71">
        <v>180</v>
      </c>
      <c r="X546" s="71">
        <v>1478</v>
      </c>
      <c r="Y546" s="71">
        <v>2446</v>
      </c>
      <c r="Z546" s="71">
        <v>3133</v>
      </c>
      <c r="AA546" s="71">
        <v>1305</v>
      </c>
      <c r="AB546" s="71">
        <v>5366</v>
      </c>
      <c r="AC546" s="71">
        <v>0</v>
      </c>
      <c r="AD546" s="71">
        <v>0.94707778969044754</v>
      </c>
      <c r="AE546" s="72"/>
      <c r="AF546" s="71">
        <v>46230215.721929289</v>
      </c>
      <c r="AG546" s="71">
        <v>875615.07052251347</v>
      </c>
      <c r="AH546" s="71">
        <v>1603806.302448232</v>
      </c>
      <c r="AI546" s="71">
        <v>9138021.6970419083</v>
      </c>
      <c r="AJ546" s="71">
        <v>13344458.82968284</v>
      </c>
      <c r="AK546" s="71">
        <v>0</v>
      </c>
      <c r="AL546" s="71">
        <v>0</v>
      </c>
      <c r="AM546" s="71">
        <v>735959.11463419662</v>
      </c>
      <c r="AN546" s="71">
        <v>0</v>
      </c>
      <c r="AO546" s="71">
        <v>0</v>
      </c>
      <c r="AP546" s="71">
        <v>71928076.736258984</v>
      </c>
      <c r="AQ546" s="72"/>
      <c r="AR546" s="71">
        <v>37</v>
      </c>
      <c r="AS546" s="71">
        <v>0</v>
      </c>
      <c r="AT546" s="71">
        <v>0</v>
      </c>
      <c r="AU546" s="71">
        <v>0</v>
      </c>
      <c r="AV546" s="71">
        <v>0</v>
      </c>
      <c r="AW546" s="71">
        <v>0</v>
      </c>
      <c r="AX546" s="71"/>
      <c r="AY546" s="72"/>
      <c r="AZ546" s="71">
        <v>166.7</v>
      </c>
      <c r="BA546" s="71">
        <v>0</v>
      </c>
      <c r="BB546" s="71">
        <v>0</v>
      </c>
      <c r="BC546" s="71">
        <v>0</v>
      </c>
      <c r="BD546" s="71">
        <v>0</v>
      </c>
      <c r="BE546" s="71">
        <v>0</v>
      </c>
      <c r="BF546" s="71"/>
      <c r="BG546" s="72"/>
      <c r="BH546" s="71">
        <v>0</v>
      </c>
      <c r="BI546" s="71">
        <v>0</v>
      </c>
      <c r="BJ546" s="71">
        <v>150.24</v>
      </c>
      <c r="BK546" s="71">
        <v>0</v>
      </c>
      <c r="BL546" s="71">
        <v>91.274000000000001</v>
      </c>
      <c r="BM546" s="71">
        <v>0</v>
      </c>
      <c r="BN546" s="72"/>
      <c r="BO546" s="71">
        <v>0</v>
      </c>
      <c r="BP546" s="71">
        <v>0</v>
      </c>
      <c r="BQ546" s="71">
        <v>2</v>
      </c>
      <c r="BR546" s="71">
        <v>0</v>
      </c>
      <c r="BS546" s="71">
        <v>1</v>
      </c>
      <c r="BT546" s="71">
        <v>0</v>
      </c>
      <c r="BU546"/>
      <c r="BV546" s="70">
        <v>157.09700000000001</v>
      </c>
      <c r="BW546" s="70">
        <v>0</v>
      </c>
      <c r="BX546" s="70">
        <v>84.417000000000002</v>
      </c>
      <c r="BY546" s="70">
        <v>0</v>
      </c>
      <c r="BZ546" s="70">
        <v>0</v>
      </c>
      <c r="CA546" s="70">
        <v>0</v>
      </c>
      <c r="CB546" s="70">
        <v>0</v>
      </c>
      <c r="CC546" s="70">
        <v>0</v>
      </c>
      <c r="CD546" s="70">
        <v>0</v>
      </c>
    </row>
    <row r="547" spans="1:82">
      <c r="A547" s="70" t="s">
        <v>2453</v>
      </c>
      <c r="B547" s="70">
        <v>320</v>
      </c>
      <c r="C547" s="70">
        <v>14</v>
      </c>
      <c r="D547" s="70">
        <v>19</v>
      </c>
      <c r="E547" s="70">
        <v>2017</v>
      </c>
      <c r="F547" s="70" t="s">
        <v>156</v>
      </c>
      <c r="G547" s="70" t="s">
        <v>2439</v>
      </c>
      <c r="H547" s="70" t="s">
        <v>2440</v>
      </c>
      <c r="I547" s="148"/>
      <c r="J547" s="71">
        <v>32.398426660722421</v>
      </c>
      <c r="K547" s="71">
        <v>1.2210839007265917</v>
      </c>
      <c r="L547" s="71">
        <v>8.6055918131360283</v>
      </c>
      <c r="M547" s="71">
        <v>5.9506614312417643</v>
      </c>
      <c r="N547" s="71">
        <v>12.919250765723612</v>
      </c>
      <c r="O547" s="71">
        <v>5.1982760508730239</v>
      </c>
      <c r="P547" s="71">
        <v>6.3052944272675227</v>
      </c>
      <c r="Q547" s="71">
        <v>0.35756486028672102</v>
      </c>
      <c r="R547" s="71">
        <v>0</v>
      </c>
      <c r="S547" s="71">
        <v>0.85459655306445637</v>
      </c>
      <c r="T547" s="72"/>
      <c r="U547" s="71">
        <v>2456852</v>
      </c>
      <c r="V547" s="71">
        <v>397</v>
      </c>
      <c r="W547" s="71">
        <v>180</v>
      </c>
      <c r="X547" s="71">
        <v>1478</v>
      </c>
      <c r="Y547" s="71">
        <v>2394</v>
      </c>
      <c r="Z547" s="71">
        <v>3108</v>
      </c>
      <c r="AA547" s="71">
        <v>1306</v>
      </c>
      <c r="AB547" s="71">
        <v>5235</v>
      </c>
      <c r="AC547" s="71">
        <v>0</v>
      </c>
      <c r="AD547" s="71">
        <v>0.85459655306445637</v>
      </c>
      <c r="AE547" s="72"/>
      <c r="AF547" s="71">
        <v>41462688.586481363</v>
      </c>
      <c r="AG547" s="71">
        <v>838355.82314409735</v>
      </c>
      <c r="AH547" s="71">
        <v>1860978.23868028</v>
      </c>
      <c r="AI547" s="71">
        <v>8708434.676486725</v>
      </c>
      <c r="AJ547" s="71">
        <v>13422654.164180251</v>
      </c>
      <c r="AK547" s="71">
        <v>0</v>
      </c>
      <c r="AL547" s="71">
        <v>0</v>
      </c>
      <c r="AM547" s="71">
        <v>719115.62818837119</v>
      </c>
      <c r="AN547" s="71">
        <v>0</v>
      </c>
      <c r="AO547" s="71">
        <v>0</v>
      </c>
      <c r="AP547" s="71">
        <v>67012227.117161088</v>
      </c>
      <c r="AQ547" s="72"/>
      <c r="AR547" s="71">
        <v>39</v>
      </c>
      <c r="AS547" s="71">
        <v>0</v>
      </c>
      <c r="AT547" s="71">
        <v>0</v>
      </c>
      <c r="AU547" s="71">
        <v>0</v>
      </c>
      <c r="AV547" s="71">
        <v>0</v>
      </c>
      <c r="AW547" s="71">
        <v>0</v>
      </c>
      <c r="AX547" s="71"/>
      <c r="AY547" s="72"/>
      <c r="AZ547" s="71">
        <v>180.9</v>
      </c>
      <c r="BA547" s="71">
        <v>0</v>
      </c>
      <c r="BB547" s="71">
        <v>0</v>
      </c>
      <c r="BC547" s="71">
        <v>0</v>
      </c>
      <c r="BD547" s="71">
        <v>0</v>
      </c>
      <c r="BE547" s="71">
        <v>0</v>
      </c>
      <c r="BF547" s="71"/>
      <c r="BG547" s="72"/>
      <c r="BH547" s="71">
        <v>0</v>
      </c>
      <c r="BI547" s="71">
        <v>0</v>
      </c>
      <c r="BJ547" s="71">
        <v>148.96700000000001</v>
      </c>
      <c r="BK547" s="71">
        <v>0</v>
      </c>
      <c r="BL547" s="71">
        <v>93.347999999999999</v>
      </c>
      <c r="BM547" s="71">
        <v>0</v>
      </c>
      <c r="BN547" s="72"/>
      <c r="BO547" s="71">
        <v>0</v>
      </c>
      <c r="BP547" s="71">
        <v>0</v>
      </c>
      <c r="BQ547" s="71">
        <v>2</v>
      </c>
      <c r="BR547" s="71">
        <v>0</v>
      </c>
      <c r="BS547" s="71">
        <v>1</v>
      </c>
      <c r="BT547" s="71">
        <v>0</v>
      </c>
      <c r="BU547"/>
      <c r="BV547" s="70">
        <v>155.54599999999999</v>
      </c>
      <c r="BW547" s="70">
        <v>0</v>
      </c>
      <c r="BX547" s="70">
        <v>86.769000000000005</v>
      </c>
      <c r="BY547" s="70">
        <v>0</v>
      </c>
      <c r="BZ547" s="70">
        <v>0</v>
      </c>
      <c r="CA547" s="70">
        <v>0</v>
      </c>
      <c r="CB547" s="70">
        <v>0</v>
      </c>
      <c r="CC547" s="70">
        <v>0</v>
      </c>
      <c r="CD547" s="70">
        <v>0</v>
      </c>
    </row>
    <row r="548" spans="1:82">
      <c r="A548" s="70" t="s">
        <v>2454</v>
      </c>
      <c r="B548" s="70">
        <v>321</v>
      </c>
      <c r="C548" s="70">
        <v>15</v>
      </c>
      <c r="D548" s="70">
        <v>19</v>
      </c>
      <c r="E548" s="70">
        <v>2018</v>
      </c>
      <c r="F548" s="70" t="s">
        <v>183</v>
      </c>
      <c r="G548" s="70" t="s">
        <v>2439</v>
      </c>
      <c r="H548" s="70" t="s">
        <v>2440</v>
      </c>
      <c r="I548" s="148"/>
      <c r="J548" s="71">
        <v>36.778567495043511</v>
      </c>
      <c r="K548" s="71">
        <v>1.1546653499985302</v>
      </c>
      <c r="L548" s="71">
        <v>7.8868676288570745</v>
      </c>
      <c r="M548" s="71">
        <v>6.2350044956917525</v>
      </c>
      <c r="N548" s="71">
        <v>10.916995537076639</v>
      </c>
      <c r="O548" s="71">
        <v>5.0415313433903624</v>
      </c>
      <c r="P548" s="71">
        <v>6.1325926710601273</v>
      </c>
      <c r="Q548" s="71">
        <v>0.324129581906338</v>
      </c>
      <c r="R548" s="71">
        <v>0</v>
      </c>
      <c r="S548" s="71">
        <v>0.87934006808632481</v>
      </c>
      <c r="T548" s="72"/>
      <c r="U548" s="71">
        <v>2513404</v>
      </c>
      <c r="V548" s="71">
        <v>397</v>
      </c>
      <c r="W548" s="71">
        <v>180</v>
      </c>
      <c r="X548" s="71">
        <v>1478</v>
      </c>
      <c r="Y548" s="71">
        <v>2374</v>
      </c>
      <c r="Z548" s="71">
        <v>3072</v>
      </c>
      <c r="AA548" s="71">
        <v>1283</v>
      </c>
      <c r="AB548" s="71">
        <v>5114</v>
      </c>
      <c r="AC548" s="71">
        <v>0</v>
      </c>
      <c r="AD548" s="71">
        <v>0.87934006808632481</v>
      </c>
      <c r="AE548" s="72"/>
      <c r="AF548" s="71">
        <v>46315122.784802087</v>
      </c>
      <c r="AG548" s="71">
        <v>784423.66168562195</v>
      </c>
      <c r="AH548" s="71">
        <v>1793369.799531745</v>
      </c>
      <c r="AI548" s="71">
        <v>8794640.446163306</v>
      </c>
      <c r="AJ548" s="71">
        <v>11979551.453879319</v>
      </c>
      <c r="AK548" s="71">
        <v>0</v>
      </c>
      <c r="AL548" s="71">
        <v>0</v>
      </c>
      <c r="AM548" s="71">
        <v>703947.78017937217</v>
      </c>
      <c r="AN548" s="71">
        <v>0</v>
      </c>
      <c r="AO548" s="71">
        <v>0</v>
      </c>
      <c r="AP548" s="71">
        <v>70371055.926241443</v>
      </c>
      <c r="AQ548" s="72"/>
      <c r="AR548" s="71">
        <v>41</v>
      </c>
      <c r="AS548" s="71">
        <v>0</v>
      </c>
      <c r="AT548" s="71">
        <v>0</v>
      </c>
      <c r="AU548" s="71">
        <v>0</v>
      </c>
      <c r="AV548" s="71">
        <v>0</v>
      </c>
      <c r="AW548" s="71">
        <v>0</v>
      </c>
      <c r="AX548" s="71"/>
      <c r="AY548" s="72"/>
      <c r="AZ548" s="71">
        <v>189.39999999999998</v>
      </c>
      <c r="BA548" s="71">
        <v>0</v>
      </c>
      <c r="BB548" s="71">
        <v>0</v>
      </c>
      <c r="BC548" s="71">
        <v>0</v>
      </c>
      <c r="BD548" s="71">
        <v>0</v>
      </c>
      <c r="BE548" s="71">
        <v>0</v>
      </c>
      <c r="BF548" s="71"/>
      <c r="BG548" s="72"/>
      <c r="BH548" s="71">
        <v>0</v>
      </c>
      <c r="BI548" s="71">
        <v>0</v>
      </c>
      <c r="BJ548" s="71">
        <v>148.988</v>
      </c>
      <c r="BK548" s="71">
        <v>0</v>
      </c>
      <c r="BL548" s="71">
        <v>95.26</v>
      </c>
      <c r="BM548" s="71">
        <v>0</v>
      </c>
      <c r="BN548" s="72"/>
      <c r="BO548" s="71">
        <v>0</v>
      </c>
      <c r="BP548" s="71">
        <v>0</v>
      </c>
      <c r="BQ548" s="71">
        <v>2</v>
      </c>
      <c r="BR548" s="71">
        <v>0</v>
      </c>
      <c r="BS548" s="71">
        <v>1</v>
      </c>
      <c r="BT548" s="71">
        <v>0</v>
      </c>
      <c r="BU548"/>
      <c r="BV548" s="70">
        <v>155.16399999999999</v>
      </c>
      <c r="BW548" s="70">
        <v>0</v>
      </c>
      <c r="BX548" s="70">
        <v>89.084000000000003</v>
      </c>
      <c r="BY548" s="70">
        <v>0</v>
      </c>
      <c r="BZ548" s="70">
        <v>0</v>
      </c>
      <c r="CA548" s="70">
        <v>0</v>
      </c>
      <c r="CB548" s="70">
        <v>0</v>
      </c>
      <c r="CC548" s="70">
        <v>0</v>
      </c>
      <c r="CD548" s="70">
        <v>0</v>
      </c>
    </row>
    <row r="549" spans="1:82">
      <c r="A549" s="70" t="s">
        <v>2455</v>
      </c>
      <c r="B549" s="70">
        <v>322</v>
      </c>
      <c r="C549" s="70">
        <v>16</v>
      </c>
      <c r="D549" s="70">
        <v>19</v>
      </c>
      <c r="E549" s="70">
        <v>2019</v>
      </c>
      <c r="F549" s="70" t="s">
        <v>158</v>
      </c>
      <c r="G549" s="70" t="s">
        <v>2439</v>
      </c>
      <c r="H549" s="70" t="s">
        <v>2440</v>
      </c>
      <c r="I549" s="148"/>
      <c r="J549" s="71">
        <v>41.84337056163352</v>
      </c>
      <c r="K549" s="71">
        <v>1.0820931464141907</v>
      </c>
      <c r="L549" s="71">
        <v>7.9599001184236338</v>
      </c>
      <c r="M549" s="71">
        <v>5.8924322618757241</v>
      </c>
      <c r="N549" s="71">
        <v>10.23239548956724</v>
      </c>
      <c r="O549" s="71">
        <v>4.8285565767853145</v>
      </c>
      <c r="P549" s="71">
        <v>5.5527704753329443</v>
      </c>
      <c r="Q549" s="71">
        <v>0.308242546622152</v>
      </c>
      <c r="R549" s="71">
        <v>0</v>
      </c>
      <c r="S549" s="71">
        <v>0.69559582027706213</v>
      </c>
      <c r="T549" s="72"/>
      <c r="U549" s="71">
        <v>3015915</v>
      </c>
      <c r="V549" s="71">
        <v>397</v>
      </c>
      <c r="W549" s="71">
        <v>180</v>
      </c>
      <c r="X549" s="71">
        <v>1478</v>
      </c>
      <c r="Y549" s="71">
        <v>2364</v>
      </c>
      <c r="Z549" s="71">
        <v>3023</v>
      </c>
      <c r="AA549" s="71">
        <v>1153</v>
      </c>
      <c r="AB549" s="71">
        <v>4995</v>
      </c>
      <c r="AC549" s="71">
        <v>0</v>
      </c>
      <c r="AD549" s="71">
        <v>0.69559582027706213</v>
      </c>
      <c r="AE549" s="72"/>
      <c r="AF549" s="71">
        <v>56265001.788756162</v>
      </c>
      <c r="AG549" s="71">
        <v>754716.88382294297</v>
      </c>
      <c r="AH549" s="71">
        <v>1867392.398004327</v>
      </c>
      <c r="AI549" s="71">
        <v>8510275.1348523907</v>
      </c>
      <c r="AJ549" s="71">
        <v>11395344.38487385</v>
      </c>
      <c r="AK549" s="71">
        <v>0</v>
      </c>
      <c r="AL549" s="71">
        <v>0</v>
      </c>
      <c r="AM549" s="71">
        <v>680281.39766013215</v>
      </c>
      <c r="AN549" s="71">
        <v>0</v>
      </c>
      <c r="AO549" s="71">
        <v>0</v>
      </c>
      <c r="AP549" s="71">
        <v>79473011.987969816</v>
      </c>
      <c r="AQ549" s="72"/>
      <c r="AR549" s="71">
        <v>42</v>
      </c>
      <c r="AS549" s="71">
        <v>1</v>
      </c>
      <c r="AT549" s="71">
        <v>0</v>
      </c>
      <c r="AU549" s="71">
        <v>0</v>
      </c>
      <c r="AV549" s="71">
        <v>0</v>
      </c>
      <c r="AW549" s="71">
        <v>0</v>
      </c>
      <c r="AX549" s="71"/>
      <c r="AY549" s="72"/>
      <c r="AZ549" s="71">
        <v>194</v>
      </c>
      <c r="BA549" s="71">
        <v>16.5</v>
      </c>
      <c r="BB549" s="71">
        <v>0</v>
      </c>
      <c r="BC549" s="71">
        <v>0</v>
      </c>
      <c r="BD549" s="71">
        <v>0</v>
      </c>
      <c r="BE549" s="71">
        <v>0</v>
      </c>
      <c r="BF549" s="71"/>
      <c r="BG549" s="72"/>
      <c r="BH549" s="71">
        <v>0</v>
      </c>
      <c r="BI549" s="71">
        <v>0</v>
      </c>
      <c r="BJ549" s="71">
        <v>15.595000000000001</v>
      </c>
      <c r="BK549" s="71">
        <v>0</v>
      </c>
      <c r="BL549" s="71">
        <v>99.245999999999995</v>
      </c>
      <c r="BM549" s="71">
        <v>0</v>
      </c>
      <c r="BN549" s="72"/>
      <c r="BO549" s="71">
        <v>0</v>
      </c>
      <c r="BP549" s="71">
        <v>0</v>
      </c>
      <c r="BQ549" s="71">
        <v>2</v>
      </c>
      <c r="BR549" s="71">
        <v>0</v>
      </c>
      <c r="BS549" s="71">
        <v>1</v>
      </c>
      <c r="BT549" s="71">
        <v>0</v>
      </c>
      <c r="BU549"/>
      <c r="BV549" s="70">
        <v>21.995000000000001</v>
      </c>
      <c r="BW549" s="70">
        <v>0</v>
      </c>
      <c r="BX549" s="70">
        <v>92.846000000000004</v>
      </c>
      <c r="BY549" s="70">
        <v>0</v>
      </c>
      <c r="BZ549" s="70">
        <v>0</v>
      </c>
      <c r="CA549" s="70">
        <v>0</v>
      </c>
      <c r="CB549" s="70">
        <v>0</v>
      </c>
      <c r="CC549" s="70">
        <v>0</v>
      </c>
      <c r="CD549" s="70">
        <v>0</v>
      </c>
    </row>
    <row r="550" spans="1:82">
      <c r="A550" s="70" t="s">
        <v>2456</v>
      </c>
      <c r="B550" s="70">
        <v>323</v>
      </c>
      <c r="C550" s="70">
        <v>17</v>
      </c>
      <c r="D550" s="70">
        <v>19</v>
      </c>
      <c r="E550" s="70">
        <v>2020</v>
      </c>
      <c r="F550" s="70" t="s">
        <v>159</v>
      </c>
      <c r="G550" s="70" t="s">
        <v>2439</v>
      </c>
      <c r="H550" s="70" t="s">
        <v>2440</v>
      </c>
      <c r="I550" s="148"/>
      <c r="J550" s="71">
        <v>53.897506016936092</v>
      </c>
      <c r="K550" s="71">
        <v>1.117607513523619</v>
      </c>
      <c r="L550" s="71">
        <v>7.9025901344417662</v>
      </c>
      <c r="M550" s="71">
        <v>5.5222148278247456</v>
      </c>
      <c r="N550" s="71">
        <v>9.5688911266366468</v>
      </c>
      <c r="O550" s="71">
        <v>4.258486978242682</v>
      </c>
      <c r="P550" s="71">
        <v>5.1471700606519226</v>
      </c>
      <c r="Q550" s="71">
        <v>0.28766936946332999</v>
      </c>
      <c r="R550" s="71">
        <v>0</v>
      </c>
      <c r="S550" s="71">
        <v>0.870527404517353</v>
      </c>
      <c r="T550" s="72"/>
      <c r="U550" s="71">
        <v>4090805</v>
      </c>
      <c r="V550" s="71">
        <v>353</v>
      </c>
      <c r="W550" s="71">
        <v>214</v>
      </c>
      <c r="X550" s="71">
        <v>1477</v>
      </c>
      <c r="Y550" s="71">
        <v>2350</v>
      </c>
      <c r="Z550" s="71">
        <v>3043</v>
      </c>
      <c r="AA550" s="71">
        <v>1136</v>
      </c>
      <c r="AB550" s="71">
        <v>4879</v>
      </c>
      <c r="AC550" s="71">
        <v>0</v>
      </c>
      <c r="AD550" s="71">
        <v>0.870527404517353</v>
      </c>
      <c r="AE550" s="72"/>
      <c r="AF550" s="71">
        <v>72007429.014574632</v>
      </c>
      <c r="AG550" s="71">
        <v>794947.02188633801</v>
      </c>
      <c r="AH550" s="71">
        <v>1916048.3052924608</v>
      </c>
      <c r="AI550" s="71">
        <v>8493176.4336780086</v>
      </c>
      <c r="AJ550" s="71">
        <v>11355855.626583859</v>
      </c>
      <c r="AK550" s="71"/>
      <c r="AL550" s="71"/>
      <c r="AM550" s="71">
        <v>636763.70682059415</v>
      </c>
      <c r="AN550" s="71"/>
      <c r="AO550" s="71"/>
      <c r="AP550" s="71">
        <v>95204220.108835876</v>
      </c>
      <c r="AQ550" s="72"/>
      <c r="AR550" s="71">
        <v>44</v>
      </c>
      <c r="AS550" s="71">
        <v>1</v>
      </c>
      <c r="AT550" s="71">
        <v>0</v>
      </c>
      <c r="AU550" s="71">
        <v>0</v>
      </c>
      <c r="AV550" s="71">
        <v>0</v>
      </c>
      <c r="AW550" s="71">
        <v>0</v>
      </c>
      <c r="AX550" s="71"/>
      <c r="AY550" s="72"/>
      <c r="AZ550" s="71">
        <v>202.6</v>
      </c>
      <c r="BA550" s="71">
        <v>16.5</v>
      </c>
      <c r="BB550" s="71">
        <v>0</v>
      </c>
      <c r="BC550" s="71">
        <v>0</v>
      </c>
      <c r="BD550" s="71">
        <v>0</v>
      </c>
      <c r="BE550" s="71">
        <v>0</v>
      </c>
      <c r="BF550" s="71"/>
      <c r="BG550" s="72"/>
      <c r="BH550" s="71">
        <v>0</v>
      </c>
      <c r="BI550" s="71">
        <v>0</v>
      </c>
      <c r="BJ550" s="71">
        <v>146.10400000000001</v>
      </c>
      <c r="BK550" s="71">
        <v>0</v>
      </c>
      <c r="BL550" s="71">
        <v>100.08199999999999</v>
      </c>
      <c r="BM550" s="71">
        <v>0</v>
      </c>
      <c r="BN550" s="72"/>
      <c r="BO550" s="71">
        <v>0</v>
      </c>
      <c r="BP550" s="71">
        <v>0</v>
      </c>
      <c r="BQ550" s="71">
        <v>2</v>
      </c>
      <c r="BR550" s="71">
        <v>0</v>
      </c>
      <c r="BS550" s="71">
        <v>1</v>
      </c>
      <c r="BT550" s="71">
        <v>0</v>
      </c>
      <c r="BU550"/>
      <c r="BV550" s="70">
        <v>152.53800000000001</v>
      </c>
      <c r="BW550" s="70">
        <v>0</v>
      </c>
      <c r="BX550" s="70">
        <v>93.647999999999996</v>
      </c>
      <c r="BY550" s="70">
        <v>0</v>
      </c>
      <c r="BZ550" s="70">
        <v>0</v>
      </c>
      <c r="CA550" s="70">
        <v>0</v>
      </c>
      <c r="CB550" s="70">
        <v>0</v>
      </c>
      <c r="CC550" s="70">
        <v>0</v>
      </c>
      <c r="CD550" s="70">
        <v>0</v>
      </c>
    </row>
    <row r="551" spans="1:82">
      <c r="A551" s="70" t="s">
        <v>2457</v>
      </c>
      <c r="B551" s="70">
        <v>323</v>
      </c>
      <c r="C551" s="70">
        <v>18</v>
      </c>
      <c r="D551" s="70">
        <v>19</v>
      </c>
      <c r="E551" s="70">
        <v>2021</v>
      </c>
      <c r="F551" s="70" t="s">
        <v>160</v>
      </c>
      <c r="G551" s="70" t="s">
        <v>2439</v>
      </c>
      <c r="H551" s="70" t="s">
        <v>2440</v>
      </c>
      <c r="I551" s="148"/>
      <c r="J551" s="71">
        <v>55.979507146205378</v>
      </c>
      <c r="K551" s="71">
        <v>1.093433545000372</v>
      </c>
      <c r="L551" s="71">
        <v>8.264221021374544</v>
      </c>
      <c r="M551" s="71">
        <v>6.4170546381113711</v>
      </c>
      <c r="N551" s="71">
        <v>10.263753409046142</v>
      </c>
      <c r="O551" s="71">
        <v>4.054301695399734</v>
      </c>
      <c r="P551" s="71">
        <v>5.1856166502167884</v>
      </c>
      <c r="Q551" s="71">
        <v>0.27990779286330802</v>
      </c>
      <c r="R551" s="71">
        <v>0</v>
      </c>
      <c r="S551" s="71">
        <v>0.8901470245642934</v>
      </c>
      <c r="T551" s="72"/>
      <c r="U551" s="71">
        <v>4410337</v>
      </c>
      <c r="V551" s="71">
        <v>353</v>
      </c>
      <c r="W551" s="71">
        <v>214</v>
      </c>
      <c r="X551" s="71">
        <v>1477</v>
      </c>
      <c r="Y551" s="71">
        <v>2329</v>
      </c>
      <c r="Z551" s="71">
        <v>2983</v>
      </c>
      <c r="AA551" s="71">
        <v>1116</v>
      </c>
      <c r="AB551" s="71">
        <v>4794</v>
      </c>
      <c r="AC551" s="71">
        <v>0</v>
      </c>
      <c r="AD551" s="71">
        <v>0.8901470245642934</v>
      </c>
      <c r="AE551" s="72"/>
      <c r="AF551" s="71">
        <v>76094852.612149999</v>
      </c>
      <c r="AG551" s="71">
        <v>746398.80299139209</v>
      </c>
      <c r="AH551" s="71">
        <v>1756740.1005682088</v>
      </c>
      <c r="AI551" s="71">
        <v>9670087.8110188842</v>
      </c>
      <c r="AJ551" s="71">
        <v>12232915.228491651</v>
      </c>
      <c r="AK551" s="71">
        <v>0</v>
      </c>
      <c r="AL551" s="71">
        <v>0</v>
      </c>
      <c r="AM551" s="71">
        <v>629279.0781506073</v>
      </c>
      <c r="AN551" s="71">
        <v>0</v>
      </c>
      <c r="AO551" s="71">
        <v>0</v>
      </c>
      <c r="AP551" s="71">
        <v>101130273.63337073</v>
      </c>
      <c r="AQ551" s="72"/>
      <c r="AR551" s="71">
        <v>46</v>
      </c>
      <c r="AS551" s="71">
        <v>1</v>
      </c>
      <c r="AT551" s="71">
        <v>0</v>
      </c>
      <c r="AU551" s="71">
        <v>0</v>
      </c>
      <c r="AV551" s="71">
        <v>0</v>
      </c>
      <c r="AW551" s="71">
        <v>0</v>
      </c>
      <c r="AX551" s="71"/>
      <c r="AY551" s="72"/>
      <c r="AZ551" s="71">
        <v>222.4</v>
      </c>
      <c r="BA551" s="71">
        <v>16.5</v>
      </c>
      <c r="BB551" s="71">
        <v>0</v>
      </c>
      <c r="BC551" s="71">
        <v>0</v>
      </c>
      <c r="BD551" s="71">
        <v>0</v>
      </c>
      <c r="BE551" s="71">
        <v>0</v>
      </c>
      <c r="BF551" s="71"/>
      <c r="BG551" s="72"/>
      <c r="BH551" s="71">
        <v>0</v>
      </c>
      <c r="BI551" s="71">
        <v>0</v>
      </c>
      <c r="BJ551" s="71">
        <v>146.471</v>
      </c>
      <c r="BK551" s="71">
        <v>0</v>
      </c>
      <c r="BL551" s="71">
        <v>100.05800000000001</v>
      </c>
      <c r="BM551" s="71">
        <v>0</v>
      </c>
      <c r="BN551" s="72"/>
      <c r="BO551" s="71">
        <v>0</v>
      </c>
      <c r="BP551" s="71">
        <v>0</v>
      </c>
      <c r="BQ551" s="71">
        <v>2</v>
      </c>
      <c r="BR551" s="71">
        <v>0</v>
      </c>
      <c r="BS551" s="71">
        <v>1</v>
      </c>
      <c r="BT551" s="71">
        <v>0</v>
      </c>
      <c r="BU551"/>
      <c r="BV551" s="70">
        <v>152.292</v>
      </c>
      <c r="BW551" s="70">
        <v>0</v>
      </c>
      <c r="BX551" s="70">
        <v>94.236999999999995</v>
      </c>
      <c r="BY551" s="70">
        <v>0</v>
      </c>
      <c r="BZ551" s="70">
        <v>0</v>
      </c>
      <c r="CA551" s="70">
        <v>0</v>
      </c>
      <c r="CB551" s="70">
        <v>0</v>
      </c>
      <c r="CC551" s="70">
        <v>0</v>
      </c>
      <c r="CD551" s="70">
        <v>0</v>
      </c>
    </row>
    <row r="552" spans="1:82">
      <c r="A552" s="70" t="s">
        <v>2458</v>
      </c>
      <c r="B552" s="70">
        <v>323</v>
      </c>
      <c r="C552" s="70">
        <v>19</v>
      </c>
      <c r="D552" s="70">
        <v>19</v>
      </c>
      <c r="E552" s="70">
        <v>2022</v>
      </c>
      <c r="F552" s="70" t="s">
        <v>161</v>
      </c>
      <c r="G552" s="70" t="s">
        <v>2439</v>
      </c>
      <c r="H552" s="70" t="s">
        <v>2440</v>
      </c>
      <c r="I552" s="148"/>
      <c r="J552" s="71">
        <v>39.751463199780339</v>
      </c>
      <c r="K552" s="71">
        <v>1.0021842145186832</v>
      </c>
      <c r="L552" s="71">
        <v>6.6853858845950072</v>
      </c>
      <c r="M552" s="71">
        <v>6.2836686157025001</v>
      </c>
      <c r="N552" s="71">
        <v>9.6077798237653287</v>
      </c>
      <c r="O552" s="71">
        <v>4.2714930233214572</v>
      </c>
      <c r="P552" s="71">
        <v>5.1764045079326539</v>
      </c>
      <c r="Q552" s="71">
        <v>0.27598182167321106</v>
      </c>
      <c r="R552" s="71">
        <v>0</v>
      </c>
      <c r="S552" s="71">
        <v>0.78048410620461306</v>
      </c>
      <c r="T552" s="72"/>
      <c r="U552" s="71">
        <v>4138065</v>
      </c>
      <c r="V552" s="71">
        <v>353</v>
      </c>
      <c r="W552" s="71">
        <v>214</v>
      </c>
      <c r="X552" s="71">
        <v>1477</v>
      </c>
      <c r="Y552" s="71">
        <v>2294</v>
      </c>
      <c r="Z552" s="71">
        <v>2986</v>
      </c>
      <c r="AA552" s="71">
        <v>1131</v>
      </c>
      <c r="AB552" s="71">
        <v>4688</v>
      </c>
      <c r="AC552" s="71">
        <v>0</v>
      </c>
      <c r="AD552" s="71">
        <v>0.78048410620461306</v>
      </c>
      <c r="AE552" s="72"/>
      <c r="AF552" s="71">
        <v>56366975.921862945</v>
      </c>
      <c r="AG552" s="71">
        <v>697599.15351140208</v>
      </c>
      <c r="AH552" s="71">
        <v>1875272.0524530336</v>
      </c>
      <c r="AI552" s="71">
        <v>9426176.7477220539</v>
      </c>
      <c r="AJ552" s="71">
        <v>12101051.165833142</v>
      </c>
      <c r="AK552" s="71">
        <v>0</v>
      </c>
      <c r="AL552" s="71">
        <v>0</v>
      </c>
      <c r="AM552" s="71">
        <v>605348.75618055777</v>
      </c>
      <c r="AN552" s="71">
        <v>0</v>
      </c>
      <c r="AO552" s="71">
        <v>0</v>
      </c>
      <c r="AP552" s="71">
        <v>81072423.797563136</v>
      </c>
      <c r="AQ552" s="72"/>
      <c r="AR552" s="71">
        <v>49</v>
      </c>
      <c r="AS552" s="71">
        <v>1</v>
      </c>
      <c r="AT552" s="71">
        <v>0</v>
      </c>
      <c r="AU552" s="71">
        <v>0</v>
      </c>
      <c r="AV552" s="71">
        <v>0</v>
      </c>
      <c r="AW552" s="71">
        <v>0</v>
      </c>
      <c r="AX552" s="71"/>
      <c r="AY552" s="72"/>
      <c r="AZ552" s="71">
        <v>239.90000000000003</v>
      </c>
      <c r="BA552" s="71">
        <v>16.5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2459</v>
      </c>
      <c r="B553" s="70">
        <v>323</v>
      </c>
      <c r="C553" s="70">
        <v>20</v>
      </c>
      <c r="D553" s="70">
        <v>19</v>
      </c>
      <c r="E553" s="70">
        <v>2023</v>
      </c>
      <c r="F553" s="70" t="s">
        <v>1539</v>
      </c>
      <c r="G553" s="70" t="s">
        <v>2439</v>
      </c>
      <c r="H553" s="70" t="s">
        <v>2440</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51</v>
      </c>
      <c r="AS553" s="71">
        <v>1</v>
      </c>
      <c r="AT553" s="71">
        <v>0</v>
      </c>
      <c r="AU553" s="71">
        <v>0</v>
      </c>
      <c r="AV553" s="71">
        <v>0</v>
      </c>
      <c r="AW553" s="71">
        <v>0</v>
      </c>
      <c r="AX553" s="71"/>
      <c r="AY553" s="72"/>
      <c r="AZ553" s="71">
        <v>248.90000000000003</v>
      </c>
      <c r="BA553" s="71">
        <v>16.5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2460</v>
      </c>
      <c r="B554" s="70">
        <v>323</v>
      </c>
      <c r="C554" s="70">
        <v>21</v>
      </c>
      <c r="D554" s="70">
        <v>19</v>
      </c>
      <c r="E554" s="70">
        <v>2024</v>
      </c>
      <c r="F554" s="70" t="s">
        <v>1554</v>
      </c>
      <c r="G554" s="70" t="s">
        <v>2439</v>
      </c>
      <c r="H554" s="70" t="s">
        <v>2440</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2461</v>
      </c>
      <c r="B555" s="70">
        <v>392</v>
      </c>
      <c r="C555" s="70">
        <v>1</v>
      </c>
      <c r="D555" s="70">
        <v>24</v>
      </c>
      <c r="E555" s="70">
        <v>1990</v>
      </c>
      <c r="F555" s="70" t="s">
        <v>787</v>
      </c>
      <c r="G555" s="70" t="s">
        <v>1866</v>
      </c>
      <c r="H555" s="70" t="s">
        <v>1867</v>
      </c>
      <c r="I555" s="148"/>
      <c r="J555" s="71">
        <v>8.3339590736451488</v>
      </c>
      <c r="K555" s="71">
        <v>3.5524929981162598</v>
      </c>
      <c r="L555" s="71">
        <v>17.44109010480177</v>
      </c>
      <c r="M555" s="71">
        <v>5.1651263061399737</v>
      </c>
      <c r="N555" s="71">
        <v>12.13502342068352</v>
      </c>
      <c r="O555" s="71">
        <v>5.9395345115882732</v>
      </c>
      <c r="P555" s="71">
        <v>10.456688630983241</v>
      </c>
      <c r="Q555" s="71">
        <v>0.45280393486335702</v>
      </c>
      <c r="R555" s="71">
        <v>0</v>
      </c>
      <c r="S555" s="71">
        <v>0.368723881589334</v>
      </c>
      <c r="T555" s="72"/>
      <c r="U555" s="71">
        <v>233988</v>
      </c>
      <c r="V555" s="71">
        <v>650</v>
      </c>
      <c r="W555" s="71">
        <v>204</v>
      </c>
      <c r="X555" s="71">
        <v>1732</v>
      </c>
      <c r="Y555" s="71">
        <v>2596</v>
      </c>
      <c r="Z555" s="71">
        <v>2443</v>
      </c>
      <c r="AA555" s="71">
        <v>2539</v>
      </c>
      <c r="AB555" s="71">
        <v>7352</v>
      </c>
      <c r="AC555" s="71">
        <v>0</v>
      </c>
      <c r="AD555" s="71">
        <v>0.368723881589334</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2462</v>
      </c>
      <c r="B556" s="70">
        <v>393</v>
      </c>
      <c r="C556" s="70">
        <v>2</v>
      </c>
      <c r="D556" s="70">
        <v>24</v>
      </c>
      <c r="E556" s="70">
        <v>2005</v>
      </c>
      <c r="F556" s="70" t="s">
        <v>789</v>
      </c>
      <c r="G556" s="70" t="s">
        <v>1866</v>
      </c>
      <c r="H556" s="70" t="s">
        <v>1867</v>
      </c>
      <c r="I556" s="148"/>
      <c r="J556" s="71">
        <v>2.8683477877296979</v>
      </c>
      <c r="K556" s="71">
        <v>1.875183402577473</v>
      </c>
      <c r="L556" s="71">
        <v>44.032099196940038</v>
      </c>
      <c r="M556" s="71">
        <v>6.4102123157772244</v>
      </c>
      <c r="N556" s="71">
        <v>13.061709838230991</v>
      </c>
      <c r="O556" s="71">
        <v>7.3870814240601721</v>
      </c>
      <c r="P556" s="71">
        <v>10.489792077759381</v>
      </c>
      <c r="Q556" s="71">
        <v>0.36191064896534902</v>
      </c>
      <c r="R556" s="71">
        <v>0</v>
      </c>
      <c r="S556" s="71">
        <v>0.51762726364264622</v>
      </c>
      <c r="T556" s="72"/>
      <c r="U556" s="71">
        <v>88590</v>
      </c>
      <c r="V556" s="71">
        <v>572</v>
      </c>
      <c r="W556" s="71">
        <v>391</v>
      </c>
      <c r="X556" s="71">
        <v>1041</v>
      </c>
      <c r="Y556" s="71">
        <v>2663</v>
      </c>
      <c r="Z556" s="71">
        <v>3516</v>
      </c>
      <c r="AA556" s="71">
        <v>2086</v>
      </c>
      <c r="AB556" s="71">
        <v>6143</v>
      </c>
      <c r="AC556" s="71">
        <v>0</v>
      </c>
      <c r="AD556" s="71">
        <v>0.51762726364264622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2463</v>
      </c>
      <c r="B557" s="70">
        <v>394</v>
      </c>
      <c r="C557" s="70">
        <v>3</v>
      </c>
      <c r="D557" s="70">
        <v>24</v>
      </c>
      <c r="E557" s="70">
        <v>2006</v>
      </c>
      <c r="F557" s="70" t="s">
        <v>790</v>
      </c>
      <c r="G557" s="70" t="s">
        <v>1866</v>
      </c>
      <c r="H557" s="70" t="s">
        <v>1867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2464</v>
      </c>
      <c r="B558" s="70">
        <v>395</v>
      </c>
      <c r="C558" s="70">
        <v>4</v>
      </c>
      <c r="D558" s="70">
        <v>24</v>
      </c>
      <c r="E558" s="70">
        <v>2007</v>
      </c>
      <c r="F558" s="70" t="s">
        <v>791</v>
      </c>
      <c r="G558" s="1064" t="s">
        <v>1866</v>
      </c>
      <c r="H558" s="70" t="s">
        <v>1867</v>
      </c>
      <c r="I558" s="148"/>
      <c r="J558" s="71">
        <v>2.7819245949134639</v>
      </c>
      <c r="K558" s="71">
        <v>1.4877556681958271</v>
      </c>
      <c r="L558" s="71">
        <v>31.92476964770686</v>
      </c>
      <c r="M558" s="71">
        <v>8.3083205784687806</v>
      </c>
      <c r="N558" s="71">
        <v>12.885559434429281</v>
      </c>
      <c r="O558" s="71">
        <v>6.9928475710606</v>
      </c>
      <c r="P558" s="71">
        <v>10.248748330648279</v>
      </c>
      <c r="Q558" s="71">
        <v>0.36756122388647999</v>
      </c>
      <c r="R558" s="71">
        <v>0</v>
      </c>
      <c r="S558" s="71">
        <v>0.58189297526271355</v>
      </c>
      <c r="T558" s="72"/>
      <c r="U558" s="71">
        <v>91359</v>
      </c>
      <c r="V558" s="71">
        <v>495</v>
      </c>
      <c r="W558" s="71">
        <v>389</v>
      </c>
      <c r="X558" s="71">
        <v>1690</v>
      </c>
      <c r="Y558" s="71">
        <v>2634</v>
      </c>
      <c r="Z558" s="71">
        <v>3460</v>
      </c>
      <c r="AA558" s="71">
        <v>2007</v>
      </c>
      <c r="AB558" s="71">
        <v>5909</v>
      </c>
      <c r="AC558" s="71">
        <v>0</v>
      </c>
      <c r="AD558" s="71">
        <v>0.58189297526271355</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2465</v>
      </c>
      <c r="B559" s="70">
        <v>396</v>
      </c>
      <c r="C559" s="70">
        <v>5</v>
      </c>
      <c r="D559" s="70">
        <v>24</v>
      </c>
      <c r="E559" s="70">
        <v>2008</v>
      </c>
      <c r="F559" s="70" t="s">
        <v>792</v>
      </c>
      <c r="G559" s="1064" t="s">
        <v>1866</v>
      </c>
      <c r="H559" s="70" t="s">
        <v>1867</v>
      </c>
      <c r="I559" s="148"/>
      <c r="J559" s="71">
        <v>3.6622070012236891</v>
      </c>
      <c r="K559" s="71">
        <v>1.3057398823173849</v>
      </c>
      <c r="L559" s="71">
        <v>27.56583368838756</v>
      </c>
      <c r="M559" s="71">
        <v>9.7215396169795536</v>
      </c>
      <c r="N559" s="71">
        <v>13.00446201855924</v>
      </c>
      <c r="O559" s="71">
        <v>6.7381604595375597</v>
      </c>
      <c r="P559" s="71">
        <v>9.6657920037262226</v>
      </c>
      <c r="Q559" s="71">
        <v>0.35231149993719901</v>
      </c>
      <c r="R559" s="71">
        <v>0</v>
      </c>
      <c r="S559" s="71">
        <v>0.59443692738408727</v>
      </c>
      <c r="T559" s="72"/>
      <c r="U559" s="71">
        <v>126364</v>
      </c>
      <c r="V559" s="71">
        <v>495</v>
      </c>
      <c r="W559" s="71">
        <v>389</v>
      </c>
      <c r="X559" s="71">
        <v>1690</v>
      </c>
      <c r="Y559" s="71">
        <v>2623</v>
      </c>
      <c r="Z559" s="71">
        <v>3451</v>
      </c>
      <c r="AA559" s="71">
        <v>1895</v>
      </c>
      <c r="AB559" s="71">
        <v>5757</v>
      </c>
      <c r="AC559" s="71">
        <v>0</v>
      </c>
      <c r="AD559" s="71">
        <v>0.59443692738408727</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2466</v>
      </c>
      <c r="B560" s="70">
        <v>397</v>
      </c>
      <c r="C560" s="70">
        <v>6</v>
      </c>
      <c r="D560" s="70">
        <v>24</v>
      </c>
      <c r="E560" s="70">
        <v>2009</v>
      </c>
      <c r="F560" s="70" t="s">
        <v>176</v>
      </c>
      <c r="G560" s="70" t="s">
        <v>1866</v>
      </c>
      <c r="H560" s="70" t="s">
        <v>1867</v>
      </c>
      <c r="I560" s="148"/>
      <c r="J560" s="71">
        <v>1.703798530923091</v>
      </c>
      <c r="K560" s="71">
        <v>0.84643285092557086</v>
      </c>
      <c r="L560" s="71">
        <v>11.56398574467115</v>
      </c>
      <c r="M560" s="71">
        <v>6.9279803647239264</v>
      </c>
      <c r="N560" s="71">
        <v>11.03364200215907</v>
      </c>
      <c r="O560" s="71">
        <v>6.8443775120116763</v>
      </c>
      <c r="P560" s="71">
        <v>9.2612036212984066</v>
      </c>
      <c r="Q560" s="71">
        <v>0.33118729282381298</v>
      </c>
      <c r="R560" s="71">
        <v>0</v>
      </c>
      <c r="S560" s="71">
        <v>1.6293771145663389</v>
      </c>
      <c r="T560" s="72"/>
      <c r="U560" s="71">
        <v>59369</v>
      </c>
      <c r="V560" s="71">
        <v>393</v>
      </c>
      <c r="W560" s="71">
        <v>187</v>
      </c>
      <c r="X560" s="71">
        <v>1521</v>
      </c>
      <c r="Y560" s="71">
        <v>2591</v>
      </c>
      <c r="Z560" s="71">
        <v>3460</v>
      </c>
      <c r="AA560" s="71">
        <v>1864</v>
      </c>
      <c r="AB560" s="71">
        <v>5681</v>
      </c>
      <c r="AC560" s="71">
        <v>0</v>
      </c>
      <c r="AD560" s="71">
        <v>1.6293771145663389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2467</v>
      </c>
      <c r="B561" s="70">
        <v>398</v>
      </c>
      <c r="C561" s="70">
        <v>7</v>
      </c>
      <c r="D561" s="70">
        <v>24</v>
      </c>
      <c r="E561" s="70">
        <v>2010</v>
      </c>
      <c r="F561" s="70" t="s">
        <v>177</v>
      </c>
      <c r="G561" s="70" t="s">
        <v>1866</v>
      </c>
      <c r="H561" s="70" t="s">
        <v>1867</v>
      </c>
      <c r="I561" s="148"/>
      <c r="J561" s="71">
        <v>1.638586835066705</v>
      </c>
      <c r="K561" s="71">
        <v>0.88275008894829032</v>
      </c>
      <c r="L561" s="71">
        <v>10.52787867692842</v>
      </c>
      <c r="M561" s="71">
        <v>6.2015086568948226</v>
      </c>
      <c r="N561" s="71">
        <v>10.794434864911119</v>
      </c>
      <c r="O561" s="71">
        <v>6.739867379206653</v>
      </c>
      <c r="P561" s="71">
        <v>9.3710211724520125</v>
      </c>
      <c r="Q561" s="71">
        <v>0.34021149899620901</v>
      </c>
      <c r="R561" s="71">
        <v>0</v>
      </c>
      <c r="S561" s="71">
        <v>0.61535444476036072</v>
      </c>
      <c r="T561" s="72"/>
      <c r="U561" s="71">
        <v>63915</v>
      </c>
      <c r="V561" s="71">
        <v>393</v>
      </c>
      <c r="W561" s="71">
        <v>187</v>
      </c>
      <c r="X561" s="71">
        <v>1521</v>
      </c>
      <c r="Y561" s="71">
        <v>2578</v>
      </c>
      <c r="Z561" s="71">
        <v>3423</v>
      </c>
      <c r="AA561" s="71">
        <v>1839</v>
      </c>
      <c r="AB561" s="71">
        <v>5592</v>
      </c>
      <c r="AC561" s="71">
        <v>0</v>
      </c>
      <c r="AD561" s="71">
        <v>0.61535444476036072</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2468</v>
      </c>
      <c r="B562" s="70">
        <v>399</v>
      </c>
      <c r="C562" s="70">
        <v>8</v>
      </c>
      <c r="D562" s="70">
        <v>24</v>
      </c>
      <c r="E562" s="70">
        <v>2011</v>
      </c>
      <c r="F562" s="70" t="s">
        <v>178</v>
      </c>
      <c r="G562" s="70" t="s">
        <v>1866</v>
      </c>
      <c r="H562" s="70" t="s">
        <v>1867</v>
      </c>
      <c r="I562" s="148"/>
      <c r="J562" s="71">
        <v>1.258170828309868</v>
      </c>
      <c r="K562" s="71">
        <v>1.2368970719344199</v>
      </c>
      <c r="L562" s="71">
        <v>9.8232779177812173</v>
      </c>
      <c r="M562" s="71">
        <v>7.8342489534908584</v>
      </c>
      <c r="N562" s="71">
        <v>13.078711522374819</v>
      </c>
      <c r="O562" s="71">
        <v>6.6582252621959661</v>
      </c>
      <c r="P562" s="71">
        <v>9.1101106960136615</v>
      </c>
      <c r="Q562" s="71">
        <v>0.39214930959876998</v>
      </c>
      <c r="R562" s="71">
        <v>0</v>
      </c>
      <c r="S562" s="71">
        <v>0.59818402719789832</v>
      </c>
      <c r="T562" s="72"/>
      <c r="U562" s="71">
        <v>46220</v>
      </c>
      <c r="V562" s="71">
        <v>393</v>
      </c>
      <c r="W562" s="71">
        <v>187</v>
      </c>
      <c r="X562" s="71">
        <v>1521</v>
      </c>
      <c r="Y562" s="71">
        <v>2595</v>
      </c>
      <c r="Z562" s="71">
        <v>3455</v>
      </c>
      <c r="AA562" s="71">
        <v>1841</v>
      </c>
      <c r="AB562" s="71">
        <v>5588</v>
      </c>
      <c r="AC562" s="71">
        <v>0</v>
      </c>
      <c r="AD562" s="71">
        <v>0.59818402719789832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2469</v>
      </c>
      <c r="B563" s="70">
        <v>400</v>
      </c>
      <c r="C563" s="70">
        <v>9</v>
      </c>
      <c r="D563" s="70">
        <v>24</v>
      </c>
      <c r="E563" s="70">
        <v>2012</v>
      </c>
      <c r="F563" s="70" t="s">
        <v>179</v>
      </c>
      <c r="G563" s="70" t="s">
        <v>1866</v>
      </c>
      <c r="H563" s="70" t="s">
        <v>1867</v>
      </c>
      <c r="I563" s="148"/>
      <c r="J563" s="71">
        <v>1.2875739004448159</v>
      </c>
      <c r="K563" s="71">
        <v>1.393412389796284</v>
      </c>
      <c r="L563" s="71">
        <v>9.911395316074227</v>
      </c>
      <c r="M563" s="71">
        <v>9.7301123081871506</v>
      </c>
      <c r="N563" s="71">
        <v>15.02592964298271</v>
      </c>
      <c r="O563" s="71">
        <v>6.6631895446075013</v>
      </c>
      <c r="P563" s="71">
        <v>9.3908668623874476</v>
      </c>
      <c r="Q563" s="71">
        <v>0.431780768713592</v>
      </c>
      <c r="R563" s="71">
        <v>0</v>
      </c>
      <c r="S563" s="71">
        <v>0.47671726770908263</v>
      </c>
      <c r="T563" s="72"/>
      <c r="U563" s="71">
        <v>45320</v>
      </c>
      <c r="V563" s="71">
        <v>393</v>
      </c>
      <c r="W563" s="71">
        <v>187</v>
      </c>
      <c r="X563" s="71">
        <v>1521</v>
      </c>
      <c r="Y563" s="71">
        <v>2714</v>
      </c>
      <c r="Z563" s="71">
        <v>3485</v>
      </c>
      <c r="AA563" s="71">
        <v>1887</v>
      </c>
      <c r="AB563" s="71">
        <v>5663</v>
      </c>
      <c r="AC563" s="71">
        <v>0</v>
      </c>
      <c r="AD563" s="71">
        <v>0.47671726770908263</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2470</v>
      </c>
      <c r="B564" s="70">
        <v>401</v>
      </c>
      <c r="C564" s="70">
        <v>10</v>
      </c>
      <c r="D564" s="70">
        <v>24</v>
      </c>
      <c r="E564" s="70">
        <v>2013</v>
      </c>
      <c r="F564" s="70" t="s">
        <v>180</v>
      </c>
      <c r="G564" s="70" t="s">
        <v>1866</v>
      </c>
      <c r="H564" s="70" t="s">
        <v>1867</v>
      </c>
      <c r="I564" s="148"/>
      <c r="J564" s="71">
        <v>1.224986081500405</v>
      </c>
      <c r="K564" s="71">
        <v>1.1516600930497409</v>
      </c>
      <c r="L564" s="71">
        <v>8.75254359368863</v>
      </c>
      <c r="M564" s="71">
        <v>9.0492370760963343</v>
      </c>
      <c r="N564" s="71">
        <v>14.014837502593879</v>
      </c>
      <c r="O564" s="71">
        <v>6.4662572778361973</v>
      </c>
      <c r="P564" s="71">
        <v>9.4562239003467159</v>
      </c>
      <c r="Q564" s="71">
        <v>0.42699901376496802</v>
      </c>
      <c r="R564" s="71">
        <v>0</v>
      </c>
      <c r="S564" s="71">
        <v>0.4520316802004069</v>
      </c>
      <c r="T564" s="72"/>
      <c r="U564" s="71">
        <v>43902</v>
      </c>
      <c r="V564" s="71">
        <v>393</v>
      </c>
      <c r="W564" s="71">
        <v>187</v>
      </c>
      <c r="X564" s="71">
        <v>1521</v>
      </c>
      <c r="Y564" s="71">
        <v>2612</v>
      </c>
      <c r="Z564" s="71">
        <v>3533</v>
      </c>
      <c r="AA564" s="71">
        <v>1893</v>
      </c>
      <c r="AB564" s="71">
        <v>5520</v>
      </c>
      <c r="AC564" s="71">
        <v>0</v>
      </c>
      <c r="AD564" s="71">
        <v>0.4520316802004069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2471</v>
      </c>
      <c r="B565" s="70">
        <v>402</v>
      </c>
      <c r="C565" s="70">
        <v>11</v>
      </c>
      <c r="D565" s="70">
        <v>24</v>
      </c>
      <c r="E565" s="70">
        <v>2014</v>
      </c>
      <c r="F565" s="70" t="s">
        <v>181</v>
      </c>
      <c r="G565" s="70" t="s">
        <v>1866</v>
      </c>
      <c r="H565" s="70" t="s">
        <v>1867</v>
      </c>
      <c r="I565" s="148"/>
      <c r="J565" s="71">
        <v>1.090165707836968</v>
      </c>
      <c r="K565" s="71">
        <v>1.3524413624676619</v>
      </c>
      <c r="L565" s="71">
        <v>7.015518475688328</v>
      </c>
      <c r="M565" s="71">
        <v>9.2243576344169487</v>
      </c>
      <c r="N565" s="71">
        <v>14.697867964886781</v>
      </c>
      <c r="O565" s="71">
        <v>6.1064801816519303</v>
      </c>
      <c r="P565" s="71">
        <v>9.4551626173545547</v>
      </c>
      <c r="Q565" s="71">
        <v>0.401961509274255</v>
      </c>
      <c r="R565" s="71">
        <v>0</v>
      </c>
      <c r="S565" s="71">
        <v>0.49204566085384971</v>
      </c>
      <c r="T565" s="72"/>
      <c r="U565" s="71">
        <v>43392</v>
      </c>
      <c r="V565" s="71">
        <v>401</v>
      </c>
      <c r="W565" s="71">
        <v>153</v>
      </c>
      <c r="X565" s="71">
        <v>1474</v>
      </c>
      <c r="Y565" s="71">
        <v>2587</v>
      </c>
      <c r="Z565" s="71">
        <v>3514</v>
      </c>
      <c r="AA565" s="71">
        <v>1883</v>
      </c>
      <c r="AB565" s="71">
        <v>5416</v>
      </c>
      <c r="AC565" s="71">
        <v>0</v>
      </c>
      <c r="AD565" s="71">
        <v>0.49204566085384971</v>
      </c>
      <c r="AE565" s="72"/>
      <c r="AF565" s="71"/>
      <c r="AG565" s="71"/>
      <c r="AH565" s="71"/>
      <c r="AI565" s="71"/>
      <c r="AJ565" s="71"/>
      <c r="AK565" s="71"/>
      <c r="AL565" s="71"/>
      <c r="AM565" s="71"/>
      <c r="AN565" s="71"/>
      <c r="AO565" s="71"/>
      <c r="AP565" s="71"/>
      <c r="AQ565" s="72"/>
      <c r="AR565" s="71">
        <v>32</v>
      </c>
      <c r="AS565" s="71">
        <v>8</v>
      </c>
      <c r="AT565" s="71">
        <v>0</v>
      </c>
      <c r="AU565" s="71">
        <v>0</v>
      </c>
      <c r="AV565" s="71">
        <v>0</v>
      </c>
      <c r="AW565" s="71">
        <v>0</v>
      </c>
      <c r="AX565" s="71"/>
      <c r="AY565" s="72"/>
      <c r="AZ565" s="71">
        <v>159.001</v>
      </c>
      <c r="BA565" s="71">
        <v>157.1</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2472</v>
      </c>
      <c r="B566" s="70">
        <v>403</v>
      </c>
      <c r="C566" s="70">
        <v>12</v>
      </c>
      <c r="D566" s="70">
        <v>24</v>
      </c>
      <c r="E566" s="70">
        <v>2015</v>
      </c>
      <c r="F566" s="70" t="s">
        <v>182</v>
      </c>
      <c r="G566" s="70" t="s">
        <v>1866</v>
      </c>
      <c r="H566" s="70" t="s">
        <v>1867</v>
      </c>
      <c r="I566" s="148"/>
      <c r="J566" s="71">
        <v>0</v>
      </c>
      <c r="K566" s="71">
        <v>1.29685067655627</v>
      </c>
      <c r="L566" s="71">
        <v>7.3845650807388283</v>
      </c>
      <c r="M566" s="71">
        <v>8.9252379281697749</v>
      </c>
      <c r="N566" s="71">
        <v>13.402406440211371</v>
      </c>
      <c r="O566" s="71">
        <v>6.1360529578873733</v>
      </c>
      <c r="P566" s="71">
        <v>9.31689915848815</v>
      </c>
      <c r="Q566" s="71">
        <v>0.385720426764461</v>
      </c>
      <c r="R566" s="71">
        <v>0</v>
      </c>
      <c r="S566" s="71">
        <v>0.45840069758333829</v>
      </c>
      <c r="T566" s="72"/>
      <c r="U566" s="71">
        <v>0</v>
      </c>
      <c r="V566" s="71">
        <v>401</v>
      </c>
      <c r="W566" s="71">
        <v>153</v>
      </c>
      <c r="X566" s="71">
        <v>1474</v>
      </c>
      <c r="Y566" s="71">
        <v>2563</v>
      </c>
      <c r="Z566" s="71">
        <v>3565</v>
      </c>
      <c r="AA566" s="71">
        <v>1854</v>
      </c>
      <c r="AB566" s="71">
        <v>5309</v>
      </c>
      <c r="AC566" s="71">
        <v>0</v>
      </c>
      <c r="AD566" s="71">
        <v>0.45840069758333829</v>
      </c>
      <c r="AE566" s="72"/>
      <c r="AF566" s="71">
        <v>0</v>
      </c>
      <c r="AG566" s="71">
        <v>863987.68628479273</v>
      </c>
      <c r="AH566" s="71">
        <v>954838.03261505603</v>
      </c>
      <c r="AI566" s="71">
        <v>9374759.6360623296</v>
      </c>
      <c r="AJ566" s="71">
        <v>11351649.055445161</v>
      </c>
      <c r="AK566" s="71">
        <v>0</v>
      </c>
      <c r="AL566" s="71">
        <v>0</v>
      </c>
      <c r="AM566" s="71">
        <v>727576.17958260654</v>
      </c>
      <c r="AN566" s="71">
        <v>0</v>
      </c>
      <c r="AO566" s="71">
        <v>0</v>
      </c>
      <c r="AP566" s="71">
        <v>23272810.589989945</v>
      </c>
      <c r="AQ566" s="72"/>
      <c r="AR566" s="71">
        <v>33</v>
      </c>
      <c r="AS566" s="71">
        <v>9</v>
      </c>
      <c r="AT566" s="71">
        <v>0</v>
      </c>
      <c r="AU566" s="71">
        <v>0</v>
      </c>
      <c r="AV566" s="71">
        <v>0</v>
      </c>
      <c r="AW566" s="71">
        <v>0</v>
      </c>
      <c r="AX566" s="71"/>
      <c r="AY566" s="72"/>
      <c r="AZ566" s="71">
        <v>168.80099999999999</v>
      </c>
      <c r="BA566" s="71">
        <v>457.1</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2473</v>
      </c>
      <c r="B567" s="70">
        <v>404</v>
      </c>
      <c r="C567" s="70">
        <v>13</v>
      </c>
      <c r="D567" s="70">
        <v>24</v>
      </c>
      <c r="E567" s="70">
        <v>2016</v>
      </c>
      <c r="F567" s="70" t="s">
        <v>155</v>
      </c>
      <c r="G567" s="70" t="s">
        <v>1866</v>
      </c>
      <c r="H567" s="70" t="s">
        <v>1867</v>
      </c>
      <c r="I567" s="148"/>
      <c r="J567" s="71">
        <v>1.1487358529524516</v>
      </c>
      <c r="K567" s="71">
        <v>1.223290787805257</v>
      </c>
      <c r="L567" s="71">
        <v>7.940978574898554</v>
      </c>
      <c r="M567" s="71">
        <v>7.6523564304928371</v>
      </c>
      <c r="N567" s="71">
        <v>13.725081156351484</v>
      </c>
      <c r="O567" s="71">
        <v>6.0683410812904519</v>
      </c>
      <c r="P567" s="71">
        <v>9.595975819769917</v>
      </c>
      <c r="Q567" s="71">
        <v>0.37201889069282912</v>
      </c>
      <c r="R567" s="71">
        <v>0</v>
      </c>
      <c r="S567" s="71">
        <v>0.53709298071909894</v>
      </c>
      <c r="T567" s="72"/>
      <c r="U567" s="71">
        <v>43636</v>
      </c>
      <c r="V567" s="71">
        <v>401</v>
      </c>
      <c r="W567" s="71">
        <v>153</v>
      </c>
      <c r="X567" s="71">
        <v>1474</v>
      </c>
      <c r="Y567" s="71">
        <v>2581</v>
      </c>
      <c r="Z567" s="71">
        <v>3569</v>
      </c>
      <c r="AA567" s="71">
        <v>1975</v>
      </c>
      <c r="AB567" s="71">
        <v>5267</v>
      </c>
      <c r="AC567" s="71">
        <v>0</v>
      </c>
      <c r="AD567" s="71">
        <v>0.53709298071909894</v>
      </c>
      <c r="AE567" s="72"/>
      <c r="AF567" s="71">
        <v>359975.00286581018</v>
      </c>
      <c r="AG567" s="71">
        <v>823556.95979430131</v>
      </c>
      <c r="AH567" s="71">
        <v>809272.28286100773</v>
      </c>
      <c r="AI567" s="71">
        <v>9357879.2332933173</v>
      </c>
      <c r="AJ567" s="71">
        <v>11354671.48795802</v>
      </c>
      <c r="AK567" s="71">
        <v>0</v>
      </c>
      <c r="AL567" s="71">
        <v>0</v>
      </c>
      <c r="AM567" s="71">
        <v>722381.03928034159</v>
      </c>
      <c r="AN567" s="71">
        <v>0</v>
      </c>
      <c r="AO567" s="71">
        <v>0</v>
      </c>
      <c r="AP567" s="71">
        <v>23427736.006052796</v>
      </c>
      <c r="AQ567" s="72"/>
      <c r="AR567" s="71">
        <v>36</v>
      </c>
      <c r="AS567" s="71">
        <v>11</v>
      </c>
      <c r="AT567" s="71">
        <v>0</v>
      </c>
      <c r="AU567" s="71">
        <v>0</v>
      </c>
      <c r="AV567" s="71">
        <v>0</v>
      </c>
      <c r="AW567" s="71">
        <v>0</v>
      </c>
      <c r="AX567" s="71"/>
      <c r="AY567" s="72"/>
      <c r="AZ567" s="71">
        <v>184.501</v>
      </c>
      <c r="BA567" s="71">
        <v>555.29999999999995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2474</v>
      </c>
      <c r="B568" s="70">
        <v>405</v>
      </c>
      <c r="C568" s="70">
        <v>14</v>
      </c>
      <c r="D568" s="70">
        <v>24</v>
      </c>
      <c r="E568" s="70">
        <v>2017</v>
      </c>
      <c r="F568" s="70" t="s">
        <v>156</v>
      </c>
      <c r="G568" s="70" t="s">
        <v>1866</v>
      </c>
      <c r="H568" s="70" t="s">
        <v>1867</v>
      </c>
      <c r="I568" s="148"/>
      <c r="J568" s="71">
        <v>1.2094671766274459</v>
      </c>
      <c r="K568" s="71">
        <v>1.2500200242343515</v>
      </c>
      <c r="L568" s="71">
        <v>7.1684012065348988</v>
      </c>
      <c r="M568" s="71">
        <v>7.6729410434403817</v>
      </c>
      <c r="N568" s="71">
        <v>13.253857967799643</v>
      </c>
      <c r="O568" s="71">
        <v>5.9910633250409182</v>
      </c>
      <c r="P568" s="71">
        <v>9.3613827675893759</v>
      </c>
      <c r="Q568" s="71">
        <v>0.35114440243248002</v>
      </c>
      <c r="R568" s="71">
        <v>0</v>
      </c>
      <c r="S568" s="71">
        <v>0.44654115901169766</v>
      </c>
      <c r="T568" s="72"/>
      <c r="U568" s="71">
        <v>45207</v>
      </c>
      <c r="V568" s="71">
        <v>401</v>
      </c>
      <c r="W568" s="71">
        <v>153</v>
      </c>
      <c r="X568" s="71">
        <v>1474</v>
      </c>
      <c r="Y568" s="71">
        <v>2547</v>
      </c>
      <c r="Z568" s="71">
        <v>3582</v>
      </c>
      <c r="AA568" s="71">
        <v>1939</v>
      </c>
      <c r="AB568" s="71">
        <v>5141</v>
      </c>
      <c r="AC568" s="71">
        <v>0</v>
      </c>
      <c r="AD568" s="71">
        <v>0.44654115901169772</v>
      </c>
      <c r="AE568" s="72"/>
      <c r="AF568" s="71">
        <v>366460.30102931138</v>
      </c>
      <c r="AG568" s="71">
        <v>825949.84420883888</v>
      </c>
      <c r="AH568" s="71">
        <v>988611.71709100995</v>
      </c>
      <c r="AI568" s="71">
        <v>9126359.4106156286</v>
      </c>
      <c r="AJ568" s="71">
        <v>10160781.637848569</v>
      </c>
      <c r="AK568" s="71">
        <v>0</v>
      </c>
      <c r="AL568" s="71">
        <v>0</v>
      </c>
      <c r="AM568" s="71">
        <v>706203.14126388088</v>
      </c>
      <c r="AN568" s="71">
        <v>0</v>
      </c>
      <c r="AO568" s="71">
        <v>0</v>
      </c>
      <c r="AP568" s="71">
        <v>22174366.052057236</v>
      </c>
      <c r="AQ568" s="72"/>
      <c r="AR568" s="71">
        <v>38</v>
      </c>
      <c r="AS568" s="71">
        <v>22</v>
      </c>
      <c r="AT568" s="71">
        <v>0</v>
      </c>
      <c r="AU568" s="71">
        <v>0</v>
      </c>
      <c r="AV568" s="71">
        <v>0</v>
      </c>
      <c r="AW568" s="71">
        <v>0</v>
      </c>
      <c r="AX568" s="71"/>
      <c r="AY568" s="72"/>
      <c r="AZ568" s="71">
        <v>194.501</v>
      </c>
      <c r="BA568" s="71">
        <v>1094.8</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2475</v>
      </c>
      <c r="B569" s="70">
        <v>406</v>
      </c>
      <c r="C569" s="70">
        <v>15</v>
      </c>
      <c r="D569" s="70">
        <v>24</v>
      </c>
      <c r="E569" s="70">
        <v>2018</v>
      </c>
      <c r="F569" s="70" t="s">
        <v>183</v>
      </c>
      <c r="G569" s="70" t="s">
        <v>1866</v>
      </c>
      <c r="H569" s="70" t="s">
        <v>1867</v>
      </c>
      <c r="I569" s="148"/>
      <c r="J569" s="71">
        <v>1.2283898819440859</v>
      </c>
      <c r="K569" s="71">
        <v>1.1634300694950177</v>
      </c>
      <c r="L569" s="71">
        <v>6.5760847916631198</v>
      </c>
      <c r="M569" s="71">
        <v>7.7107845747266559</v>
      </c>
      <c r="N569" s="71">
        <v>12.058874022993951</v>
      </c>
      <c r="O569" s="71">
        <v>5.8341939862476355</v>
      </c>
      <c r="P569" s="71">
        <v>9.1582599826587714</v>
      </c>
      <c r="Q569" s="71">
        <v>0.31918587690268302</v>
      </c>
      <c r="R569" s="71">
        <v>0</v>
      </c>
      <c r="S569" s="71">
        <v>0.48318445554116868</v>
      </c>
      <c r="T569" s="72"/>
      <c r="U569" s="71">
        <v>47975</v>
      </c>
      <c r="V569" s="71">
        <v>401</v>
      </c>
      <c r="W569" s="71">
        <v>153</v>
      </c>
      <c r="X569" s="71">
        <v>1474</v>
      </c>
      <c r="Y569" s="71">
        <v>2517</v>
      </c>
      <c r="Z569" s="71">
        <v>3555</v>
      </c>
      <c r="AA569" s="71">
        <v>1916</v>
      </c>
      <c r="AB569" s="71">
        <v>5036</v>
      </c>
      <c r="AC569" s="71">
        <v>0</v>
      </c>
      <c r="AD569" s="71">
        <v>0.48318445554116868</v>
      </c>
      <c r="AE569" s="72"/>
      <c r="AF569" s="71">
        <v>390385.70370270399</v>
      </c>
      <c r="AG569" s="71">
        <v>747287.02374363213</v>
      </c>
      <c r="AH569" s="71">
        <v>931766.66500154219</v>
      </c>
      <c r="AI569" s="71">
        <v>9329003.5090809222</v>
      </c>
      <c r="AJ569" s="71">
        <v>9327564.1258310061</v>
      </c>
      <c r="AK569" s="71">
        <v>0</v>
      </c>
      <c r="AL569" s="71">
        <v>0</v>
      </c>
      <c r="AM569" s="71">
        <v>693210.99354386365</v>
      </c>
      <c r="AN569" s="71">
        <v>0</v>
      </c>
      <c r="AO569" s="71">
        <v>0</v>
      </c>
      <c r="AP569" s="71">
        <v>21419218.020903669</v>
      </c>
      <c r="AQ569" s="72"/>
      <c r="AR569" s="71">
        <v>40</v>
      </c>
      <c r="AS569" s="71">
        <v>24</v>
      </c>
      <c r="AT569" s="71">
        <v>0</v>
      </c>
      <c r="AU569" s="71">
        <v>0</v>
      </c>
      <c r="AV569" s="71">
        <v>0</v>
      </c>
      <c r="AW569" s="71">
        <v>0</v>
      </c>
      <c r="AX569" s="71"/>
      <c r="AY569" s="72"/>
      <c r="AZ569" s="71">
        <v>209.30099999999999</v>
      </c>
      <c r="BA569" s="71">
        <v>1169</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2476</v>
      </c>
      <c r="B570" s="70">
        <v>407</v>
      </c>
      <c r="C570" s="70">
        <v>16</v>
      </c>
      <c r="D570" s="70">
        <v>24</v>
      </c>
      <c r="E570" s="70">
        <v>2019</v>
      </c>
      <c r="F570" s="70" t="s">
        <v>158</v>
      </c>
      <c r="G570" s="70" t="s">
        <v>1866</v>
      </c>
      <c r="H570" s="70" t="s">
        <v>1867</v>
      </c>
      <c r="I570" s="148"/>
      <c r="J570" s="71">
        <v>0.98875237866138599</v>
      </c>
      <c r="K570" s="71">
        <v>1.0795774350671576</v>
      </c>
      <c r="L570" s="71">
        <v>6.6055478953625961</v>
      </c>
      <c r="M570" s="71">
        <v>6.9172739255106004</v>
      </c>
      <c r="N570" s="71">
        <v>12.115649728333985</v>
      </c>
      <c r="O570" s="71">
        <v>5.644763130122163</v>
      </c>
      <c r="P570" s="71">
        <v>8.9431871402370149</v>
      </c>
      <c r="Q570" s="71">
        <v>0.30379941081498602</v>
      </c>
      <c r="R570" s="71">
        <v>0</v>
      </c>
      <c r="S570" s="71">
        <v>0.56751144061976633</v>
      </c>
      <c r="T570" s="72"/>
      <c r="U570" s="71">
        <v>40622</v>
      </c>
      <c r="V570" s="71">
        <v>401</v>
      </c>
      <c r="W570" s="71">
        <v>153</v>
      </c>
      <c r="X570" s="71">
        <v>1474</v>
      </c>
      <c r="Y570" s="71">
        <v>2498</v>
      </c>
      <c r="Z570" s="71">
        <v>3534</v>
      </c>
      <c r="AA570" s="71">
        <v>1857</v>
      </c>
      <c r="AB570" s="71">
        <v>4923</v>
      </c>
      <c r="AC570" s="71">
        <v>0</v>
      </c>
      <c r="AD570" s="71">
        <v>0.56751144061976633</v>
      </c>
      <c r="AE570" s="72"/>
      <c r="AF570" s="71">
        <v>324359.76858062501</v>
      </c>
      <c r="AG570" s="71">
        <v>747065.7310834598</v>
      </c>
      <c r="AH570" s="71">
        <v>1006029.677494515</v>
      </c>
      <c r="AI570" s="71">
        <v>9141648.9895232525</v>
      </c>
      <c r="AJ570" s="71">
        <v>9764863.3334482629</v>
      </c>
      <c r="AK570" s="71">
        <v>0</v>
      </c>
      <c r="AL570" s="71">
        <v>0</v>
      </c>
      <c r="AM570" s="71">
        <v>670475.53967584192</v>
      </c>
      <c r="AN570" s="71">
        <v>0</v>
      </c>
      <c r="AO570" s="71">
        <v>0</v>
      </c>
      <c r="AP570" s="71">
        <v>21654443.03980596</v>
      </c>
      <c r="AQ570" s="72"/>
      <c r="AR570" s="71">
        <v>43</v>
      </c>
      <c r="AS570" s="71">
        <v>24</v>
      </c>
      <c r="AT570" s="71">
        <v>0</v>
      </c>
      <c r="AU570" s="71">
        <v>0</v>
      </c>
      <c r="AV570" s="71">
        <v>0</v>
      </c>
      <c r="AW570" s="71">
        <v>0</v>
      </c>
      <c r="AX570" s="71"/>
      <c r="AY570" s="72"/>
      <c r="AZ570" s="71">
        <v>231.70099999999999</v>
      </c>
      <c r="BA570" s="71">
        <v>1169</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2477</v>
      </c>
      <c r="B571" s="70">
        <v>408</v>
      </c>
      <c r="C571" s="70">
        <v>17</v>
      </c>
      <c r="D571" s="70">
        <v>24</v>
      </c>
      <c r="E571" s="70">
        <v>2020</v>
      </c>
      <c r="F571" s="70" t="s">
        <v>159</v>
      </c>
      <c r="G571" s="70" t="s">
        <v>1866</v>
      </c>
      <c r="H571" s="70" t="s">
        <v>1867</v>
      </c>
      <c r="I571" s="148"/>
      <c r="J571" s="71">
        <v>0</v>
      </c>
      <c r="K571" s="71">
        <v>0.79149507076154146</v>
      </c>
      <c r="L571" s="71">
        <v>9.1830963408427149</v>
      </c>
      <c r="M571" s="71">
        <v>6.5646528132589772</v>
      </c>
      <c r="N571" s="71">
        <v>10.935750760720657</v>
      </c>
      <c r="O571" s="71">
        <v>4.9176218342243789</v>
      </c>
      <c r="P571" s="71">
        <v>8.4411776610867353</v>
      </c>
      <c r="Q571" s="71">
        <v>0.28212706146383099</v>
      </c>
      <c r="R571" s="71">
        <v>0</v>
      </c>
      <c r="S571" s="71">
        <v>0.53487234667219941</v>
      </c>
      <c r="T571" s="72"/>
      <c r="U571" s="71">
        <v>0</v>
      </c>
      <c r="V571" s="71">
        <v>272</v>
      </c>
      <c r="W571" s="71">
        <v>189</v>
      </c>
      <c r="X571" s="71">
        <v>1471</v>
      </c>
      <c r="Y571" s="71">
        <v>2460</v>
      </c>
      <c r="Z571" s="71">
        <v>3514</v>
      </c>
      <c r="AA571" s="71">
        <v>1863</v>
      </c>
      <c r="AB571" s="71">
        <v>4785</v>
      </c>
      <c r="AC571" s="71">
        <v>0</v>
      </c>
      <c r="AD571" s="71">
        <v>0.53487234667219941</v>
      </c>
      <c r="AE571" s="72"/>
      <c r="AF571" s="71">
        <v>0</v>
      </c>
      <c r="AG571" s="71">
        <v>507111.36351941788</v>
      </c>
      <c r="AH571" s="71">
        <v>1346685.3576607637</v>
      </c>
      <c r="AI571" s="71">
        <v>8446013.7190126292</v>
      </c>
      <c r="AJ571" s="71">
        <v>10101960.038566871</v>
      </c>
      <c r="AK571" s="71"/>
      <c r="AL571" s="71"/>
      <c r="AM571" s="71">
        <v>624495.66245881189</v>
      </c>
      <c r="AN571" s="71"/>
      <c r="AO571" s="71"/>
      <c r="AP571" s="71">
        <v>21026266.141218495</v>
      </c>
      <c r="AQ571" s="72"/>
      <c r="AR571" s="71">
        <v>47</v>
      </c>
      <c r="AS571" s="71">
        <v>26</v>
      </c>
      <c r="AT571" s="71">
        <v>0</v>
      </c>
      <c r="AU571" s="71">
        <v>0</v>
      </c>
      <c r="AV571" s="71">
        <v>0</v>
      </c>
      <c r="AW571" s="71">
        <v>0</v>
      </c>
      <c r="AX571" s="71"/>
      <c r="AY571" s="72"/>
      <c r="AZ571" s="71">
        <v>262.40100000000001</v>
      </c>
      <c r="BA571" s="71">
        <v>1268</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2478</v>
      </c>
      <c r="B572" s="70">
        <v>408</v>
      </c>
      <c r="C572" s="70">
        <v>18</v>
      </c>
      <c r="D572" s="70">
        <v>24</v>
      </c>
      <c r="E572" s="70">
        <v>2021</v>
      </c>
      <c r="F572" s="70" t="s">
        <v>160</v>
      </c>
      <c r="G572" s="70" t="s">
        <v>1866</v>
      </c>
      <c r="H572" s="70" t="s">
        <v>1867</v>
      </c>
      <c r="I572" s="148"/>
      <c r="J572" s="71">
        <v>1.9327276574489274</v>
      </c>
      <c r="K572" s="71">
        <v>0.76242945866688805</v>
      </c>
      <c r="L572" s="71">
        <v>8.3803921900787408</v>
      </c>
      <c r="M572" s="71">
        <v>6.6671696731008296</v>
      </c>
      <c r="N572" s="71">
        <v>10.602035832920542</v>
      </c>
      <c r="O572" s="71">
        <v>4.7229964436855765</v>
      </c>
      <c r="P572" s="71">
        <v>8.6891605160442609</v>
      </c>
      <c r="Q572" s="71">
        <v>0.27202553336465402</v>
      </c>
      <c r="R572" s="71">
        <v>0</v>
      </c>
      <c r="S572" s="71">
        <v>0.60773262033824738</v>
      </c>
      <c r="T572" s="72"/>
      <c r="U572" s="71">
        <v>92436</v>
      </c>
      <c r="V572" s="71">
        <v>272</v>
      </c>
      <c r="W572" s="71">
        <v>189</v>
      </c>
      <c r="X572" s="71">
        <v>1471</v>
      </c>
      <c r="Y572" s="71">
        <v>2414</v>
      </c>
      <c r="Z572" s="71">
        <v>3475</v>
      </c>
      <c r="AA572" s="71">
        <v>1870</v>
      </c>
      <c r="AB572" s="71">
        <v>4659</v>
      </c>
      <c r="AC572" s="71">
        <v>0</v>
      </c>
      <c r="AD572" s="71">
        <v>0.60773262033824738</v>
      </c>
      <c r="AE572" s="72"/>
      <c r="AF572" s="71">
        <v>708019.9722585202</v>
      </c>
      <c r="AG572" s="71">
        <v>515868.38077271782</v>
      </c>
      <c r="AH572" s="71">
        <v>1207381.7953569063</v>
      </c>
      <c r="AI572" s="71">
        <v>9267780.7095705029</v>
      </c>
      <c r="AJ572" s="71">
        <v>9656492.1130274739</v>
      </c>
      <c r="AK572" s="71">
        <v>0</v>
      </c>
      <c r="AL572" s="71">
        <v>0</v>
      </c>
      <c r="AM572" s="71">
        <v>611558.45329655381</v>
      </c>
      <c r="AN572" s="71">
        <v>0</v>
      </c>
      <c r="AO572" s="71">
        <v>0</v>
      </c>
      <c r="AP572" s="71">
        <v>21967101.424282674</v>
      </c>
      <c r="AQ572" s="72"/>
      <c r="AR572" s="71">
        <v>53</v>
      </c>
      <c r="AS572" s="71">
        <v>27</v>
      </c>
      <c r="AT572" s="71">
        <v>0</v>
      </c>
      <c r="AU572" s="71">
        <v>0</v>
      </c>
      <c r="AV572" s="71">
        <v>0</v>
      </c>
      <c r="AW572" s="71">
        <v>0</v>
      </c>
      <c r="AX572" s="71"/>
      <c r="AY572" s="72"/>
      <c r="AZ572" s="71">
        <v>298.50099999999998</v>
      </c>
      <c r="BA572" s="71">
        <v>1317.5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1870</v>
      </c>
      <c r="B573" s="70">
        <v>408</v>
      </c>
      <c r="C573" s="70">
        <v>19</v>
      </c>
      <c r="D573" s="70">
        <v>24</v>
      </c>
      <c r="E573" s="70">
        <v>2022</v>
      </c>
      <c r="F573" s="70" t="s">
        <v>161</v>
      </c>
      <c r="G573" s="70" t="s">
        <v>1866</v>
      </c>
      <c r="H573" s="70" t="s">
        <v>1867</v>
      </c>
      <c r="I573" s="148"/>
      <c r="J573" s="71">
        <v>1.6718691507478318</v>
      </c>
      <c r="K573" s="71">
        <v>0.72930500723009339</v>
      </c>
      <c r="L573" s="71">
        <v>7.5141280752851234</v>
      </c>
      <c r="M573" s="71">
        <v>6.7975290525932621</v>
      </c>
      <c r="N573" s="71">
        <v>10.428300168800705</v>
      </c>
      <c r="O573" s="71">
        <v>4.9094990140787802</v>
      </c>
      <c r="P573" s="71">
        <v>8.5953029760367148</v>
      </c>
      <c r="Q573" s="71">
        <v>0.27044805647754511</v>
      </c>
      <c r="R573" s="71">
        <v>0</v>
      </c>
      <c r="S573" s="71">
        <v>0.51354366352525038</v>
      </c>
      <c r="T573" s="72"/>
      <c r="U573" s="71">
        <v>98344</v>
      </c>
      <c r="V573" s="71">
        <v>272</v>
      </c>
      <c r="W573" s="71">
        <v>189</v>
      </c>
      <c r="X573" s="71">
        <v>1471</v>
      </c>
      <c r="Y573" s="71">
        <v>2411</v>
      </c>
      <c r="Z573" s="71">
        <v>3432</v>
      </c>
      <c r="AA573" s="71">
        <v>1878</v>
      </c>
      <c r="AB573" s="71">
        <v>4594</v>
      </c>
      <c r="AC573" s="71">
        <v>0</v>
      </c>
      <c r="AD573" s="71">
        <v>0.51354366352525038</v>
      </c>
      <c r="AE573" s="72"/>
      <c r="AF573" s="71">
        <v>671544.54046308435</v>
      </c>
      <c r="AG573" s="71">
        <v>520400.06357315992</v>
      </c>
      <c r="AH573" s="71">
        <v>1340204.8925246703</v>
      </c>
      <c r="AI573" s="71">
        <v>9204058.928909149</v>
      </c>
      <c r="AJ573" s="71">
        <v>9817265.7526513115</v>
      </c>
      <c r="AK573" s="71">
        <v>0</v>
      </c>
      <c r="AL573" s="71">
        <v>0</v>
      </c>
      <c r="AM573" s="71">
        <v>593210.79050628887</v>
      </c>
      <c r="AN573" s="71">
        <v>0</v>
      </c>
      <c r="AO573" s="71">
        <v>0</v>
      </c>
      <c r="AP573" s="71">
        <v>22146684.968627661</v>
      </c>
      <c r="AQ573" s="72"/>
      <c r="AR573" s="71">
        <v>65</v>
      </c>
      <c r="AS573" s="71">
        <v>30</v>
      </c>
      <c r="AT573" s="71">
        <v>0</v>
      </c>
      <c r="AU573" s="71">
        <v>0</v>
      </c>
      <c r="AV573" s="71">
        <v>0</v>
      </c>
      <c r="AW573" s="71">
        <v>0</v>
      </c>
      <c r="AX573" s="71"/>
      <c r="AY573" s="72"/>
      <c r="AZ573" s="71">
        <v>384.80099999999993</v>
      </c>
      <c r="BA573" s="71">
        <v>1466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2479</v>
      </c>
      <c r="B574" s="70">
        <v>408</v>
      </c>
      <c r="C574" s="70">
        <v>20</v>
      </c>
      <c r="D574" s="70">
        <v>24</v>
      </c>
      <c r="E574" s="70">
        <v>2023</v>
      </c>
      <c r="F574" s="70" t="s">
        <v>1539</v>
      </c>
      <c r="G574" s="70" t="s">
        <v>1866</v>
      </c>
      <c r="H574" s="70" t="s">
        <v>1867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70</v>
      </c>
      <c r="AS574" s="71">
        <v>31</v>
      </c>
      <c r="AT574" s="71">
        <v>0</v>
      </c>
      <c r="AU574" s="71">
        <v>0</v>
      </c>
      <c r="AV574" s="71">
        <v>0</v>
      </c>
      <c r="AW574" s="71">
        <v>0</v>
      </c>
      <c r="AX574" s="71"/>
      <c r="AY574" s="72"/>
      <c r="AZ574" s="71">
        <v>416.80099999999993</v>
      </c>
      <c r="BA574" s="71">
        <v>1515.5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1865</v>
      </c>
      <c r="B575" s="70">
        <v>408</v>
      </c>
      <c r="C575" s="70">
        <v>21</v>
      </c>
      <c r="D575" s="70">
        <v>24</v>
      </c>
      <c r="E575" s="70">
        <v>2024</v>
      </c>
      <c r="F575" s="70" t="s">
        <v>1554</v>
      </c>
      <c r="G575" s="70" t="s">
        <v>1866</v>
      </c>
      <c r="H575" s="70" t="s">
        <v>1867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2480</v>
      </c>
      <c r="B576" s="70">
        <v>426</v>
      </c>
      <c r="C576" s="70">
        <v>1</v>
      </c>
      <c r="D576" s="70">
        <v>26</v>
      </c>
      <c r="E576" s="70">
        <v>1990</v>
      </c>
      <c r="F576" s="70" t="s">
        <v>787</v>
      </c>
      <c r="G576" s="70" t="s">
        <v>1879</v>
      </c>
      <c r="H576" s="70" t="s">
        <v>1880</v>
      </c>
      <c r="I576" s="148"/>
      <c r="J576" s="71">
        <v>38.945804437270397</v>
      </c>
      <c r="K576" s="71">
        <v>2.0167229481613851</v>
      </c>
      <c r="L576" s="71">
        <v>6.5831565591653733</v>
      </c>
      <c r="M576" s="71">
        <v>3.891737776854888</v>
      </c>
      <c r="N576" s="71">
        <v>9.2602008460608864</v>
      </c>
      <c r="O576" s="71">
        <v>6.1461904401535632</v>
      </c>
      <c r="P576" s="71">
        <v>11.08680811130637</v>
      </c>
      <c r="Q576" s="71">
        <v>0.44319601676777998</v>
      </c>
      <c r="R576" s="71">
        <v>0</v>
      </c>
      <c r="S576" s="71">
        <v>0.36090003426507722</v>
      </c>
      <c r="T576" s="72"/>
      <c r="U576" s="71">
        <v>1093460</v>
      </c>
      <c r="V576" s="71">
        <v>369</v>
      </c>
      <c r="W576" s="71">
        <v>77</v>
      </c>
      <c r="X576" s="71">
        <v>1305</v>
      </c>
      <c r="Y576" s="71">
        <v>1981</v>
      </c>
      <c r="Z576" s="71">
        <v>2528</v>
      </c>
      <c r="AA576" s="71">
        <v>2692</v>
      </c>
      <c r="AB576" s="71">
        <v>7196</v>
      </c>
      <c r="AC576" s="71">
        <v>0</v>
      </c>
      <c r="AD576" s="71">
        <v>0.36090003426507722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2481</v>
      </c>
      <c r="B577" s="70">
        <v>427</v>
      </c>
      <c r="C577" s="70">
        <v>2</v>
      </c>
      <c r="D577" s="70">
        <v>26</v>
      </c>
      <c r="E577" s="70">
        <v>2005</v>
      </c>
      <c r="F577" s="70" t="s">
        <v>789</v>
      </c>
      <c r="G577" s="1064" t="s">
        <v>1879</v>
      </c>
      <c r="H577" s="70" t="s">
        <v>1880</v>
      </c>
      <c r="I577" s="148"/>
      <c r="J577" s="71">
        <v>22.612611204454598</v>
      </c>
      <c r="K577" s="71">
        <v>0.90480877467024901</v>
      </c>
      <c r="L577" s="71">
        <v>2.0270531599614339</v>
      </c>
      <c r="M577" s="71">
        <v>5.628178728741962</v>
      </c>
      <c r="N577" s="71">
        <v>10.496454770489789</v>
      </c>
      <c r="O577" s="71">
        <v>7.3240517190767234</v>
      </c>
      <c r="P577" s="71">
        <v>8.78004648502775</v>
      </c>
      <c r="Q577" s="71">
        <v>0.36067344830959902</v>
      </c>
      <c r="R577" s="71">
        <v>0</v>
      </c>
      <c r="S577" s="71">
        <v>0</v>
      </c>
      <c r="T577" s="72"/>
      <c r="U577" s="71">
        <v>698399</v>
      </c>
      <c r="V577" s="71">
        <v>276</v>
      </c>
      <c r="W577" s="71">
        <v>18</v>
      </c>
      <c r="X577" s="71">
        <v>914</v>
      </c>
      <c r="Y577" s="71">
        <v>2140</v>
      </c>
      <c r="Z577" s="71">
        <v>3486</v>
      </c>
      <c r="AA577" s="71">
        <v>1746</v>
      </c>
      <c r="AB577" s="71">
        <v>6122</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2482</v>
      </c>
      <c r="B578" s="70">
        <v>428</v>
      </c>
      <c r="C578" s="70">
        <v>3</v>
      </c>
      <c r="D578" s="70">
        <v>26</v>
      </c>
      <c r="E578" s="70">
        <v>2006</v>
      </c>
      <c r="F578" s="70" t="s">
        <v>790</v>
      </c>
      <c r="G578" s="1064" t="s">
        <v>1879</v>
      </c>
      <c r="H578" s="70" t="s">
        <v>1880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2483</v>
      </c>
      <c r="B579" s="70">
        <v>429</v>
      </c>
      <c r="C579" s="70">
        <v>4</v>
      </c>
      <c r="D579" s="70">
        <v>26</v>
      </c>
      <c r="E579" s="70">
        <v>2007</v>
      </c>
      <c r="F579" s="70" t="s">
        <v>791</v>
      </c>
      <c r="G579" s="70" t="s">
        <v>1879</v>
      </c>
      <c r="H579" s="70" t="s">
        <v>1880</v>
      </c>
      <c r="I579" s="148"/>
      <c r="J579" s="71">
        <v>24.10005585184663</v>
      </c>
      <c r="K579" s="71">
        <v>0.62816350434934931</v>
      </c>
      <c r="L579" s="71">
        <v>0.82068816575081893</v>
      </c>
      <c r="M579" s="71">
        <v>6.2730278450450676</v>
      </c>
      <c r="N579" s="71">
        <v>10.34171322869533</v>
      </c>
      <c r="O579" s="71">
        <v>6.97061597473642</v>
      </c>
      <c r="P579" s="71">
        <v>8.8495669442020297</v>
      </c>
      <c r="Q579" s="71">
        <v>0.36264713746119098</v>
      </c>
      <c r="R579" s="71">
        <v>0</v>
      </c>
      <c r="S579" s="71">
        <v>0</v>
      </c>
      <c r="T579" s="72"/>
      <c r="U579" s="71">
        <v>791451</v>
      </c>
      <c r="V579" s="71">
        <v>209</v>
      </c>
      <c r="W579" s="71">
        <v>10</v>
      </c>
      <c r="X579" s="71">
        <v>1276</v>
      </c>
      <c r="Y579" s="71">
        <v>2114</v>
      </c>
      <c r="Z579" s="71">
        <v>3449</v>
      </c>
      <c r="AA579" s="71">
        <v>1733</v>
      </c>
      <c r="AB579" s="71">
        <v>5830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2484</v>
      </c>
      <c r="B580" s="70">
        <v>430</v>
      </c>
      <c r="C580" s="70">
        <v>5</v>
      </c>
      <c r="D580" s="70">
        <v>26</v>
      </c>
      <c r="E580" s="70">
        <v>2008</v>
      </c>
      <c r="F580" s="70" t="s">
        <v>792</v>
      </c>
      <c r="G580" s="70" t="s">
        <v>1879</v>
      </c>
      <c r="H580" s="70" t="s">
        <v>1880</v>
      </c>
      <c r="I580" s="148"/>
      <c r="J580" s="71">
        <v>24.36090452200466</v>
      </c>
      <c r="K580" s="71">
        <v>0.55131239475622917</v>
      </c>
      <c r="L580" s="71">
        <v>0.70863325677088829</v>
      </c>
      <c r="M580" s="71">
        <v>7.3400500303348588</v>
      </c>
      <c r="N580" s="71">
        <v>10.500743635268201</v>
      </c>
      <c r="O580" s="71">
        <v>6.7244927912626364</v>
      </c>
      <c r="P580" s="71">
        <v>8.6252529173092576</v>
      </c>
      <c r="Q580" s="71">
        <v>0.35151593809957798</v>
      </c>
      <c r="R580" s="71">
        <v>0</v>
      </c>
      <c r="S580" s="71">
        <v>0</v>
      </c>
      <c r="T580" s="72"/>
      <c r="U580" s="71">
        <v>840570</v>
      </c>
      <c r="V580" s="71">
        <v>209</v>
      </c>
      <c r="W580" s="71">
        <v>10</v>
      </c>
      <c r="X580" s="71">
        <v>1276</v>
      </c>
      <c r="Y580" s="71">
        <v>2118</v>
      </c>
      <c r="Z580" s="71">
        <v>3444</v>
      </c>
      <c r="AA580" s="71">
        <v>1691</v>
      </c>
      <c r="AB580" s="71">
        <v>5744</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2485</v>
      </c>
      <c r="B581" s="70">
        <v>431</v>
      </c>
      <c r="C581" s="70">
        <v>6</v>
      </c>
      <c r="D581" s="70">
        <v>26</v>
      </c>
      <c r="E581" s="70">
        <v>2009</v>
      </c>
      <c r="F581" s="70" t="s">
        <v>176</v>
      </c>
      <c r="G581" s="70" t="s">
        <v>1879</v>
      </c>
      <c r="H581" s="70" t="s">
        <v>1880</v>
      </c>
      <c r="I581" s="148"/>
      <c r="J581" s="71">
        <v>22.801868958040661</v>
      </c>
      <c r="K581" s="71">
        <v>0.33383483942357117</v>
      </c>
      <c r="L581" s="71">
        <v>2.0407033667066741</v>
      </c>
      <c r="M581" s="71">
        <v>5.7664846428274092</v>
      </c>
      <c r="N581" s="71">
        <v>9.027912406243626</v>
      </c>
      <c r="O581" s="71">
        <v>6.7593173290589297</v>
      </c>
      <c r="P581" s="71">
        <v>8.3619129263118115</v>
      </c>
      <c r="Q581" s="71">
        <v>0.32972985886489797</v>
      </c>
      <c r="R581" s="71">
        <v>0</v>
      </c>
      <c r="S581" s="71">
        <v>0</v>
      </c>
      <c r="T581" s="72"/>
      <c r="U581" s="71">
        <v>794533</v>
      </c>
      <c r="V581" s="71">
        <v>155</v>
      </c>
      <c r="W581" s="71">
        <v>33</v>
      </c>
      <c r="X581" s="71">
        <v>1266</v>
      </c>
      <c r="Y581" s="71">
        <v>2120</v>
      </c>
      <c r="Z581" s="71">
        <v>3417</v>
      </c>
      <c r="AA581" s="71">
        <v>1683</v>
      </c>
      <c r="AB581" s="71">
        <v>5656</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14.625</v>
      </c>
      <c r="BK581" s="71">
        <v>0</v>
      </c>
      <c r="BL581" s="71">
        <v>0</v>
      </c>
      <c r="BM581" s="71">
        <v>0</v>
      </c>
      <c r="BN581" s="72"/>
      <c r="BO581" s="71">
        <v>0</v>
      </c>
      <c r="BP581" s="71">
        <v>0</v>
      </c>
      <c r="BQ581" s="71">
        <v>1</v>
      </c>
      <c r="BR581" s="71">
        <v>0</v>
      </c>
      <c r="BS581" s="71">
        <v>0</v>
      </c>
      <c r="BT581" s="71">
        <v>0</v>
      </c>
      <c r="BU581"/>
      <c r="BV581" s="70">
        <v>7.0049999999999999</v>
      </c>
      <c r="BW581" s="70">
        <v>0</v>
      </c>
      <c r="BX581" s="70">
        <v>7.62</v>
      </c>
      <c r="BY581" s="70">
        <v>0</v>
      </c>
      <c r="BZ581" s="70">
        <v>0</v>
      </c>
      <c r="CA581" s="70">
        <v>0</v>
      </c>
      <c r="CB581" s="70">
        <v>0</v>
      </c>
      <c r="CC581" s="70">
        <v>0</v>
      </c>
      <c r="CD581" s="70">
        <v>0</v>
      </c>
    </row>
    <row r="582" spans="1:82">
      <c r="A582" s="70" t="s">
        <v>2486</v>
      </c>
      <c r="B582" s="70">
        <v>432</v>
      </c>
      <c r="C582" s="70">
        <v>7</v>
      </c>
      <c r="D582" s="70">
        <v>26</v>
      </c>
      <c r="E582" s="70">
        <v>2010</v>
      </c>
      <c r="F582" s="70" t="s">
        <v>177</v>
      </c>
      <c r="G582" s="70" t="s">
        <v>1879</v>
      </c>
      <c r="H582" s="70" t="s">
        <v>1880</v>
      </c>
      <c r="I582" s="148"/>
      <c r="J582" s="71">
        <v>19.999040128605891</v>
      </c>
      <c r="K582" s="71">
        <v>0.3481584320279516</v>
      </c>
      <c r="L582" s="71">
        <v>1.857860942987368</v>
      </c>
      <c r="M582" s="71">
        <v>5.1618079944962831</v>
      </c>
      <c r="N582" s="71">
        <v>8.7762356388105918</v>
      </c>
      <c r="O582" s="71">
        <v>6.6827665454359861</v>
      </c>
      <c r="P582" s="71">
        <v>8.5455152290386209</v>
      </c>
      <c r="Q582" s="71">
        <v>0.33899471967218803</v>
      </c>
      <c r="R582" s="71">
        <v>0</v>
      </c>
      <c r="S582" s="71">
        <v>0</v>
      </c>
      <c r="T582" s="72"/>
      <c r="U582" s="71">
        <v>780086</v>
      </c>
      <c r="V582" s="71">
        <v>155</v>
      </c>
      <c r="W582" s="71">
        <v>33</v>
      </c>
      <c r="X582" s="71">
        <v>1266</v>
      </c>
      <c r="Y582" s="71">
        <v>2096</v>
      </c>
      <c r="Z582" s="71">
        <v>3394</v>
      </c>
      <c r="AA582" s="71">
        <v>1677</v>
      </c>
      <c r="AB582" s="71">
        <v>5572</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15.032999999999999</v>
      </c>
      <c r="BK582" s="71">
        <v>0</v>
      </c>
      <c r="BL582" s="71">
        <v>0</v>
      </c>
      <c r="BM582" s="71">
        <v>0</v>
      </c>
      <c r="BN582" s="72"/>
      <c r="BO582" s="71">
        <v>0</v>
      </c>
      <c r="BP582" s="71">
        <v>0</v>
      </c>
      <c r="BQ582" s="71">
        <v>1</v>
      </c>
      <c r="BR582" s="71">
        <v>0</v>
      </c>
      <c r="BS582" s="71">
        <v>0</v>
      </c>
      <c r="BT582" s="71">
        <v>0</v>
      </c>
      <c r="BU582"/>
      <c r="BV582" s="70">
        <v>6.53</v>
      </c>
      <c r="BW582" s="70">
        <v>0</v>
      </c>
      <c r="BX582" s="70">
        <v>8.5030000000000001</v>
      </c>
      <c r="BY582" s="70">
        <v>0</v>
      </c>
      <c r="BZ582" s="70">
        <v>0</v>
      </c>
      <c r="CA582" s="70">
        <v>0</v>
      </c>
      <c r="CB582" s="70">
        <v>0</v>
      </c>
      <c r="CC582" s="70">
        <v>0</v>
      </c>
      <c r="CD582" s="70">
        <v>0</v>
      </c>
    </row>
    <row r="583" spans="1:82">
      <c r="A583" s="70" t="s">
        <v>2487</v>
      </c>
      <c r="B583" s="70">
        <v>433</v>
      </c>
      <c r="C583" s="70">
        <v>8</v>
      </c>
      <c r="D583" s="70">
        <v>26</v>
      </c>
      <c r="E583" s="70">
        <v>2011</v>
      </c>
      <c r="F583" s="70" t="s">
        <v>178</v>
      </c>
      <c r="G583" s="70" t="s">
        <v>1879</v>
      </c>
      <c r="H583" s="70" t="s">
        <v>1880</v>
      </c>
      <c r="I583" s="148"/>
      <c r="J583" s="71">
        <v>15.276268122603421</v>
      </c>
      <c r="K583" s="71">
        <v>0.48783472302757003</v>
      </c>
      <c r="L583" s="71">
        <v>1.733519632549626</v>
      </c>
      <c r="M583" s="71">
        <v>6.5208147107951531</v>
      </c>
      <c r="N583" s="71">
        <v>10.528488774659349</v>
      </c>
      <c r="O583" s="71">
        <v>6.4982736857090586</v>
      </c>
      <c r="P583" s="71">
        <v>8.1798006412333404</v>
      </c>
      <c r="Q583" s="71">
        <v>0.387026385547104</v>
      </c>
      <c r="R583" s="71">
        <v>0</v>
      </c>
      <c r="S583" s="71">
        <v>0</v>
      </c>
      <c r="T583" s="72"/>
      <c r="U583" s="71">
        <v>561187</v>
      </c>
      <c r="V583" s="71">
        <v>155</v>
      </c>
      <c r="W583" s="71">
        <v>33</v>
      </c>
      <c r="X583" s="71">
        <v>1266</v>
      </c>
      <c r="Y583" s="71">
        <v>2089</v>
      </c>
      <c r="Z583" s="71">
        <v>3372</v>
      </c>
      <c r="AA583" s="71">
        <v>1653</v>
      </c>
      <c r="AB583" s="71">
        <v>5515</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13.852</v>
      </c>
      <c r="BK583" s="71">
        <v>0</v>
      </c>
      <c r="BL583" s="71">
        <v>0</v>
      </c>
      <c r="BM583" s="71">
        <v>0</v>
      </c>
      <c r="BN583" s="72"/>
      <c r="BO583" s="71">
        <v>0</v>
      </c>
      <c r="BP583" s="71">
        <v>0</v>
      </c>
      <c r="BQ583" s="71">
        <v>1</v>
      </c>
      <c r="BR583" s="71">
        <v>0</v>
      </c>
      <c r="BS583" s="71">
        <v>0</v>
      </c>
      <c r="BT583" s="71">
        <v>0</v>
      </c>
      <c r="BU583"/>
      <c r="BV583" s="70">
        <v>6.3639999999999999</v>
      </c>
      <c r="BW583" s="70">
        <v>0</v>
      </c>
      <c r="BX583" s="70">
        <v>7.4880000000000004</v>
      </c>
      <c r="BY583" s="70">
        <v>0</v>
      </c>
      <c r="BZ583" s="70">
        <v>0</v>
      </c>
      <c r="CA583" s="70">
        <v>0</v>
      </c>
      <c r="CB583" s="70">
        <v>0</v>
      </c>
      <c r="CC583" s="70">
        <v>0</v>
      </c>
      <c r="CD583" s="70">
        <v>0</v>
      </c>
    </row>
    <row r="584" spans="1:82">
      <c r="A584" s="70" t="s">
        <v>2488</v>
      </c>
      <c r="B584" s="70">
        <v>434</v>
      </c>
      <c r="C584" s="70">
        <v>9</v>
      </c>
      <c r="D584" s="70">
        <v>26</v>
      </c>
      <c r="E584" s="70">
        <v>2012</v>
      </c>
      <c r="F584" s="70" t="s">
        <v>179</v>
      </c>
      <c r="G584" s="70" t="s">
        <v>1879</v>
      </c>
      <c r="H584" s="70" t="s">
        <v>1880</v>
      </c>
      <c r="I584" s="148"/>
      <c r="J584" s="71">
        <v>11.73683840985127</v>
      </c>
      <c r="K584" s="71">
        <v>0.54956468299853467</v>
      </c>
      <c r="L584" s="71">
        <v>1.749069761660158</v>
      </c>
      <c r="M584" s="71">
        <v>8.0988311519822052</v>
      </c>
      <c r="N584" s="71">
        <v>11.615475457250451</v>
      </c>
      <c r="O584" s="71">
        <v>6.4050745981162498</v>
      </c>
      <c r="P584" s="71">
        <v>8.2711291601949863</v>
      </c>
      <c r="Q584" s="71">
        <v>0.41714154787781499</v>
      </c>
      <c r="R584" s="71">
        <v>0</v>
      </c>
      <c r="S584" s="71">
        <v>0</v>
      </c>
      <c r="T584" s="72"/>
      <c r="U584" s="71">
        <v>413113</v>
      </c>
      <c r="V584" s="71">
        <v>155</v>
      </c>
      <c r="W584" s="71">
        <v>33</v>
      </c>
      <c r="X584" s="71">
        <v>1266</v>
      </c>
      <c r="Y584" s="71">
        <v>2098</v>
      </c>
      <c r="Z584" s="71">
        <v>3350</v>
      </c>
      <c r="AA584" s="71">
        <v>1662</v>
      </c>
      <c r="AB584" s="71">
        <v>5471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14.994999999999999</v>
      </c>
      <c r="BK584" s="71">
        <v>0</v>
      </c>
      <c r="BL584" s="71">
        <v>0</v>
      </c>
      <c r="BM584" s="71">
        <v>0</v>
      </c>
      <c r="BN584" s="72"/>
      <c r="BO584" s="71">
        <v>0</v>
      </c>
      <c r="BP584" s="71">
        <v>0</v>
      </c>
      <c r="BQ584" s="71">
        <v>1</v>
      </c>
      <c r="BR584" s="71">
        <v>0</v>
      </c>
      <c r="BS584" s="71">
        <v>0</v>
      </c>
      <c r="BT584" s="71">
        <v>0</v>
      </c>
      <c r="BU584"/>
      <c r="BV584" s="70">
        <v>7.46</v>
      </c>
      <c r="BW584" s="70">
        <v>0</v>
      </c>
      <c r="BX584" s="70">
        <v>7.5350000000000001</v>
      </c>
      <c r="BY584" s="70">
        <v>0</v>
      </c>
      <c r="BZ584" s="70">
        <v>0</v>
      </c>
      <c r="CA584" s="70">
        <v>0</v>
      </c>
      <c r="CB584" s="70">
        <v>0</v>
      </c>
      <c r="CC584" s="70">
        <v>0</v>
      </c>
      <c r="CD584" s="70">
        <v>0</v>
      </c>
    </row>
    <row r="585" spans="1:82">
      <c r="A585" s="70" t="s">
        <v>2489</v>
      </c>
      <c r="B585" s="70">
        <v>435</v>
      </c>
      <c r="C585" s="70">
        <v>10</v>
      </c>
      <c r="D585" s="70">
        <v>26</v>
      </c>
      <c r="E585" s="70">
        <v>2013</v>
      </c>
      <c r="F585" s="70" t="s">
        <v>180</v>
      </c>
      <c r="G585" s="70" t="s">
        <v>1879</v>
      </c>
      <c r="H585" s="70" t="s">
        <v>1880</v>
      </c>
      <c r="I585" s="148"/>
      <c r="J585" s="71">
        <v>13.079074435568691</v>
      </c>
      <c r="K585" s="71">
        <v>0.45421708504506331</v>
      </c>
      <c r="L585" s="71">
        <v>1.544566516533288</v>
      </c>
      <c r="M585" s="71">
        <v>7.5321065998277188</v>
      </c>
      <c r="N585" s="71">
        <v>11.21938178327864</v>
      </c>
      <c r="O585" s="71">
        <v>6.1679272647347814</v>
      </c>
      <c r="P585" s="71">
        <v>8.3672345658112803</v>
      </c>
      <c r="Q585" s="71">
        <v>0.41848997544718802</v>
      </c>
      <c r="R585" s="71">
        <v>0</v>
      </c>
      <c r="S585" s="71">
        <v>0</v>
      </c>
      <c r="T585" s="72"/>
      <c r="U585" s="71">
        <v>468738</v>
      </c>
      <c r="V585" s="71">
        <v>155</v>
      </c>
      <c r="W585" s="71">
        <v>33</v>
      </c>
      <c r="X585" s="71">
        <v>1266</v>
      </c>
      <c r="Y585" s="71">
        <v>2091</v>
      </c>
      <c r="Z585" s="71">
        <v>3370</v>
      </c>
      <c r="AA585" s="71">
        <v>1675</v>
      </c>
      <c r="AB585" s="71">
        <v>5410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16.751999999999999</v>
      </c>
      <c r="BK585" s="71">
        <v>0</v>
      </c>
      <c r="BL585" s="71">
        <v>0</v>
      </c>
      <c r="BM585" s="71">
        <v>0</v>
      </c>
      <c r="BN585" s="72"/>
      <c r="BO585" s="71">
        <v>0</v>
      </c>
      <c r="BP585" s="71">
        <v>0</v>
      </c>
      <c r="BQ585" s="71">
        <v>1</v>
      </c>
      <c r="BR585" s="71">
        <v>0</v>
      </c>
      <c r="BS585" s="71">
        <v>0</v>
      </c>
      <c r="BT585" s="71">
        <v>0</v>
      </c>
      <c r="BU585"/>
      <c r="BV585" s="70">
        <v>8.7119999999999997</v>
      </c>
      <c r="BW585" s="70">
        <v>0</v>
      </c>
      <c r="BX585" s="70">
        <v>8.0399999999999991</v>
      </c>
      <c r="BY585" s="70">
        <v>0</v>
      </c>
      <c r="BZ585" s="70">
        <v>0</v>
      </c>
      <c r="CA585" s="70">
        <v>0</v>
      </c>
      <c r="CB585" s="70">
        <v>0</v>
      </c>
      <c r="CC585" s="70">
        <v>0</v>
      </c>
      <c r="CD585" s="70">
        <v>0</v>
      </c>
    </row>
    <row r="586" spans="1:82">
      <c r="A586" s="70" t="s">
        <v>2490</v>
      </c>
      <c r="B586" s="70">
        <v>436</v>
      </c>
      <c r="C586" s="70">
        <v>11</v>
      </c>
      <c r="D586" s="70">
        <v>26</v>
      </c>
      <c r="E586" s="70">
        <v>2014</v>
      </c>
      <c r="F586" s="70" t="s">
        <v>181</v>
      </c>
      <c r="G586" s="70" t="s">
        <v>1879</v>
      </c>
      <c r="H586" s="70" t="s">
        <v>1880</v>
      </c>
      <c r="I586" s="148"/>
      <c r="J586" s="71">
        <v>13.37276969570533</v>
      </c>
      <c r="K586" s="71">
        <v>0.46880137003243139</v>
      </c>
      <c r="L586" s="71">
        <v>1.971681663101948</v>
      </c>
      <c r="M586" s="71">
        <v>7.6535884578642666</v>
      </c>
      <c r="N586" s="71">
        <v>11.87419561136968</v>
      </c>
      <c r="O586" s="71">
        <v>5.8023726028844047</v>
      </c>
      <c r="P586" s="71">
        <v>8.425790160340382</v>
      </c>
      <c r="Q586" s="71">
        <v>0.39505928985724897</v>
      </c>
      <c r="R586" s="71">
        <v>0</v>
      </c>
      <c r="S586" s="71">
        <v>0</v>
      </c>
      <c r="T586" s="72"/>
      <c r="U586" s="71">
        <v>532278</v>
      </c>
      <c r="V586" s="71">
        <v>139</v>
      </c>
      <c r="W586" s="71">
        <v>43</v>
      </c>
      <c r="X586" s="71">
        <v>1223</v>
      </c>
      <c r="Y586" s="71">
        <v>2090</v>
      </c>
      <c r="Z586" s="71">
        <v>3339</v>
      </c>
      <c r="AA586" s="71">
        <v>1678</v>
      </c>
      <c r="AB586" s="71">
        <v>5323</v>
      </c>
      <c r="AC586" s="71">
        <v>0</v>
      </c>
      <c r="AD586" s="71">
        <v>0</v>
      </c>
      <c r="AE586" s="72"/>
      <c r="AF586" s="71"/>
      <c r="AG586" s="71"/>
      <c r="AH586" s="71"/>
      <c r="AI586" s="71"/>
      <c r="AJ586" s="71"/>
      <c r="AK586" s="71"/>
      <c r="AL586" s="71"/>
      <c r="AM586" s="71"/>
      <c r="AN586" s="71"/>
      <c r="AO586" s="71"/>
      <c r="AP586" s="71"/>
      <c r="AQ586" s="72"/>
      <c r="AR586" s="71">
        <v>60</v>
      </c>
      <c r="AS586" s="71">
        <v>33</v>
      </c>
      <c r="AT586" s="71">
        <v>0</v>
      </c>
      <c r="AU586" s="71">
        <v>0</v>
      </c>
      <c r="AV586" s="71">
        <v>0</v>
      </c>
      <c r="AW586" s="71">
        <v>1</v>
      </c>
      <c r="AX586" s="71"/>
      <c r="AY586" s="72"/>
      <c r="AZ586" s="71">
        <v>537.61</v>
      </c>
      <c r="BA586" s="71">
        <v>1236.0999999999999</v>
      </c>
      <c r="BB586" s="71">
        <v>0</v>
      </c>
      <c r="BC586" s="71">
        <v>0</v>
      </c>
      <c r="BD586" s="71">
        <v>0</v>
      </c>
      <c r="BE586" s="71">
        <v>70.400000000000006</v>
      </c>
      <c r="BF586" s="71"/>
      <c r="BG586" s="72"/>
      <c r="BH586" s="71">
        <v>0</v>
      </c>
      <c r="BI586" s="71">
        <v>0</v>
      </c>
      <c r="BJ586" s="71">
        <v>15.929</v>
      </c>
      <c r="BK586" s="71">
        <v>0</v>
      </c>
      <c r="BL586" s="71">
        <v>0</v>
      </c>
      <c r="BM586" s="71">
        <v>0</v>
      </c>
      <c r="BN586" s="72"/>
      <c r="BO586" s="71">
        <v>0</v>
      </c>
      <c r="BP586" s="71">
        <v>0</v>
      </c>
      <c r="BQ586" s="71">
        <v>1</v>
      </c>
      <c r="BR586" s="71">
        <v>0</v>
      </c>
      <c r="BS586" s="71">
        <v>0</v>
      </c>
      <c r="BT586" s="71">
        <v>0</v>
      </c>
      <c r="BU586"/>
      <c r="BV586" s="70">
        <v>8.673</v>
      </c>
      <c r="BW586" s="70">
        <v>0</v>
      </c>
      <c r="BX586" s="70">
        <v>7.2560000000000002</v>
      </c>
      <c r="BY586" s="70">
        <v>0</v>
      </c>
      <c r="BZ586" s="70">
        <v>0</v>
      </c>
      <c r="CA586" s="70">
        <v>0</v>
      </c>
      <c r="CB586" s="70">
        <v>0</v>
      </c>
      <c r="CC586" s="70">
        <v>0</v>
      </c>
      <c r="CD586" s="70">
        <v>0</v>
      </c>
    </row>
    <row r="587" spans="1:82">
      <c r="A587" s="70" t="s">
        <v>2491</v>
      </c>
      <c r="B587" s="70">
        <v>437</v>
      </c>
      <c r="C587" s="70">
        <v>12</v>
      </c>
      <c r="D587" s="70">
        <v>26</v>
      </c>
      <c r="E587" s="70">
        <v>2015</v>
      </c>
      <c r="F587" s="70" t="s">
        <v>182</v>
      </c>
      <c r="G587" s="70" t="s">
        <v>1879</v>
      </c>
      <c r="H587" s="70" t="s">
        <v>1880</v>
      </c>
      <c r="I587" s="148"/>
      <c r="J587" s="71">
        <v>14.084735809598291</v>
      </c>
      <c r="K587" s="71">
        <v>0.44953178065167471</v>
      </c>
      <c r="L587" s="71">
        <v>2.0754006436063381</v>
      </c>
      <c r="M587" s="71">
        <v>7.4054043325316394</v>
      </c>
      <c r="N587" s="71">
        <v>10.923771772766891</v>
      </c>
      <c r="O587" s="71">
        <v>5.7040335210206887</v>
      </c>
      <c r="P587" s="71">
        <v>8.4274217307360448</v>
      </c>
      <c r="Q587" s="71">
        <v>0.382523647940269</v>
      </c>
      <c r="R587" s="71">
        <v>0</v>
      </c>
      <c r="S587" s="71">
        <v>0</v>
      </c>
      <c r="T587" s="72"/>
      <c r="U587" s="71">
        <v>562080</v>
      </c>
      <c r="V587" s="71">
        <v>139</v>
      </c>
      <c r="W587" s="71">
        <v>43</v>
      </c>
      <c r="X587" s="71">
        <v>1223</v>
      </c>
      <c r="Y587" s="71">
        <v>2089</v>
      </c>
      <c r="Z587" s="71">
        <v>3314</v>
      </c>
      <c r="AA587" s="71">
        <v>1677</v>
      </c>
      <c r="AB587" s="71">
        <v>5265</v>
      </c>
      <c r="AC587" s="71">
        <v>0</v>
      </c>
      <c r="AD587" s="71">
        <v>0</v>
      </c>
      <c r="AE587" s="72"/>
      <c r="AF587" s="71">
        <v>4337740.3033715477</v>
      </c>
      <c r="AG587" s="71">
        <v>299487.00347527728</v>
      </c>
      <c r="AH587" s="71">
        <v>268353.17256501579</v>
      </c>
      <c r="AI587" s="71">
        <v>7778379.2638427606</v>
      </c>
      <c r="AJ587" s="71">
        <v>9252280.4825692289</v>
      </c>
      <c r="AK587" s="71">
        <v>0</v>
      </c>
      <c r="AL587" s="71">
        <v>0</v>
      </c>
      <c r="AM587" s="71">
        <v>721546.1641556645</v>
      </c>
      <c r="AN587" s="71">
        <v>0</v>
      </c>
      <c r="AO587" s="71">
        <v>0</v>
      </c>
      <c r="AP587" s="71">
        <v>22657786.389979497</v>
      </c>
      <c r="AQ587" s="72"/>
      <c r="AR587" s="71">
        <v>90</v>
      </c>
      <c r="AS587" s="71">
        <v>36</v>
      </c>
      <c r="AT587" s="71">
        <v>0</v>
      </c>
      <c r="AU587" s="71">
        <v>0</v>
      </c>
      <c r="AV587" s="71">
        <v>0</v>
      </c>
      <c r="AW587" s="71">
        <v>1</v>
      </c>
      <c r="AX587" s="71"/>
      <c r="AY587" s="72"/>
      <c r="AZ587" s="71">
        <v>801.31</v>
      </c>
      <c r="BA587" s="71">
        <v>3245.2</v>
      </c>
      <c r="BB587" s="71">
        <v>0</v>
      </c>
      <c r="BC587" s="71">
        <v>0</v>
      </c>
      <c r="BD587" s="71">
        <v>0</v>
      </c>
      <c r="BE587" s="71">
        <v>70.400000000000006</v>
      </c>
      <c r="BF587" s="71"/>
      <c r="BG587" s="72"/>
      <c r="BH587" s="71">
        <v>0</v>
      </c>
      <c r="BI587" s="71">
        <v>0</v>
      </c>
      <c r="BJ587" s="71">
        <v>18.443999999999999</v>
      </c>
      <c r="BK587" s="71">
        <v>0</v>
      </c>
      <c r="BL587" s="71">
        <v>0</v>
      </c>
      <c r="BM587" s="71">
        <v>0</v>
      </c>
      <c r="BN587" s="72"/>
      <c r="BO587" s="71">
        <v>0</v>
      </c>
      <c r="BP587" s="71">
        <v>0</v>
      </c>
      <c r="BQ587" s="71">
        <v>1</v>
      </c>
      <c r="BR587" s="71">
        <v>0</v>
      </c>
      <c r="BS587" s="71">
        <v>0</v>
      </c>
      <c r="BT587" s="71">
        <v>0</v>
      </c>
      <c r="BU587"/>
      <c r="BV587" s="70">
        <v>8.7490000000000006</v>
      </c>
      <c r="BW587" s="70">
        <v>0</v>
      </c>
      <c r="BX587" s="70">
        <v>9.6950000000000003</v>
      </c>
      <c r="BY587" s="70">
        <v>0</v>
      </c>
      <c r="BZ587" s="70">
        <v>0</v>
      </c>
      <c r="CA587" s="70">
        <v>0</v>
      </c>
      <c r="CB587" s="70">
        <v>0</v>
      </c>
      <c r="CC587" s="70">
        <v>0</v>
      </c>
      <c r="CD587" s="70">
        <v>0</v>
      </c>
    </row>
    <row r="588" spans="1:82">
      <c r="A588" s="70" t="s">
        <v>2492</v>
      </c>
      <c r="B588" s="70">
        <v>438</v>
      </c>
      <c r="C588" s="70">
        <v>13</v>
      </c>
      <c r="D588" s="70">
        <v>26</v>
      </c>
      <c r="E588" s="70">
        <v>2016</v>
      </c>
      <c r="F588" s="70" t="s">
        <v>155</v>
      </c>
      <c r="G588" s="70" t="s">
        <v>1879</v>
      </c>
      <c r="H588" s="70" t="s">
        <v>1880</v>
      </c>
      <c r="I588" s="148"/>
      <c r="J588" s="71">
        <v>13.771430598681027</v>
      </c>
      <c r="K588" s="71">
        <v>0.42403346509957779</v>
      </c>
      <c r="L588" s="71">
        <v>2.2317782922917506</v>
      </c>
      <c r="M588" s="71">
        <v>6.3492753829665807</v>
      </c>
      <c r="N588" s="71">
        <v>11.098118703334192</v>
      </c>
      <c r="O588" s="71">
        <v>5.5871585298740332</v>
      </c>
      <c r="P588" s="71">
        <v>8.9692006902760877</v>
      </c>
      <c r="Q588" s="71">
        <v>0.36735717685464292</v>
      </c>
      <c r="R588" s="71">
        <v>0</v>
      </c>
      <c r="S588" s="71">
        <v>0</v>
      </c>
      <c r="T588" s="72"/>
      <c r="U588" s="71">
        <v>523122.99999999988</v>
      </c>
      <c r="V588" s="71">
        <v>139</v>
      </c>
      <c r="W588" s="71">
        <v>43</v>
      </c>
      <c r="X588" s="71">
        <v>1223</v>
      </c>
      <c r="Y588" s="71">
        <v>2087</v>
      </c>
      <c r="Z588" s="71">
        <v>3286</v>
      </c>
      <c r="AA588" s="71">
        <v>1846</v>
      </c>
      <c r="AB588" s="71">
        <v>5201</v>
      </c>
      <c r="AC588" s="71">
        <v>0</v>
      </c>
      <c r="AD588" s="71">
        <v>0</v>
      </c>
      <c r="AE588" s="72"/>
      <c r="AF588" s="71">
        <v>4315501.0409792652</v>
      </c>
      <c r="AG588" s="71">
        <v>285472.36262196483</v>
      </c>
      <c r="AH588" s="71">
        <v>227442.53701322441</v>
      </c>
      <c r="AI588" s="71">
        <v>7764373.3394285804</v>
      </c>
      <c r="AJ588" s="71">
        <v>9181402.3228858579</v>
      </c>
      <c r="AK588" s="71">
        <v>0</v>
      </c>
      <c r="AL588" s="71">
        <v>0</v>
      </c>
      <c r="AM588" s="71">
        <v>713328.98904443835</v>
      </c>
      <c r="AN588" s="71">
        <v>0</v>
      </c>
      <c r="AO588" s="71">
        <v>0</v>
      </c>
      <c r="AP588" s="71">
        <v>22487520.591973331</v>
      </c>
      <c r="AQ588" s="72"/>
      <c r="AR588" s="71">
        <v>112</v>
      </c>
      <c r="AS588" s="71">
        <v>39</v>
      </c>
      <c r="AT588" s="71">
        <v>0</v>
      </c>
      <c r="AU588" s="71">
        <v>0</v>
      </c>
      <c r="AV588" s="71">
        <v>0</v>
      </c>
      <c r="AW588" s="71">
        <v>1</v>
      </c>
      <c r="AX588" s="71"/>
      <c r="AY588" s="72"/>
      <c r="AZ588" s="71">
        <v>995.81</v>
      </c>
      <c r="BA588" s="71">
        <v>3356.4</v>
      </c>
      <c r="BB588" s="71">
        <v>0</v>
      </c>
      <c r="BC588" s="71">
        <v>0</v>
      </c>
      <c r="BD588" s="71">
        <v>0</v>
      </c>
      <c r="BE588" s="71">
        <v>70.400000000000006</v>
      </c>
      <c r="BF588" s="71"/>
      <c r="BG588" s="72"/>
      <c r="BH588" s="71">
        <v>0</v>
      </c>
      <c r="BI588" s="71">
        <v>0</v>
      </c>
      <c r="BJ588" s="71">
        <v>20.334</v>
      </c>
      <c r="BK588" s="71">
        <v>0</v>
      </c>
      <c r="BL588" s="71">
        <v>0</v>
      </c>
      <c r="BM588" s="71">
        <v>0</v>
      </c>
      <c r="BN588" s="72"/>
      <c r="BO588" s="71">
        <v>0</v>
      </c>
      <c r="BP588" s="71">
        <v>0</v>
      </c>
      <c r="BQ588" s="71">
        <v>1</v>
      </c>
      <c r="BR588" s="71">
        <v>0</v>
      </c>
      <c r="BS588" s="71">
        <v>0</v>
      </c>
      <c r="BT588" s="71">
        <v>0</v>
      </c>
      <c r="BU588"/>
      <c r="BV588" s="70">
        <v>9.8979999999999997</v>
      </c>
      <c r="BW588" s="70">
        <v>0</v>
      </c>
      <c r="BX588" s="70">
        <v>10.436</v>
      </c>
      <c r="BY588" s="70">
        <v>0</v>
      </c>
      <c r="BZ588" s="70">
        <v>0</v>
      </c>
      <c r="CA588" s="70">
        <v>0</v>
      </c>
      <c r="CB588" s="70">
        <v>0</v>
      </c>
      <c r="CC588" s="70">
        <v>0</v>
      </c>
      <c r="CD588" s="70">
        <v>0</v>
      </c>
    </row>
    <row r="589" spans="1:82">
      <c r="A589" s="70" t="s">
        <v>2493</v>
      </c>
      <c r="B589" s="70">
        <v>439</v>
      </c>
      <c r="C589" s="70">
        <v>14</v>
      </c>
      <c r="D589" s="70">
        <v>26</v>
      </c>
      <c r="E589" s="70">
        <v>2017</v>
      </c>
      <c r="F589" s="70" t="s">
        <v>156</v>
      </c>
      <c r="G589" s="70" t="s">
        <v>1879</v>
      </c>
      <c r="H589" s="70" t="s">
        <v>1880</v>
      </c>
      <c r="I589" s="148"/>
      <c r="J589" s="71">
        <v>14.062667785597535</v>
      </c>
      <c r="K589" s="71">
        <v>0.43329871164233136</v>
      </c>
      <c r="L589" s="71">
        <v>2.0146487051045794</v>
      </c>
      <c r="M589" s="71">
        <v>6.3663547463552153</v>
      </c>
      <c r="N589" s="71">
        <v>10.912186948753769</v>
      </c>
      <c r="O589" s="71">
        <v>5.4625384755956556</v>
      </c>
      <c r="P589" s="71">
        <v>8.9365237250169862</v>
      </c>
      <c r="Q589" s="71">
        <v>0.34902701739544401</v>
      </c>
      <c r="R589" s="71">
        <v>0</v>
      </c>
      <c r="S589" s="71">
        <v>0</v>
      </c>
      <c r="T589" s="72"/>
      <c r="U589" s="71">
        <v>525629</v>
      </c>
      <c r="V589" s="71">
        <v>139</v>
      </c>
      <c r="W589" s="71">
        <v>43</v>
      </c>
      <c r="X589" s="71">
        <v>1223</v>
      </c>
      <c r="Y589" s="71">
        <v>2097</v>
      </c>
      <c r="Z589" s="71">
        <v>3266</v>
      </c>
      <c r="AA589" s="71">
        <v>1851</v>
      </c>
      <c r="AB589" s="71">
        <v>5110</v>
      </c>
      <c r="AC589" s="71">
        <v>0</v>
      </c>
      <c r="AD589" s="71">
        <v>0</v>
      </c>
      <c r="AE589" s="72"/>
      <c r="AF589" s="71">
        <v>4260892.3744052025</v>
      </c>
      <c r="AG589" s="71">
        <v>286301.81632176711</v>
      </c>
      <c r="AH589" s="71">
        <v>277845.12310400931</v>
      </c>
      <c r="AI589" s="71">
        <v>7572277.8556193449</v>
      </c>
      <c r="AJ589" s="71">
        <v>8365590.5357551835</v>
      </c>
      <c r="AK589" s="71">
        <v>0</v>
      </c>
      <c r="AL589" s="71">
        <v>0</v>
      </c>
      <c r="AM589" s="71">
        <v>701944.76791644259</v>
      </c>
      <c r="AN589" s="71">
        <v>0</v>
      </c>
      <c r="AO589" s="71">
        <v>0</v>
      </c>
      <c r="AP589" s="71">
        <v>21464852.473121949</v>
      </c>
      <c r="AQ589" s="72"/>
      <c r="AR589" s="71">
        <v>118</v>
      </c>
      <c r="AS589" s="71">
        <v>40</v>
      </c>
      <c r="AT589" s="71">
        <v>0</v>
      </c>
      <c r="AU589" s="71">
        <v>0</v>
      </c>
      <c r="AV589" s="71">
        <v>0</v>
      </c>
      <c r="AW589" s="71">
        <v>1</v>
      </c>
      <c r="AX589" s="71"/>
      <c r="AY589" s="72"/>
      <c r="AZ589" s="71">
        <v>1036.01</v>
      </c>
      <c r="BA589" s="71">
        <v>3400.4</v>
      </c>
      <c r="BB589" s="71">
        <v>0</v>
      </c>
      <c r="BC589" s="71">
        <v>0</v>
      </c>
      <c r="BD589" s="71">
        <v>0</v>
      </c>
      <c r="BE589" s="71">
        <v>70.400000000000006</v>
      </c>
      <c r="BF589" s="71"/>
      <c r="BG589" s="72"/>
      <c r="BH589" s="71">
        <v>0</v>
      </c>
      <c r="BI589" s="71">
        <v>0</v>
      </c>
      <c r="BJ589" s="71">
        <v>18.213999999999999</v>
      </c>
      <c r="BK589" s="71">
        <v>0</v>
      </c>
      <c r="BL589" s="71">
        <v>0</v>
      </c>
      <c r="BM589" s="71">
        <v>0</v>
      </c>
      <c r="BN589" s="72"/>
      <c r="BO589" s="71">
        <v>0</v>
      </c>
      <c r="BP589" s="71">
        <v>0</v>
      </c>
      <c r="BQ589" s="71">
        <v>1</v>
      </c>
      <c r="BR589" s="71">
        <v>0</v>
      </c>
      <c r="BS589" s="71">
        <v>0</v>
      </c>
      <c r="BT589" s="71">
        <v>0</v>
      </c>
      <c r="BU589"/>
      <c r="BV589" s="70">
        <v>9.02</v>
      </c>
      <c r="BW589" s="70">
        <v>0</v>
      </c>
      <c r="BX589" s="70">
        <v>9.1940000000000008</v>
      </c>
      <c r="BY589" s="70">
        <v>0</v>
      </c>
      <c r="BZ589" s="70">
        <v>0</v>
      </c>
      <c r="CA589" s="70">
        <v>0</v>
      </c>
      <c r="CB589" s="70">
        <v>0</v>
      </c>
      <c r="CC589" s="70">
        <v>0</v>
      </c>
      <c r="CD589" s="70">
        <v>0</v>
      </c>
    </row>
    <row r="590" spans="1:82">
      <c r="A590" s="70" t="s">
        <v>2494</v>
      </c>
      <c r="B590" s="70">
        <v>440</v>
      </c>
      <c r="C590" s="70">
        <v>15</v>
      </c>
      <c r="D590" s="70">
        <v>26</v>
      </c>
      <c r="E590" s="70">
        <v>2018</v>
      </c>
      <c r="F590" s="70" t="s">
        <v>183</v>
      </c>
      <c r="G590" s="70" t="s">
        <v>1879</v>
      </c>
      <c r="H590" s="70" t="s">
        <v>1880</v>
      </c>
      <c r="I590" s="148"/>
      <c r="J590" s="71">
        <v>13.36278232263202</v>
      </c>
      <c r="K590" s="71">
        <v>0.40328373980001864</v>
      </c>
      <c r="L590" s="71">
        <v>1.8481806930817919</v>
      </c>
      <c r="M590" s="71">
        <v>6.3977540942270696</v>
      </c>
      <c r="N590" s="71">
        <v>10.037084258312404</v>
      </c>
      <c r="O590" s="71">
        <v>5.3681149167414954</v>
      </c>
      <c r="P590" s="71">
        <v>8.8905864132282417</v>
      </c>
      <c r="Q590" s="71">
        <v>0.31690416690099599</v>
      </c>
      <c r="R590" s="71">
        <v>0</v>
      </c>
      <c r="S590" s="71">
        <v>0</v>
      </c>
      <c r="T590" s="72"/>
      <c r="U590" s="71">
        <v>521885.99999999988</v>
      </c>
      <c r="V590" s="71">
        <v>139</v>
      </c>
      <c r="W590" s="71">
        <v>43</v>
      </c>
      <c r="X590" s="71">
        <v>1223</v>
      </c>
      <c r="Y590" s="71">
        <v>2095</v>
      </c>
      <c r="Z590" s="71">
        <v>3271</v>
      </c>
      <c r="AA590" s="71">
        <v>1860</v>
      </c>
      <c r="AB590" s="71">
        <v>5000</v>
      </c>
      <c r="AC590" s="71">
        <v>0</v>
      </c>
      <c r="AD590" s="71">
        <v>0</v>
      </c>
      <c r="AE590" s="72"/>
      <c r="AF590" s="71">
        <v>4246729.199845531</v>
      </c>
      <c r="AG590" s="71">
        <v>259034.6541156231</v>
      </c>
      <c r="AH590" s="71">
        <v>261869.06271285171</v>
      </c>
      <c r="AI590" s="71">
        <v>7740414.7161505893</v>
      </c>
      <c r="AJ590" s="71">
        <v>7763705.5397759071</v>
      </c>
      <c r="AK590" s="71">
        <v>0</v>
      </c>
      <c r="AL590" s="71">
        <v>0</v>
      </c>
      <c r="AM590" s="71">
        <v>688255.55355824425</v>
      </c>
      <c r="AN590" s="71">
        <v>0</v>
      </c>
      <c r="AO590" s="71">
        <v>0</v>
      </c>
      <c r="AP590" s="71">
        <v>20960008.726158749</v>
      </c>
      <c r="AQ590" s="72"/>
      <c r="AR590" s="71">
        <v>119</v>
      </c>
      <c r="AS590" s="71">
        <v>45</v>
      </c>
      <c r="AT590" s="71">
        <v>0</v>
      </c>
      <c r="AU590" s="71">
        <v>0</v>
      </c>
      <c r="AV590" s="71">
        <v>0</v>
      </c>
      <c r="AW590" s="71">
        <v>1</v>
      </c>
      <c r="AX590" s="71"/>
      <c r="AY590" s="72"/>
      <c r="AZ590" s="71">
        <v>1045.9100000000001</v>
      </c>
      <c r="BA590" s="71">
        <v>3898</v>
      </c>
      <c r="BB590" s="71">
        <v>0</v>
      </c>
      <c r="BC590" s="71">
        <v>0</v>
      </c>
      <c r="BD590" s="71">
        <v>0</v>
      </c>
      <c r="BE590" s="71">
        <v>70.400000000000006</v>
      </c>
      <c r="BF590" s="71"/>
      <c r="BG590" s="72"/>
      <c r="BH590" s="71">
        <v>0</v>
      </c>
      <c r="BI590" s="71">
        <v>0</v>
      </c>
      <c r="BJ590" s="71">
        <v>17.356000000000002</v>
      </c>
      <c r="BK590" s="71">
        <v>0</v>
      </c>
      <c r="BL590" s="71">
        <v>0</v>
      </c>
      <c r="BM590" s="71">
        <v>0</v>
      </c>
      <c r="BN590" s="72"/>
      <c r="BO590" s="71">
        <v>0</v>
      </c>
      <c r="BP590" s="71">
        <v>0</v>
      </c>
      <c r="BQ590" s="71">
        <v>1</v>
      </c>
      <c r="BR590" s="71">
        <v>0</v>
      </c>
      <c r="BS590" s="71">
        <v>0</v>
      </c>
      <c r="BT590" s="71">
        <v>0</v>
      </c>
      <c r="BU590"/>
      <c r="BV590" s="70">
        <v>8.8059999999999992</v>
      </c>
      <c r="BW590" s="70">
        <v>0</v>
      </c>
      <c r="BX590" s="70">
        <v>8.5500000000000007</v>
      </c>
      <c r="BY590" s="70">
        <v>0</v>
      </c>
      <c r="BZ590" s="70">
        <v>0</v>
      </c>
      <c r="CA590" s="70">
        <v>0</v>
      </c>
      <c r="CB590" s="70">
        <v>0</v>
      </c>
      <c r="CC590" s="70">
        <v>0</v>
      </c>
      <c r="CD590" s="70">
        <v>0</v>
      </c>
    </row>
    <row r="591" spans="1:82">
      <c r="A591" s="70" t="s">
        <v>2495</v>
      </c>
      <c r="B591" s="70">
        <v>441</v>
      </c>
      <c r="C591" s="70">
        <v>16</v>
      </c>
      <c r="D591" s="70">
        <v>26</v>
      </c>
      <c r="E591" s="70">
        <v>2019</v>
      </c>
      <c r="F591" s="70" t="s">
        <v>158</v>
      </c>
      <c r="G591" s="70" t="s">
        <v>1879</v>
      </c>
      <c r="H591" s="70" t="s">
        <v>1880</v>
      </c>
      <c r="I591" s="148"/>
      <c r="J591" s="71">
        <v>13.201798782627078</v>
      </c>
      <c r="K591" s="71">
        <v>0.37421761464921427</v>
      </c>
      <c r="L591" s="71">
        <v>1.8564611732064811</v>
      </c>
      <c r="M591" s="71">
        <v>5.7393663574623233</v>
      </c>
      <c r="N591" s="71">
        <v>10.170743586996144</v>
      </c>
      <c r="O591" s="71">
        <v>5.1815539315552632</v>
      </c>
      <c r="P591" s="71">
        <v>8.0715033101977589</v>
      </c>
      <c r="Q591" s="71">
        <v>0.30170126335049002</v>
      </c>
      <c r="R591" s="71">
        <v>0</v>
      </c>
      <c r="S591" s="71">
        <v>0</v>
      </c>
      <c r="T591" s="72"/>
      <c r="U591" s="71">
        <v>542384</v>
      </c>
      <c r="V591" s="71">
        <v>139</v>
      </c>
      <c r="W591" s="71">
        <v>43</v>
      </c>
      <c r="X591" s="71">
        <v>1223</v>
      </c>
      <c r="Y591" s="71">
        <v>2097</v>
      </c>
      <c r="Z591" s="71">
        <v>3244</v>
      </c>
      <c r="AA591" s="71">
        <v>1676</v>
      </c>
      <c r="AB591" s="71">
        <v>4889</v>
      </c>
      <c r="AC591" s="71">
        <v>0</v>
      </c>
      <c r="AD591" s="71">
        <v>0</v>
      </c>
      <c r="AE591" s="72"/>
      <c r="AF591" s="71">
        <v>4330844.0924088852</v>
      </c>
      <c r="AG591" s="71">
        <v>258957.94668479031</v>
      </c>
      <c r="AH591" s="71">
        <v>282740.36687754339</v>
      </c>
      <c r="AI591" s="71">
        <v>7584963.8495162409</v>
      </c>
      <c r="AJ591" s="71">
        <v>8197325.2242758237</v>
      </c>
      <c r="AK591" s="71">
        <v>0</v>
      </c>
      <c r="AL591" s="71">
        <v>0</v>
      </c>
      <c r="AM591" s="71">
        <v>665844.99562770489</v>
      </c>
      <c r="AN591" s="71">
        <v>0</v>
      </c>
      <c r="AO591" s="71">
        <v>0</v>
      </c>
      <c r="AP591" s="71">
        <v>21320676.475390989</v>
      </c>
      <c r="AQ591" s="72"/>
      <c r="AR591" s="71">
        <v>122</v>
      </c>
      <c r="AS591" s="71">
        <v>51</v>
      </c>
      <c r="AT591" s="71">
        <v>0</v>
      </c>
      <c r="AU591" s="71">
        <v>0</v>
      </c>
      <c r="AV591" s="71">
        <v>0</v>
      </c>
      <c r="AW591" s="71">
        <v>1</v>
      </c>
      <c r="AX591" s="71"/>
      <c r="AY591" s="72"/>
      <c r="AZ591" s="71">
        <v>1059.6199999999999</v>
      </c>
      <c r="BA591" s="71">
        <v>4609.2999999999993</v>
      </c>
      <c r="BB591" s="71">
        <v>0</v>
      </c>
      <c r="BC591" s="71">
        <v>0</v>
      </c>
      <c r="BD591" s="71">
        <v>0</v>
      </c>
      <c r="BE591" s="71">
        <v>70.400000000000006</v>
      </c>
      <c r="BF591" s="71"/>
      <c r="BG591" s="72"/>
      <c r="BH591" s="71">
        <v>0</v>
      </c>
      <c r="BI591" s="71">
        <v>0</v>
      </c>
      <c r="BJ591" s="71">
        <v>16.457000000000001</v>
      </c>
      <c r="BK591" s="71">
        <v>0</v>
      </c>
      <c r="BL591" s="71">
        <v>0</v>
      </c>
      <c r="BM591" s="71">
        <v>0</v>
      </c>
      <c r="BN591" s="72"/>
      <c r="BO591" s="71">
        <v>0</v>
      </c>
      <c r="BP591" s="71">
        <v>0</v>
      </c>
      <c r="BQ591" s="71">
        <v>1</v>
      </c>
      <c r="BR591" s="71">
        <v>0</v>
      </c>
      <c r="BS591" s="71">
        <v>0</v>
      </c>
      <c r="BT591" s="71">
        <v>0</v>
      </c>
      <c r="BU591"/>
      <c r="BV591" s="70">
        <v>8.2279999999999998</v>
      </c>
      <c r="BW591" s="70">
        <v>0</v>
      </c>
      <c r="BX591" s="70">
        <v>8.2289999999999992</v>
      </c>
      <c r="BY591" s="70">
        <v>0</v>
      </c>
      <c r="BZ591" s="70">
        <v>0</v>
      </c>
      <c r="CA591" s="70">
        <v>0</v>
      </c>
      <c r="CB591" s="70">
        <v>0</v>
      </c>
      <c r="CC591" s="70">
        <v>0</v>
      </c>
      <c r="CD591" s="70">
        <v>0</v>
      </c>
    </row>
    <row r="592" spans="1:82">
      <c r="A592" s="70" t="s">
        <v>2496</v>
      </c>
      <c r="B592" s="70">
        <v>442</v>
      </c>
      <c r="C592" s="70">
        <v>17</v>
      </c>
      <c r="D592" s="70">
        <v>26</v>
      </c>
      <c r="E592" s="70">
        <v>2020</v>
      </c>
      <c r="F592" s="70" t="s">
        <v>159</v>
      </c>
      <c r="G592" s="70" t="s">
        <v>1879</v>
      </c>
      <c r="H592" s="70" t="s">
        <v>1880</v>
      </c>
      <c r="I592" s="148"/>
      <c r="J592" s="71">
        <v>12.86513909656364</v>
      </c>
      <c r="K592" s="71">
        <v>0.282261109793638</v>
      </c>
      <c r="L592" s="71">
        <v>4.3243152081217024</v>
      </c>
      <c r="M592" s="71">
        <v>5.4891386541866369</v>
      </c>
      <c r="N592" s="71">
        <v>9.3087244280280697</v>
      </c>
      <c r="O592" s="71">
        <v>4.5313772052414736</v>
      </c>
      <c r="P592" s="71">
        <v>7.6120120615274924</v>
      </c>
      <c r="Q592" s="71">
        <v>0.28360107954880398</v>
      </c>
      <c r="R592" s="71">
        <v>0</v>
      </c>
      <c r="S592" s="71">
        <v>0</v>
      </c>
      <c r="T592" s="72"/>
      <c r="U592" s="71">
        <v>599161</v>
      </c>
      <c r="V592" s="71">
        <v>97</v>
      </c>
      <c r="W592" s="71">
        <v>89</v>
      </c>
      <c r="X592" s="71">
        <v>1230</v>
      </c>
      <c r="Y592" s="71">
        <v>2094</v>
      </c>
      <c r="Z592" s="71">
        <v>3238</v>
      </c>
      <c r="AA592" s="71">
        <v>1680</v>
      </c>
      <c r="AB592" s="71">
        <v>4810</v>
      </c>
      <c r="AC592" s="71">
        <v>0</v>
      </c>
      <c r="AD592" s="71">
        <v>0</v>
      </c>
      <c r="AE592" s="72"/>
      <c r="AF592" s="71">
        <v>4678193.6261811946</v>
      </c>
      <c r="AG592" s="71">
        <v>180844.86125508652</v>
      </c>
      <c r="AH592" s="71">
        <v>634153.42239051836</v>
      </c>
      <c r="AI592" s="71">
        <v>7062268.4394191252</v>
      </c>
      <c r="AJ592" s="71">
        <v>8598985.4962435085</v>
      </c>
      <c r="AK592" s="71"/>
      <c r="AL592" s="71"/>
      <c r="AM592" s="71">
        <v>627758.44021460507</v>
      </c>
      <c r="AN592" s="71"/>
      <c r="AO592" s="71"/>
      <c r="AP592" s="71">
        <v>21782204.285704039</v>
      </c>
      <c r="AQ592" s="72"/>
      <c r="AR592" s="71">
        <v>124</v>
      </c>
      <c r="AS592" s="71">
        <v>54</v>
      </c>
      <c r="AT592" s="71">
        <v>0</v>
      </c>
      <c r="AU592" s="71">
        <v>0</v>
      </c>
      <c r="AV592" s="71">
        <v>0</v>
      </c>
      <c r="AW592" s="71">
        <v>1</v>
      </c>
      <c r="AX592" s="71"/>
      <c r="AY592" s="72"/>
      <c r="AZ592" s="71">
        <v>1072.1199999999999</v>
      </c>
      <c r="BA592" s="71">
        <v>4787.9000000000005</v>
      </c>
      <c r="BB592" s="71">
        <v>0</v>
      </c>
      <c r="BC592" s="71">
        <v>0</v>
      </c>
      <c r="BD592" s="71">
        <v>0</v>
      </c>
      <c r="BE592" s="71">
        <v>70.400000000000006</v>
      </c>
      <c r="BF592" s="71"/>
      <c r="BG592" s="72"/>
      <c r="BH592" s="71">
        <v>0</v>
      </c>
      <c r="BI592" s="71">
        <v>0</v>
      </c>
      <c r="BJ592" s="71">
        <v>15.426</v>
      </c>
      <c r="BK592" s="71">
        <v>0</v>
      </c>
      <c r="BL592" s="71">
        <v>0</v>
      </c>
      <c r="BM592" s="71">
        <v>0</v>
      </c>
      <c r="BN592" s="72"/>
      <c r="BO592" s="71">
        <v>0</v>
      </c>
      <c r="BP592" s="71">
        <v>0</v>
      </c>
      <c r="BQ592" s="71">
        <v>1</v>
      </c>
      <c r="BR592" s="71">
        <v>0</v>
      </c>
      <c r="BS592" s="71">
        <v>0</v>
      </c>
      <c r="BT592" s="71">
        <v>0</v>
      </c>
      <c r="BU592"/>
      <c r="BV592" s="70">
        <v>7.5259999999999998</v>
      </c>
      <c r="BW592" s="70">
        <v>0</v>
      </c>
      <c r="BX592" s="70">
        <v>7.9</v>
      </c>
      <c r="BY592" s="70">
        <v>0</v>
      </c>
      <c r="BZ592" s="70">
        <v>0</v>
      </c>
      <c r="CA592" s="70">
        <v>0</v>
      </c>
      <c r="CB592" s="70">
        <v>0</v>
      </c>
      <c r="CC592" s="70">
        <v>0</v>
      </c>
      <c r="CD592" s="70">
        <v>0</v>
      </c>
    </row>
    <row r="593" spans="1:82">
      <c r="A593" s="70" t="s">
        <v>2497</v>
      </c>
      <c r="B593" s="70">
        <v>442</v>
      </c>
      <c r="C593" s="70">
        <v>18</v>
      </c>
      <c r="D593" s="70">
        <v>26</v>
      </c>
      <c r="E593" s="70">
        <v>2021</v>
      </c>
      <c r="F593" s="70" t="s">
        <v>160</v>
      </c>
      <c r="G593" s="70" t="s">
        <v>1879</v>
      </c>
      <c r="H593" s="70" t="s">
        <v>1880</v>
      </c>
      <c r="I593" s="148"/>
      <c r="J593" s="71">
        <v>12.971539016120456</v>
      </c>
      <c r="K593" s="71">
        <v>0.27189579959811816</v>
      </c>
      <c r="L593" s="71">
        <v>3.946322248238137</v>
      </c>
      <c r="M593" s="71">
        <v>5.5748597538504558</v>
      </c>
      <c r="N593" s="71">
        <v>9.1702778869668986</v>
      </c>
      <c r="O593" s="71">
        <v>4.3492341351924733</v>
      </c>
      <c r="P593" s="71">
        <v>7.8388309040463451</v>
      </c>
      <c r="Q593" s="71">
        <v>0.27663811484905199</v>
      </c>
      <c r="R593" s="71">
        <v>0</v>
      </c>
      <c r="S593" s="71">
        <v>0</v>
      </c>
      <c r="T593" s="72"/>
      <c r="U593" s="71">
        <v>620386</v>
      </c>
      <c r="V593" s="71">
        <v>97</v>
      </c>
      <c r="W593" s="71">
        <v>89</v>
      </c>
      <c r="X593" s="71">
        <v>1230</v>
      </c>
      <c r="Y593" s="71">
        <v>2088</v>
      </c>
      <c r="Z593" s="71">
        <v>3200</v>
      </c>
      <c r="AA593" s="71">
        <v>1687</v>
      </c>
      <c r="AB593" s="71">
        <v>4738</v>
      </c>
      <c r="AC593" s="71">
        <v>0</v>
      </c>
      <c r="AD593" s="71">
        <v>0</v>
      </c>
      <c r="AE593" s="72"/>
      <c r="AF593" s="71">
        <v>4751889.7238043007</v>
      </c>
      <c r="AG593" s="71">
        <v>183967.76814321187</v>
      </c>
      <c r="AH593" s="71">
        <v>568555.44860722031</v>
      </c>
      <c r="AI593" s="71">
        <v>7749401.9529379448</v>
      </c>
      <c r="AJ593" s="71">
        <v>8352425.6553443922</v>
      </c>
      <c r="AK593" s="71">
        <v>0</v>
      </c>
      <c r="AL593" s="71">
        <v>0</v>
      </c>
      <c r="AM593" s="71">
        <v>621928.30043337017</v>
      </c>
      <c r="AN593" s="71">
        <v>0</v>
      </c>
      <c r="AO593" s="71">
        <v>0</v>
      </c>
      <c r="AP593" s="71">
        <v>22228168.849270441</v>
      </c>
      <c r="AQ593" s="72"/>
      <c r="AR593" s="71">
        <v>127</v>
      </c>
      <c r="AS593" s="71">
        <v>56</v>
      </c>
      <c r="AT593" s="71">
        <v>0</v>
      </c>
      <c r="AU593" s="71">
        <v>0</v>
      </c>
      <c r="AV593" s="71">
        <v>0</v>
      </c>
      <c r="AW593" s="71">
        <v>1</v>
      </c>
      <c r="AX593" s="71"/>
      <c r="AY593" s="72"/>
      <c r="AZ593" s="71">
        <v>1101.82</v>
      </c>
      <c r="BA593" s="71">
        <v>4887.3</v>
      </c>
      <c r="BB593" s="71">
        <v>0</v>
      </c>
      <c r="BC593" s="71">
        <v>0</v>
      </c>
      <c r="BD593" s="71">
        <v>0</v>
      </c>
      <c r="BE593" s="71">
        <v>70.400000000000006</v>
      </c>
      <c r="BF593" s="71"/>
      <c r="BG593" s="72"/>
      <c r="BH593" s="71">
        <v>0</v>
      </c>
      <c r="BI593" s="71">
        <v>0</v>
      </c>
      <c r="BJ593" s="71">
        <v>16.620999999999999</v>
      </c>
      <c r="BK593" s="71">
        <v>0</v>
      </c>
      <c r="BL593" s="71">
        <v>0</v>
      </c>
      <c r="BM593" s="71">
        <v>0</v>
      </c>
      <c r="BN593" s="72"/>
      <c r="BO593" s="71">
        <v>0</v>
      </c>
      <c r="BP593" s="71">
        <v>0</v>
      </c>
      <c r="BQ593" s="71">
        <v>1</v>
      </c>
      <c r="BR593" s="71">
        <v>0</v>
      </c>
      <c r="BS593" s="71">
        <v>0</v>
      </c>
      <c r="BT593" s="71">
        <v>0</v>
      </c>
      <c r="BU593"/>
      <c r="BV593" s="70">
        <v>8.3049999999999997</v>
      </c>
      <c r="BW593" s="70">
        <v>0</v>
      </c>
      <c r="BX593" s="70">
        <v>8.3160000000000007</v>
      </c>
      <c r="BY593" s="70">
        <v>0</v>
      </c>
      <c r="BZ593" s="70">
        <v>0</v>
      </c>
      <c r="CA593" s="70">
        <v>0</v>
      </c>
      <c r="CB593" s="70">
        <v>0</v>
      </c>
      <c r="CC593" s="70">
        <v>0</v>
      </c>
      <c r="CD593" s="70">
        <v>0</v>
      </c>
    </row>
    <row r="594" spans="1:82">
      <c r="A594" s="70" t="s">
        <v>1885</v>
      </c>
      <c r="B594" s="70">
        <v>442</v>
      </c>
      <c r="C594" s="70">
        <v>19</v>
      </c>
      <c r="D594" s="70">
        <v>26</v>
      </c>
      <c r="E594" s="70">
        <v>2022</v>
      </c>
      <c r="F594" s="70" t="s">
        <v>161</v>
      </c>
      <c r="G594" s="70" t="s">
        <v>1879</v>
      </c>
      <c r="H594" s="70" t="s">
        <v>1880</v>
      </c>
      <c r="I594" s="148"/>
      <c r="J594" s="71">
        <v>10.806356710774086</v>
      </c>
      <c r="K594" s="71">
        <v>0.26008303566661417</v>
      </c>
      <c r="L594" s="71">
        <v>3.5383989349226237</v>
      </c>
      <c r="M594" s="71">
        <v>5.6838618182798868</v>
      </c>
      <c r="N594" s="71">
        <v>8.9793244091373978</v>
      </c>
      <c r="O594" s="71">
        <v>4.5318452437650283</v>
      </c>
      <c r="P594" s="71">
        <v>7.8630087927748002</v>
      </c>
      <c r="Q594" s="71">
        <v>0.27292058986284268</v>
      </c>
      <c r="R594" s="71">
        <v>0</v>
      </c>
      <c r="S594" s="71">
        <v>0</v>
      </c>
      <c r="T594" s="72"/>
      <c r="U594" s="71">
        <v>635660</v>
      </c>
      <c r="V594" s="71">
        <v>97</v>
      </c>
      <c r="W594" s="71">
        <v>89</v>
      </c>
      <c r="X594" s="71">
        <v>1230</v>
      </c>
      <c r="Y594" s="71">
        <v>2076</v>
      </c>
      <c r="Z594" s="71">
        <v>3168</v>
      </c>
      <c r="AA594" s="71">
        <v>1718</v>
      </c>
      <c r="AB594" s="71">
        <v>4636</v>
      </c>
      <c r="AC594" s="71">
        <v>0</v>
      </c>
      <c r="AD594" s="71">
        <v>0</v>
      </c>
      <c r="AE594" s="72"/>
      <c r="AF594" s="71">
        <v>4340620.7047787784</v>
      </c>
      <c r="AG594" s="71">
        <v>185583.84620072247</v>
      </c>
      <c r="AH594" s="71">
        <v>631101.77478674951</v>
      </c>
      <c r="AI594" s="71">
        <v>7696119.9745467389</v>
      </c>
      <c r="AJ594" s="71">
        <v>8453191.0835769884</v>
      </c>
      <c r="AK594" s="71">
        <v>0</v>
      </c>
      <c r="AL594" s="71">
        <v>0</v>
      </c>
      <c r="AM594" s="71">
        <v>598634.13687138783</v>
      </c>
      <c r="AN594" s="71">
        <v>0</v>
      </c>
      <c r="AO594" s="71">
        <v>0</v>
      </c>
      <c r="AP594" s="71">
        <v>21905251.520761363</v>
      </c>
      <c r="AQ594" s="72"/>
      <c r="AR594" s="71">
        <v>136</v>
      </c>
      <c r="AS594" s="71">
        <v>56</v>
      </c>
      <c r="AT594" s="71">
        <v>0</v>
      </c>
      <c r="AU594" s="71">
        <v>0</v>
      </c>
      <c r="AV594" s="71">
        <v>0</v>
      </c>
      <c r="AW594" s="71">
        <v>1</v>
      </c>
      <c r="AX594" s="71"/>
      <c r="AY594" s="72"/>
      <c r="AZ594" s="71">
        <v>1148.7200000000003</v>
      </c>
      <c r="BA594" s="71">
        <v>4887.3</v>
      </c>
      <c r="BB594" s="71">
        <v>0</v>
      </c>
      <c r="BC594" s="71">
        <v>0</v>
      </c>
      <c r="BD594" s="71">
        <v>0</v>
      </c>
      <c r="BE594" s="71">
        <v>70.400000000000006</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2498</v>
      </c>
      <c r="B595" s="70">
        <v>442</v>
      </c>
      <c r="C595" s="70">
        <v>20</v>
      </c>
      <c r="D595" s="70">
        <v>26</v>
      </c>
      <c r="E595" s="70">
        <v>2023</v>
      </c>
      <c r="F595" s="70" t="s">
        <v>1539</v>
      </c>
      <c r="G595" s="70" t="s">
        <v>1879</v>
      </c>
      <c r="H595" s="70" t="s">
        <v>1880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138</v>
      </c>
      <c r="AS595" s="71">
        <v>56</v>
      </c>
      <c r="AT595" s="71">
        <v>0</v>
      </c>
      <c r="AU595" s="71">
        <v>0</v>
      </c>
      <c r="AV595" s="71">
        <v>0</v>
      </c>
      <c r="AW595" s="71">
        <v>1</v>
      </c>
      <c r="AX595" s="71"/>
      <c r="AY595" s="72"/>
      <c r="AZ595" s="71">
        <v>1162.2200000000003</v>
      </c>
      <c r="BA595" s="71">
        <v>4887.3</v>
      </c>
      <c r="BB595" s="71">
        <v>0</v>
      </c>
      <c r="BC595" s="71">
        <v>0</v>
      </c>
      <c r="BD595" s="71">
        <v>0</v>
      </c>
      <c r="BE595" s="71">
        <v>70.400000000000006</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1878</v>
      </c>
      <c r="B596" s="70">
        <v>442</v>
      </c>
      <c r="C596" s="70">
        <v>21</v>
      </c>
      <c r="D596" s="70">
        <v>26</v>
      </c>
      <c r="E596" s="70">
        <v>2024</v>
      </c>
      <c r="F596" s="70" t="s">
        <v>1554</v>
      </c>
      <c r="G596" s="1064" t="s">
        <v>1879</v>
      </c>
      <c r="H596" s="70" t="s">
        <v>1880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2499</v>
      </c>
      <c r="B597" s="70">
        <v>154</v>
      </c>
      <c r="C597" s="70">
        <v>1</v>
      </c>
      <c r="D597" s="70">
        <v>10</v>
      </c>
      <c r="E597" s="70">
        <v>1990</v>
      </c>
      <c r="F597" s="70" t="s">
        <v>787</v>
      </c>
      <c r="G597" s="1064" t="s">
        <v>2500</v>
      </c>
      <c r="H597" s="70" t="s">
        <v>2501</v>
      </c>
      <c r="I597" s="148"/>
      <c r="J597" s="71">
        <v>2.6054861166610679</v>
      </c>
      <c r="K597" s="71">
        <v>1.357581721729505</v>
      </c>
      <c r="L597" s="71">
        <v>2.0893850341583682</v>
      </c>
      <c r="M597" s="71">
        <v>6.0098214125775113</v>
      </c>
      <c r="N597" s="71">
        <v>8.9825217687373122</v>
      </c>
      <c r="O597" s="71">
        <v>6.3139464292242096</v>
      </c>
      <c r="P597" s="71">
        <v>7.038393410929638</v>
      </c>
      <c r="Q597" s="71">
        <v>0.37655648228435301</v>
      </c>
      <c r="R597" s="71">
        <v>0</v>
      </c>
      <c r="S597" s="71">
        <v>0.38510960620027201</v>
      </c>
      <c r="T597" s="72"/>
      <c r="U597" s="71">
        <v>123099</v>
      </c>
      <c r="V597" s="71">
        <v>317</v>
      </c>
      <c r="W597" s="71">
        <v>22</v>
      </c>
      <c r="X597" s="71">
        <v>1303</v>
      </c>
      <c r="Y597" s="71">
        <v>2065</v>
      </c>
      <c r="Z597" s="71">
        <v>2597</v>
      </c>
      <c r="AA597" s="71">
        <v>1709</v>
      </c>
      <c r="AB597" s="71">
        <v>6114</v>
      </c>
      <c r="AC597" s="71">
        <v>0</v>
      </c>
      <c r="AD597" s="71">
        <v>0.38510960620027201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2502</v>
      </c>
      <c r="B598" s="70">
        <v>155</v>
      </c>
      <c r="C598" s="70">
        <v>2</v>
      </c>
      <c r="D598" s="70">
        <v>10</v>
      </c>
      <c r="E598" s="70">
        <v>2005</v>
      </c>
      <c r="F598" s="70" t="s">
        <v>789</v>
      </c>
      <c r="G598" s="70" t="s">
        <v>2500</v>
      </c>
      <c r="H598" s="70" t="s">
        <v>2501</v>
      </c>
      <c r="I598" s="148"/>
      <c r="J598" s="71">
        <v>2.0757409182712698</v>
      </c>
      <c r="K598" s="71">
        <v>1.3536954204829561</v>
      </c>
      <c r="L598" s="71">
        <v>1.0120267004806429</v>
      </c>
      <c r="M598" s="71">
        <v>10.020170962138151</v>
      </c>
      <c r="N598" s="71">
        <v>11.7108558120776</v>
      </c>
      <c r="O598" s="71">
        <v>7.656008165322886</v>
      </c>
      <c r="P598" s="71">
        <v>8.9208490632527067</v>
      </c>
      <c r="Q598" s="71">
        <v>0.33475114885578899</v>
      </c>
      <c r="R598" s="71">
        <v>0</v>
      </c>
      <c r="S598" s="71">
        <v>0.48248293034000012</v>
      </c>
      <c r="T598" s="72"/>
      <c r="U598" s="71">
        <v>84679</v>
      </c>
      <c r="V598" s="71">
        <v>359</v>
      </c>
      <c r="W598" s="71">
        <v>11</v>
      </c>
      <c r="X598" s="71">
        <v>934</v>
      </c>
      <c r="Y598" s="71">
        <v>2362</v>
      </c>
      <c r="Z598" s="71">
        <v>3644</v>
      </c>
      <c r="AA598" s="71">
        <v>1774</v>
      </c>
      <c r="AB598" s="71">
        <v>5682</v>
      </c>
      <c r="AC598" s="71">
        <v>0</v>
      </c>
      <c r="AD598" s="71">
        <v>0.48248293034000012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2503</v>
      </c>
      <c r="B599" s="70">
        <v>156</v>
      </c>
      <c r="C599" s="70">
        <v>3</v>
      </c>
      <c r="D599" s="70">
        <v>10</v>
      </c>
      <c r="E599" s="70">
        <v>2006</v>
      </c>
      <c r="F599" s="70" t="s">
        <v>790</v>
      </c>
      <c r="G599" s="70" t="s">
        <v>2500</v>
      </c>
      <c r="H599" s="70" t="s">
        <v>2501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2504</v>
      </c>
      <c r="B600" s="70">
        <v>157</v>
      </c>
      <c r="C600" s="70">
        <v>4</v>
      </c>
      <c r="D600" s="70">
        <v>10</v>
      </c>
      <c r="E600" s="70">
        <v>2007</v>
      </c>
      <c r="F600" s="70" t="s">
        <v>791</v>
      </c>
      <c r="G600" s="70" t="s">
        <v>2500</v>
      </c>
      <c r="H600" s="70" t="s">
        <v>2501</v>
      </c>
      <c r="I600" s="148"/>
      <c r="J600" s="71">
        <v>2.4650483558369629</v>
      </c>
      <c r="K600" s="71">
        <v>1.2722400807789001</v>
      </c>
      <c r="L600" s="71">
        <v>8.20995083605583</v>
      </c>
      <c r="M600" s="71">
        <v>10.69209633146969</v>
      </c>
      <c r="N600" s="71">
        <v>10.574891164844059</v>
      </c>
      <c r="O600" s="71">
        <v>6.6957526020010887</v>
      </c>
      <c r="P600" s="71">
        <v>8.7372239131734979</v>
      </c>
      <c r="Q600" s="71">
        <v>0.34547893678549801</v>
      </c>
      <c r="R600" s="71">
        <v>0</v>
      </c>
      <c r="S600" s="71">
        <v>0.41322050280000011</v>
      </c>
      <c r="T600" s="72"/>
      <c r="U600" s="71">
        <v>110542</v>
      </c>
      <c r="V600" s="71">
        <v>342</v>
      </c>
      <c r="W600" s="71">
        <v>109</v>
      </c>
      <c r="X600" s="71">
        <v>1384</v>
      </c>
      <c r="Y600" s="71">
        <v>2402</v>
      </c>
      <c r="Z600" s="71">
        <v>3313</v>
      </c>
      <c r="AA600" s="71">
        <v>1711</v>
      </c>
      <c r="AB600" s="71">
        <v>5554</v>
      </c>
      <c r="AC600" s="71">
        <v>0</v>
      </c>
      <c r="AD600" s="71">
        <v>0.41322050280000011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2505</v>
      </c>
      <c r="B601" s="70">
        <v>158</v>
      </c>
      <c r="C601" s="70">
        <v>5</v>
      </c>
      <c r="D601" s="70">
        <v>10</v>
      </c>
      <c r="E601" s="70">
        <v>2008</v>
      </c>
      <c r="F601" s="70" t="s">
        <v>792</v>
      </c>
      <c r="G601" s="70" t="s">
        <v>2500</v>
      </c>
      <c r="H601" s="70" t="s">
        <v>2501</v>
      </c>
      <c r="I601" s="148"/>
      <c r="J601" s="71">
        <v>2.0209765365909531</v>
      </c>
      <c r="K601" s="71">
        <v>0.98491221014359831</v>
      </c>
      <c r="L601" s="71">
        <v>7.4585756724455097</v>
      </c>
      <c r="M601" s="71">
        <v>11.951300497459309</v>
      </c>
      <c r="N601" s="71">
        <v>11.16698730439971</v>
      </c>
      <c r="O601" s="71">
        <v>6.4843323344318273</v>
      </c>
      <c r="P601" s="71">
        <v>8.4314270090551169</v>
      </c>
      <c r="Q601" s="71">
        <v>0.333585198220891</v>
      </c>
      <c r="R601" s="71">
        <v>0</v>
      </c>
      <c r="S601" s="71">
        <v>0.24093546224000001</v>
      </c>
      <c r="T601" s="72"/>
      <c r="U601" s="71">
        <v>104934</v>
      </c>
      <c r="V601" s="71">
        <v>342</v>
      </c>
      <c r="W601" s="71">
        <v>109</v>
      </c>
      <c r="X601" s="71">
        <v>1384</v>
      </c>
      <c r="Y601" s="71">
        <v>2400</v>
      </c>
      <c r="Z601" s="71">
        <v>3321</v>
      </c>
      <c r="AA601" s="71">
        <v>1653</v>
      </c>
      <c r="AB601" s="71">
        <v>5451</v>
      </c>
      <c r="AC601" s="71">
        <v>0</v>
      </c>
      <c r="AD601" s="71">
        <v>0.24093546224000001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2506</v>
      </c>
      <c r="B602" s="70">
        <v>159</v>
      </c>
      <c r="C602" s="70">
        <v>6</v>
      </c>
      <c r="D602" s="70">
        <v>10</v>
      </c>
      <c r="E602" s="70">
        <v>2009</v>
      </c>
      <c r="F602" s="70" t="s">
        <v>176</v>
      </c>
      <c r="G602" s="70" t="s">
        <v>2500</v>
      </c>
      <c r="H602" s="70" t="s">
        <v>2501</v>
      </c>
      <c r="I602" s="148"/>
      <c r="J602" s="71">
        <v>1.287084602168082</v>
      </c>
      <c r="K602" s="71">
        <v>0.64924076625296623</v>
      </c>
      <c r="L602" s="71">
        <v>8.2943829533229518</v>
      </c>
      <c r="M602" s="71">
        <v>10.22219745902081</v>
      </c>
      <c r="N602" s="71">
        <v>10.04285201905911</v>
      </c>
      <c r="O602" s="71">
        <v>6.6663445709477891</v>
      </c>
      <c r="P602" s="71">
        <v>8.1631746511766519</v>
      </c>
      <c r="Q602" s="71">
        <v>0.31346489588340798</v>
      </c>
      <c r="R602" s="71">
        <v>0</v>
      </c>
      <c r="S602" s="71">
        <v>0.46002827920000011</v>
      </c>
      <c r="T602" s="72"/>
      <c r="U602" s="71">
        <v>59821</v>
      </c>
      <c r="V602" s="71">
        <v>225</v>
      </c>
      <c r="W602" s="71">
        <v>184</v>
      </c>
      <c r="X602" s="71">
        <v>1321</v>
      </c>
      <c r="Y602" s="71">
        <v>2421</v>
      </c>
      <c r="Z602" s="71">
        <v>3370</v>
      </c>
      <c r="AA602" s="71">
        <v>1643</v>
      </c>
      <c r="AB602" s="71">
        <v>5377</v>
      </c>
      <c r="AC602" s="71">
        <v>0</v>
      </c>
      <c r="AD602" s="71">
        <v>0.46002827920000011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2507</v>
      </c>
      <c r="B603" s="70">
        <v>160</v>
      </c>
      <c r="C603" s="70">
        <v>7</v>
      </c>
      <c r="D603" s="70">
        <v>10</v>
      </c>
      <c r="E603" s="70">
        <v>2010</v>
      </c>
      <c r="F603" s="70" t="s">
        <v>177</v>
      </c>
      <c r="G603" s="70" t="s">
        <v>2500</v>
      </c>
      <c r="H603" s="70" t="s">
        <v>2501</v>
      </c>
      <c r="I603" s="148"/>
      <c r="J603" s="71">
        <v>1.0198578374437799</v>
      </c>
      <c r="K603" s="71">
        <v>0.68831433472084191</v>
      </c>
      <c r="L603" s="71">
        <v>8.086736281363363</v>
      </c>
      <c r="M603" s="71">
        <v>10.59755277348178</v>
      </c>
      <c r="N603" s="71">
        <v>10.578062854925291</v>
      </c>
      <c r="O603" s="71">
        <v>6.6630766027564459</v>
      </c>
      <c r="P603" s="71">
        <v>8.2346765713335799</v>
      </c>
      <c r="Q603" s="71">
        <v>0.32208148706829898</v>
      </c>
      <c r="R603" s="71">
        <v>0</v>
      </c>
      <c r="S603" s="71">
        <v>0.34921429073999999</v>
      </c>
      <c r="T603" s="72"/>
      <c r="U603" s="71">
        <v>53748</v>
      </c>
      <c r="V603" s="71">
        <v>225</v>
      </c>
      <c r="W603" s="71">
        <v>184</v>
      </c>
      <c r="X603" s="71">
        <v>1321</v>
      </c>
      <c r="Y603" s="71">
        <v>2416</v>
      </c>
      <c r="Z603" s="71">
        <v>3384</v>
      </c>
      <c r="AA603" s="71">
        <v>1616</v>
      </c>
      <c r="AB603" s="71">
        <v>5294</v>
      </c>
      <c r="AC603" s="71">
        <v>0</v>
      </c>
      <c r="AD603" s="71">
        <v>0.34921429073999999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2508</v>
      </c>
      <c r="B604" s="70">
        <v>161</v>
      </c>
      <c r="C604" s="70">
        <v>8</v>
      </c>
      <c r="D604" s="70">
        <v>10</v>
      </c>
      <c r="E604" s="70">
        <v>2011</v>
      </c>
      <c r="F604" s="70" t="s">
        <v>178</v>
      </c>
      <c r="G604" s="70" t="s">
        <v>2500</v>
      </c>
      <c r="H604" s="70" t="s">
        <v>2501</v>
      </c>
      <c r="I604" s="148"/>
      <c r="J604" s="71">
        <v>1.5634951685104519</v>
      </c>
      <c r="K604" s="71">
        <v>0.77766792777608473</v>
      </c>
      <c r="L604" s="71">
        <v>9.0786295926178919</v>
      </c>
      <c r="M604" s="71">
        <v>10.315863309220839</v>
      </c>
      <c r="N604" s="71">
        <v>10.98457412863065</v>
      </c>
      <c r="O604" s="71">
        <v>6.5368162342601206</v>
      </c>
      <c r="P604" s="71">
        <v>8.0263984513493511</v>
      </c>
      <c r="Q604" s="71">
        <v>0.369903187347014</v>
      </c>
      <c r="R604" s="71">
        <v>0</v>
      </c>
      <c r="S604" s="71">
        <v>0.50599895635999992</v>
      </c>
      <c r="T604" s="72"/>
      <c r="U604" s="71">
        <v>87433</v>
      </c>
      <c r="V604" s="71">
        <v>225</v>
      </c>
      <c r="W604" s="71">
        <v>184</v>
      </c>
      <c r="X604" s="71">
        <v>1321</v>
      </c>
      <c r="Y604" s="71">
        <v>2433</v>
      </c>
      <c r="Z604" s="71">
        <v>3392</v>
      </c>
      <c r="AA604" s="71">
        <v>1622</v>
      </c>
      <c r="AB604" s="71">
        <v>5271</v>
      </c>
      <c r="AC604" s="71">
        <v>0</v>
      </c>
      <c r="AD604" s="71">
        <v>0.50599895635999992</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2509</v>
      </c>
      <c r="B605" s="70">
        <v>162</v>
      </c>
      <c r="C605" s="70">
        <v>9</v>
      </c>
      <c r="D605" s="70">
        <v>10</v>
      </c>
      <c r="E605" s="70">
        <v>2012</v>
      </c>
      <c r="F605" s="70" t="s">
        <v>179</v>
      </c>
      <c r="G605" s="70" t="s">
        <v>2500</v>
      </c>
      <c r="H605" s="70" t="s">
        <v>2501</v>
      </c>
      <c r="I605" s="148"/>
      <c r="J605" s="71">
        <v>1.0571951661733681</v>
      </c>
      <c r="K605" s="71">
        <v>0.68825879039204518</v>
      </c>
      <c r="L605" s="71">
        <v>8.7592985239494965</v>
      </c>
      <c r="M605" s="71">
        <v>10.69269457060649</v>
      </c>
      <c r="N605" s="71">
        <v>9.5493179296776827</v>
      </c>
      <c r="O605" s="71">
        <v>6.4739052505139165</v>
      </c>
      <c r="P605" s="71">
        <v>7.9874622756395617</v>
      </c>
      <c r="Q605" s="71">
        <v>0.396021421984531</v>
      </c>
      <c r="R605" s="71">
        <v>0</v>
      </c>
      <c r="S605" s="71">
        <v>0.58172891918750014</v>
      </c>
      <c r="T605" s="72"/>
      <c r="U605" s="71">
        <v>66571</v>
      </c>
      <c r="V605" s="71">
        <v>225</v>
      </c>
      <c r="W605" s="71">
        <v>184</v>
      </c>
      <c r="X605" s="71">
        <v>1321</v>
      </c>
      <c r="Y605" s="71">
        <v>2430</v>
      </c>
      <c r="Z605" s="71">
        <v>3386</v>
      </c>
      <c r="AA605" s="71">
        <v>1605</v>
      </c>
      <c r="AB605" s="71">
        <v>5194</v>
      </c>
      <c r="AC605" s="71">
        <v>0</v>
      </c>
      <c r="AD605" s="71">
        <v>0.58172891918750014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2510</v>
      </c>
      <c r="B606" s="70">
        <v>163</v>
      </c>
      <c r="C606" s="70">
        <v>10</v>
      </c>
      <c r="D606" s="70">
        <v>10</v>
      </c>
      <c r="E606" s="70">
        <v>2013</v>
      </c>
      <c r="F606" s="70" t="s">
        <v>180</v>
      </c>
      <c r="G606" s="70" t="s">
        <v>2500</v>
      </c>
      <c r="H606" s="70" t="s">
        <v>2501</v>
      </c>
      <c r="I606" s="148"/>
      <c r="J606" s="71">
        <v>0.99000268749544418</v>
      </c>
      <c r="K606" s="71">
        <v>0.63943245827336792</v>
      </c>
      <c r="L606" s="71">
        <v>7.8510153360264594</v>
      </c>
      <c r="M606" s="71">
        <v>11.03709609089249</v>
      </c>
      <c r="N606" s="71">
        <v>9.5338082612335011</v>
      </c>
      <c r="O606" s="71">
        <v>6.1825692285679787</v>
      </c>
      <c r="P606" s="71">
        <v>7.9176518130214193</v>
      </c>
      <c r="Q606" s="71">
        <v>0.39698531497134298</v>
      </c>
      <c r="R606" s="71">
        <v>0</v>
      </c>
      <c r="S606" s="71">
        <v>0.43050977280000008</v>
      </c>
      <c r="T606" s="72"/>
      <c r="U606" s="71">
        <v>60184</v>
      </c>
      <c r="V606" s="71">
        <v>225</v>
      </c>
      <c r="W606" s="71">
        <v>184</v>
      </c>
      <c r="X606" s="71">
        <v>1321</v>
      </c>
      <c r="Y606" s="71">
        <v>2425</v>
      </c>
      <c r="Z606" s="71">
        <v>3378</v>
      </c>
      <c r="AA606" s="71">
        <v>1585</v>
      </c>
      <c r="AB606" s="71">
        <v>5132</v>
      </c>
      <c r="AC606" s="71">
        <v>0</v>
      </c>
      <c r="AD606" s="71">
        <v>0.43050977280000008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2511</v>
      </c>
      <c r="B607" s="70">
        <v>164</v>
      </c>
      <c r="C607" s="70">
        <v>11</v>
      </c>
      <c r="D607" s="70">
        <v>10</v>
      </c>
      <c r="E607" s="70">
        <v>2014</v>
      </c>
      <c r="F607" s="70" t="s">
        <v>181</v>
      </c>
      <c r="G607" s="70" t="s">
        <v>2500</v>
      </c>
      <c r="H607" s="70" t="s">
        <v>2501</v>
      </c>
      <c r="I607" s="148"/>
      <c r="J607" s="71">
        <v>0.90380425901630812</v>
      </c>
      <c r="K607" s="71">
        <v>0.73133934857942751</v>
      </c>
      <c r="L607" s="71">
        <v>5.9489217460930446</v>
      </c>
      <c r="M607" s="71">
        <v>10.05442274020848</v>
      </c>
      <c r="N607" s="71">
        <v>9.5078096810352104</v>
      </c>
      <c r="O607" s="71">
        <v>5.9796238773660475</v>
      </c>
      <c r="P607" s="71">
        <v>7.8433159895421207</v>
      </c>
      <c r="Q607" s="71">
        <v>0.37412997936697201</v>
      </c>
      <c r="R607" s="71">
        <v>0</v>
      </c>
      <c r="S607" s="71">
        <v>0.43244711868750002</v>
      </c>
      <c r="T607" s="72"/>
      <c r="U607" s="71">
        <v>54191</v>
      </c>
      <c r="V607" s="71">
        <v>236</v>
      </c>
      <c r="W607" s="71">
        <v>124</v>
      </c>
      <c r="X607" s="71">
        <v>1362</v>
      </c>
      <c r="Y607" s="71">
        <v>2412</v>
      </c>
      <c r="Z607" s="71">
        <v>3441</v>
      </c>
      <c r="AA607" s="71">
        <v>1562</v>
      </c>
      <c r="AB607" s="71">
        <v>5041</v>
      </c>
      <c r="AC607" s="71">
        <v>0</v>
      </c>
      <c r="AD607" s="71">
        <v>0.43244711868750002</v>
      </c>
      <c r="AE607" s="72"/>
      <c r="AF607" s="71"/>
      <c r="AG607" s="71"/>
      <c r="AH607" s="71"/>
      <c r="AI607" s="71"/>
      <c r="AJ607" s="71"/>
      <c r="AK607" s="71"/>
      <c r="AL607" s="71"/>
      <c r="AM607" s="71"/>
      <c r="AN607" s="71"/>
      <c r="AO607" s="71"/>
      <c r="AP607" s="71"/>
      <c r="AQ607" s="72"/>
      <c r="AR607" s="71">
        <v>14</v>
      </c>
      <c r="AS607" s="71">
        <v>27</v>
      </c>
      <c r="AT607" s="71">
        <v>1</v>
      </c>
      <c r="AU607" s="71">
        <v>0</v>
      </c>
      <c r="AV607" s="71">
        <v>0</v>
      </c>
      <c r="AW607" s="71">
        <v>0</v>
      </c>
      <c r="AX607" s="71"/>
      <c r="AY607" s="72"/>
      <c r="AZ607" s="71">
        <v>95.1</v>
      </c>
      <c r="BA607" s="71">
        <v>478.8</v>
      </c>
      <c r="BB607" s="71">
        <v>3600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2512</v>
      </c>
      <c r="B608" s="70">
        <v>165</v>
      </c>
      <c r="C608" s="70">
        <v>12</v>
      </c>
      <c r="D608" s="70">
        <v>10</v>
      </c>
      <c r="E608" s="70">
        <v>2015</v>
      </c>
      <c r="F608" s="70" t="s">
        <v>182</v>
      </c>
      <c r="G608" s="70" t="s">
        <v>2500</v>
      </c>
      <c r="H608" s="70" t="s">
        <v>2501</v>
      </c>
      <c r="I608" s="148"/>
      <c r="J608" s="71">
        <v>1.5946841691947979</v>
      </c>
      <c r="K608" s="71">
        <v>0.72734480928549727</v>
      </c>
      <c r="L608" s="71">
        <v>6.8326058710344082</v>
      </c>
      <c r="M608" s="71">
        <v>9.1025841100805422</v>
      </c>
      <c r="N608" s="71">
        <v>9.0037502237704423</v>
      </c>
      <c r="O608" s="71">
        <v>6.0585992739869727</v>
      </c>
      <c r="P608" s="71">
        <v>7.6786525966396395</v>
      </c>
      <c r="Q608" s="71">
        <v>0.36370624531604601</v>
      </c>
      <c r="R608" s="71">
        <v>0</v>
      </c>
      <c r="S608" s="71">
        <v>0.38499055308000002</v>
      </c>
      <c r="T608" s="72"/>
      <c r="U608" s="71">
        <v>92790</v>
      </c>
      <c r="V608" s="71">
        <v>236</v>
      </c>
      <c r="W608" s="71">
        <v>124</v>
      </c>
      <c r="X608" s="71">
        <v>1362</v>
      </c>
      <c r="Y608" s="71">
        <v>2412</v>
      </c>
      <c r="Z608" s="71">
        <v>3520</v>
      </c>
      <c r="AA608" s="71">
        <v>1528</v>
      </c>
      <c r="AB608" s="71">
        <v>5006</v>
      </c>
      <c r="AC608" s="71">
        <v>0</v>
      </c>
      <c r="AD608" s="71">
        <v>0.38499055308000002</v>
      </c>
      <c r="AE608" s="72"/>
      <c r="AF608" s="71">
        <v>1204174.7646270129</v>
      </c>
      <c r="AG608" s="71">
        <v>465819.29701019102</v>
      </c>
      <c r="AH608" s="71">
        <v>1373897.2231578119</v>
      </c>
      <c r="AI608" s="71">
        <v>9174225.8217918742</v>
      </c>
      <c r="AJ608" s="71">
        <v>9839340.3645458035</v>
      </c>
      <c r="AK608" s="71">
        <v>0</v>
      </c>
      <c r="AL608" s="71">
        <v>0</v>
      </c>
      <c r="AM608" s="71">
        <v>686051.30061980186</v>
      </c>
      <c r="AN608" s="71">
        <v>0</v>
      </c>
      <c r="AO608" s="71">
        <v>0</v>
      </c>
      <c r="AP608" s="71">
        <v>22743508.771752499</v>
      </c>
      <c r="AQ608" s="72"/>
      <c r="AR608" s="71">
        <v>15</v>
      </c>
      <c r="AS608" s="71">
        <v>29</v>
      </c>
      <c r="AT608" s="71">
        <v>1</v>
      </c>
      <c r="AU608" s="71">
        <v>0</v>
      </c>
      <c r="AV608" s="71">
        <v>0</v>
      </c>
      <c r="AW608" s="71">
        <v>0</v>
      </c>
      <c r="AX608" s="71"/>
      <c r="AY608" s="72"/>
      <c r="AZ608" s="71">
        <v>100.3</v>
      </c>
      <c r="BA608" s="71">
        <v>538.20000000000005</v>
      </c>
      <c r="BB608" s="71">
        <v>3600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2513</v>
      </c>
      <c r="B609" s="70">
        <v>166</v>
      </c>
      <c r="C609" s="70">
        <v>13</v>
      </c>
      <c r="D609" s="70">
        <v>10</v>
      </c>
      <c r="E609" s="70">
        <v>2016</v>
      </c>
      <c r="F609" s="70" t="s">
        <v>155</v>
      </c>
      <c r="G609" s="70" t="s">
        <v>2500</v>
      </c>
      <c r="H609" s="70" t="s">
        <v>2501</v>
      </c>
      <c r="I609" s="148"/>
      <c r="J609" s="71">
        <v>1.3032673813645081</v>
      </c>
      <c r="K609" s="71">
        <v>0.69357882340716537</v>
      </c>
      <c r="L609" s="71">
        <v>6.520817903951718</v>
      </c>
      <c r="M609" s="71">
        <v>9.4342101725122944</v>
      </c>
      <c r="N609" s="71">
        <v>8.8920877979959876</v>
      </c>
      <c r="O609" s="71">
        <v>5.9969288298434922</v>
      </c>
      <c r="P609" s="71">
        <v>7.4970079442556887</v>
      </c>
      <c r="Q609" s="71">
        <v>0.34955790583611379</v>
      </c>
      <c r="R609" s="71">
        <v>0</v>
      </c>
      <c r="S609" s="71">
        <v>0.4139805310663664</v>
      </c>
      <c r="T609" s="72"/>
      <c r="U609" s="71">
        <v>62657.000000000007</v>
      </c>
      <c r="V609" s="71">
        <v>236</v>
      </c>
      <c r="W609" s="71">
        <v>124</v>
      </c>
      <c r="X609" s="71">
        <v>1362</v>
      </c>
      <c r="Y609" s="71">
        <v>2393</v>
      </c>
      <c r="Z609" s="71">
        <v>3527</v>
      </c>
      <c r="AA609" s="71">
        <v>1543</v>
      </c>
      <c r="AB609" s="71">
        <v>4949</v>
      </c>
      <c r="AC609" s="71">
        <v>0</v>
      </c>
      <c r="AD609" s="71">
        <v>0.4139805310663664</v>
      </c>
      <c r="AE609" s="72"/>
      <c r="AF609" s="71">
        <v>1081960.911334408</v>
      </c>
      <c r="AG609" s="71">
        <v>406097.66047822271</v>
      </c>
      <c r="AH609" s="71">
        <v>1032623.241601118</v>
      </c>
      <c r="AI609" s="71">
        <v>9848381.5121905431</v>
      </c>
      <c r="AJ609" s="71">
        <v>9877920.8705996573</v>
      </c>
      <c r="AK609" s="71">
        <v>0</v>
      </c>
      <c r="AL609" s="71">
        <v>0</v>
      </c>
      <c r="AM609" s="71">
        <v>678766.61541644402</v>
      </c>
      <c r="AN609" s="71">
        <v>0</v>
      </c>
      <c r="AO609" s="71">
        <v>0</v>
      </c>
      <c r="AP609" s="71">
        <v>22925750.811620392</v>
      </c>
      <c r="AQ609" s="72"/>
      <c r="AR609" s="71">
        <v>15</v>
      </c>
      <c r="AS609" s="71">
        <v>30</v>
      </c>
      <c r="AT609" s="71">
        <v>1</v>
      </c>
      <c r="AU609" s="71">
        <v>0</v>
      </c>
      <c r="AV609" s="71">
        <v>0</v>
      </c>
      <c r="AW609" s="71">
        <v>0</v>
      </c>
      <c r="AX609" s="71"/>
      <c r="AY609" s="72"/>
      <c r="AZ609" s="71">
        <v>100.3</v>
      </c>
      <c r="BA609" s="71">
        <v>548.4</v>
      </c>
      <c r="BB609" s="71">
        <v>3600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2514</v>
      </c>
      <c r="B610" s="70">
        <v>167</v>
      </c>
      <c r="C610" s="70">
        <v>14</v>
      </c>
      <c r="D610" s="70">
        <v>10</v>
      </c>
      <c r="E610" s="70">
        <v>2017</v>
      </c>
      <c r="F610" s="70" t="s">
        <v>156</v>
      </c>
      <c r="G610" s="70" t="s">
        <v>2500</v>
      </c>
      <c r="H610" s="70" t="s">
        <v>2501</v>
      </c>
      <c r="I610" s="148"/>
      <c r="J610" s="71">
        <v>1.1420075312568452</v>
      </c>
      <c r="K610" s="71">
        <v>0.74665777475961337</v>
      </c>
      <c r="L610" s="71">
        <v>5.062704289419405</v>
      </c>
      <c r="M610" s="71">
        <v>9.4731330437527426</v>
      </c>
      <c r="N610" s="71">
        <v>9.0954470813157258</v>
      </c>
      <c r="O610" s="71">
        <v>5.6699343025931634</v>
      </c>
      <c r="P610" s="71">
        <v>7.4302053013512372</v>
      </c>
      <c r="Q610" s="71">
        <v>0.33270266178732</v>
      </c>
      <c r="R610" s="71">
        <v>0</v>
      </c>
      <c r="S610" s="71">
        <v>0.58080242298291096</v>
      </c>
      <c r="T610" s="72"/>
      <c r="U610" s="71">
        <v>60430.999999999993</v>
      </c>
      <c r="V610" s="71">
        <v>236</v>
      </c>
      <c r="W610" s="71">
        <v>124</v>
      </c>
      <c r="X610" s="71">
        <v>1362</v>
      </c>
      <c r="Y610" s="71">
        <v>2380</v>
      </c>
      <c r="Z610" s="71">
        <v>3390</v>
      </c>
      <c r="AA610" s="71">
        <v>1539</v>
      </c>
      <c r="AB610" s="71">
        <v>4871</v>
      </c>
      <c r="AC610" s="71">
        <v>0</v>
      </c>
      <c r="AD610" s="71">
        <v>0.58080242298291096</v>
      </c>
      <c r="AE610" s="72"/>
      <c r="AF610" s="71">
        <v>899459.86073379824</v>
      </c>
      <c r="AG610" s="71">
        <v>439307.35782056733</v>
      </c>
      <c r="AH610" s="71">
        <v>1079576.208114546</v>
      </c>
      <c r="AI610" s="71">
        <v>10098681.066401551</v>
      </c>
      <c r="AJ610" s="71">
        <v>10367950.691001359</v>
      </c>
      <c r="AK610" s="71">
        <v>0</v>
      </c>
      <c r="AL610" s="71">
        <v>0</v>
      </c>
      <c r="AM610" s="71">
        <v>669114.08307651512</v>
      </c>
      <c r="AN610" s="71">
        <v>0</v>
      </c>
      <c r="AO610" s="71">
        <v>0</v>
      </c>
      <c r="AP610" s="71">
        <v>23554089.267148338</v>
      </c>
      <c r="AQ610" s="72"/>
      <c r="AR610" s="71">
        <v>16</v>
      </c>
      <c r="AS610" s="71">
        <v>37</v>
      </c>
      <c r="AT610" s="71">
        <v>1</v>
      </c>
      <c r="AU610" s="71">
        <v>1</v>
      </c>
      <c r="AV610" s="71">
        <v>0</v>
      </c>
      <c r="AW610" s="71">
        <v>0</v>
      </c>
      <c r="AX610" s="71"/>
      <c r="AY610" s="72"/>
      <c r="AZ610" s="71">
        <v>110.2</v>
      </c>
      <c r="BA610" s="71">
        <v>851.69999999999982</v>
      </c>
      <c r="BB610" s="71">
        <v>3600</v>
      </c>
      <c r="BC610" s="71">
        <v>58.2</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2515</v>
      </c>
      <c r="B611" s="70">
        <v>168</v>
      </c>
      <c r="C611" s="70">
        <v>15</v>
      </c>
      <c r="D611" s="70">
        <v>10</v>
      </c>
      <c r="E611" s="70">
        <v>2018</v>
      </c>
      <c r="F611" s="70" t="s">
        <v>183</v>
      </c>
      <c r="G611" s="70" t="s">
        <v>2500</v>
      </c>
      <c r="H611" s="70" t="s">
        <v>2501</v>
      </c>
      <c r="I611" s="148"/>
      <c r="J611" s="71">
        <v>2.7768918404741125</v>
      </c>
      <c r="K611" s="71">
        <v>0.71236756170554039</v>
      </c>
      <c r="L611" s="71">
        <v>4.7659073926854871</v>
      </c>
      <c r="M611" s="71">
        <v>10.960583777044599</v>
      </c>
      <c r="N611" s="71">
        <v>7.9976412369608507</v>
      </c>
      <c r="O611" s="71">
        <v>5.1153819001783063</v>
      </c>
      <c r="P611" s="71">
        <v>7.2463059152978584</v>
      </c>
      <c r="Q611" s="71">
        <v>0.30080543522242498</v>
      </c>
      <c r="R611" s="71">
        <v>0</v>
      </c>
      <c r="S611" s="71">
        <v>0.6403522457506573</v>
      </c>
      <c r="T611" s="72"/>
      <c r="U611" s="71">
        <v>151462</v>
      </c>
      <c r="V611" s="71">
        <v>236</v>
      </c>
      <c r="W611" s="71">
        <v>124</v>
      </c>
      <c r="X611" s="71">
        <v>1362</v>
      </c>
      <c r="Y611" s="71">
        <v>2331</v>
      </c>
      <c r="Z611" s="71">
        <v>3117</v>
      </c>
      <c r="AA611" s="71">
        <v>1516</v>
      </c>
      <c r="AB611" s="71">
        <v>4746</v>
      </c>
      <c r="AC611" s="71">
        <v>0</v>
      </c>
      <c r="AD611" s="71">
        <v>0.6403522457506573</v>
      </c>
      <c r="AE611" s="72"/>
      <c r="AF611" s="71">
        <v>1778080.8029580959</v>
      </c>
      <c r="AG611" s="71">
        <v>393380.58758686238</v>
      </c>
      <c r="AH611" s="71">
        <v>997254.53329157538</v>
      </c>
      <c r="AI611" s="71">
        <v>11842466.552152241</v>
      </c>
      <c r="AJ611" s="71">
        <v>8608948.3139800206</v>
      </c>
      <c r="AK611" s="71">
        <v>0</v>
      </c>
      <c r="AL611" s="71">
        <v>0</v>
      </c>
      <c r="AM611" s="71">
        <v>653292.17143748538</v>
      </c>
      <c r="AN611" s="71">
        <v>0</v>
      </c>
      <c r="AO611" s="71">
        <v>0</v>
      </c>
      <c r="AP611" s="71">
        <v>24273422.961406283</v>
      </c>
      <c r="AQ611" s="72"/>
      <c r="AR611" s="71">
        <v>17</v>
      </c>
      <c r="AS611" s="71">
        <v>37</v>
      </c>
      <c r="AT611" s="71">
        <v>1</v>
      </c>
      <c r="AU611" s="71">
        <v>1</v>
      </c>
      <c r="AV611" s="71">
        <v>0</v>
      </c>
      <c r="AW611" s="71">
        <v>0</v>
      </c>
      <c r="AX611" s="71"/>
      <c r="AY611" s="72"/>
      <c r="AZ611" s="71">
        <v>120</v>
      </c>
      <c r="BA611" s="71">
        <v>852</v>
      </c>
      <c r="BB611" s="71">
        <v>3600</v>
      </c>
      <c r="BC611" s="71">
        <v>58</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2516</v>
      </c>
      <c r="B612" s="70">
        <v>169</v>
      </c>
      <c r="C612" s="70">
        <v>16</v>
      </c>
      <c r="D612" s="70">
        <v>10</v>
      </c>
      <c r="E612" s="70">
        <v>2019</v>
      </c>
      <c r="F612" s="70" t="s">
        <v>158</v>
      </c>
      <c r="G612" s="70" t="s">
        <v>2500</v>
      </c>
      <c r="H612" s="70" t="s">
        <v>2501</v>
      </c>
      <c r="I612" s="148"/>
      <c r="J612" s="71">
        <v>1.1670344141630149</v>
      </c>
      <c r="K612" s="71">
        <v>0.6665464039444754</v>
      </c>
      <c r="L612" s="71">
        <v>4.8466584508044983</v>
      </c>
      <c r="M612" s="71">
        <v>9.0206991613905565</v>
      </c>
      <c r="N612" s="71">
        <v>7.8255644025943365</v>
      </c>
      <c r="O612" s="71">
        <v>4.9180038703016811</v>
      </c>
      <c r="P612" s="71">
        <v>7.2865062698861625</v>
      </c>
      <c r="Q612" s="71">
        <v>0.288371855928992</v>
      </c>
      <c r="R612" s="71">
        <v>0</v>
      </c>
      <c r="S612" s="71">
        <v>0.65352284648751335</v>
      </c>
      <c r="T612" s="72"/>
      <c r="U612" s="71">
        <v>63976</v>
      </c>
      <c r="V612" s="71">
        <v>236</v>
      </c>
      <c r="W612" s="71">
        <v>124</v>
      </c>
      <c r="X612" s="71">
        <v>1362</v>
      </c>
      <c r="Y612" s="71">
        <v>2323</v>
      </c>
      <c r="Z612" s="71">
        <v>3079</v>
      </c>
      <c r="AA612" s="71">
        <v>1513</v>
      </c>
      <c r="AB612" s="71">
        <v>4673</v>
      </c>
      <c r="AC612" s="71">
        <v>0</v>
      </c>
      <c r="AD612" s="71">
        <v>0.65352284648751335</v>
      </c>
      <c r="AE612" s="72"/>
      <c r="AF612" s="71">
        <v>951297.60373578267</v>
      </c>
      <c r="AG612" s="71">
        <v>382416.52354477288</v>
      </c>
      <c r="AH612" s="71">
        <v>1101733.111216974</v>
      </c>
      <c r="AI612" s="71">
        <v>9350778.8603476621</v>
      </c>
      <c r="AJ612" s="71">
        <v>8559723.3655283954</v>
      </c>
      <c r="AK612" s="71">
        <v>0</v>
      </c>
      <c r="AL612" s="71">
        <v>0</v>
      </c>
      <c r="AM612" s="71">
        <v>636427.42167483433</v>
      </c>
      <c r="AN612" s="71">
        <v>0</v>
      </c>
      <c r="AO612" s="71">
        <v>0</v>
      </c>
      <c r="AP612" s="71">
        <v>20982376.886048421</v>
      </c>
      <c r="AQ612" s="72"/>
      <c r="AR612" s="71">
        <v>23</v>
      </c>
      <c r="AS612" s="71">
        <v>38</v>
      </c>
      <c r="AT612" s="71">
        <v>1</v>
      </c>
      <c r="AU612" s="71">
        <v>1</v>
      </c>
      <c r="AV612" s="71">
        <v>0</v>
      </c>
      <c r="AW612" s="71">
        <v>0</v>
      </c>
      <c r="AX612" s="71"/>
      <c r="AY612" s="72"/>
      <c r="AZ612" s="71">
        <v>167.9</v>
      </c>
      <c r="BA612" s="71">
        <v>901.19999999999982</v>
      </c>
      <c r="BB612" s="71">
        <v>3600</v>
      </c>
      <c r="BC612" s="71">
        <v>58.2</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2517</v>
      </c>
      <c r="B613" s="70">
        <v>170</v>
      </c>
      <c r="C613" s="70">
        <v>17</v>
      </c>
      <c r="D613" s="70">
        <v>10</v>
      </c>
      <c r="E613" s="70">
        <v>2020</v>
      </c>
      <c r="F613" s="70" t="s">
        <v>159</v>
      </c>
      <c r="G613" s="70" t="s">
        <v>2500</v>
      </c>
      <c r="H613" s="70" t="s">
        <v>2501</v>
      </c>
      <c r="I613" s="148"/>
      <c r="J613" s="71">
        <v>0.63710192946107469</v>
      </c>
      <c r="K613" s="71">
        <v>0.52163622677344856</v>
      </c>
      <c r="L613" s="71">
        <v>6.429989971126651</v>
      </c>
      <c r="M613" s="71">
        <v>6.7356303795694394</v>
      </c>
      <c r="N613" s="71">
        <v>7.2303497273662067</v>
      </c>
      <c r="O613" s="71">
        <v>4.2990706530271172</v>
      </c>
      <c r="P613" s="71">
        <v>6.8462798958143098</v>
      </c>
      <c r="Q613" s="71">
        <v>0.27210373848601499</v>
      </c>
      <c r="R613" s="71">
        <v>0</v>
      </c>
      <c r="S613" s="71">
        <v>0.71307541523994267</v>
      </c>
      <c r="T613" s="72"/>
      <c r="U613" s="71">
        <v>40812</v>
      </c>
      <c r="V613" s="71">
        <v>218</v>
      </c>
      <c r="W613" s="71">
        <v>162</v>
      </c>
      <c r="X613" s="71">
        <v>1316</v>
      </c>
      <c r="Y613" s="71">
        <v>2302</v>
      </c>
      <c r="Z613" s="71">
        <v>3072</v>
      </c>
      <c r="AA613" s="71">
        <v>1511</v>
      </c>
      <c r="AB613" s="71">
        <v>4615</v>
      </c>
      <c r="AC613" s="71">
        <v>0</v>
      </c>
      <c r="AD613" s="71">
        <v>0.71307541523994267</v>
      </c>
      <c r="AE613" s="72"/>
      <c r="AF613" s="71">
        <v>543527.85340839776</v>
      </c>
      <c r="AG613" s="71">
        <v>298509.00254448486</v>
      </c>
      <c r="AH613" s="71">
        <v>1612014.2648706718</v>
      </c>
      <c r="AI613" s="71">
        <v>7565156.8446360184</v>
      </c>
      <c r="AJ613" s="71">
        <v>8881467.4923272636</v>
      </c>
      <c r="AK613" s="71"/>
      <c r="AL613" s="71"/>
      <c r="AM613" s="71">
        <v>602308.77371941833</v>
      </c>
      <c r="AN613" s="71"/>
      <c r="AO613" s="71"/>
      <c r="AP613" s="71">
        <v>19502984.231506255</v>
      </c>
      <c r="AQ613" s="72"/>
      <c r="AR613" s="71">
        <v>24</v>
      </c>
      <c r="AS613" s="71">
        <v>39</v>
      </c>
      <c r="AT613" s="71">
        <v>1</v>
      </c>
      <c r="AU613" s="71">
        <v>1</v>
      </c>
      <c r="AV613" s="71">
        <v>0</v>
      </c>
      <c r="AW613" s="71">
        <v>0</v>
      </c>
      <c r="AX613" s="71"/>
      <c r="AY613" s="72"/>
      <c r="AZ613" s="71">
        <v>177.7</v>
      </c>
      <c r="BA613" s="71">
        <v>1201.0999999999999</v>
      </c>
      <c r="BB613" s="71">
        <v>3600</v>
      </c>
      <c r="BC613" s="71">
        <v>58.2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2518</v>
      </c>
      <c r="B614" s="70">
        <v>170</v>
      </c>
      <c r="C614" s="70">
        <v>18</v>
      </c>
      <c r="D614" s="70">
        <v>10</v>
      </c>
      <c r="E614" s="70">
        <v>2021</v>
      </c>
      <c r="F614" s="70" t="s">
        <v>160</v>
      </c>
      <c r="G614" s="70" t="s">
        <v>2500</v>
      </c>
      <c r="H614" s="70" t="s">
        <v>2501</v>
      </c>
      <c r="I614" s="148"/>
      <c r="J614" s="71">
        <v>1.0491624380459867</v>
      </c>
      <c r="K614" s="71">
        <v>0.55239776699405185</v>
      </c>
      <c r="L614" s="71">
        <v>6.9313516338956624</v>
      </c>
      <c r="M614" s="71">
        <v>7.2909999355693733</v>
      </c>
      <c r="N614" s="71">
        <v>7.7130433446695035</v>
      </c>
      <c r="O614" s="71">
        <v>4.1643916844467928</v>
      </c>
      <c r="P614" s="71">
        <v>6.974561462343547</v>
      </c>
      <c r="Q614" s="71">
        <v>0.268347145598616</v>
      </c>
      <c r="R614" s="71">
        <v>0</v>
      </c>
      <c r="S614" s="71">
        <v>0.87467976693319904</v>
      </c>
      <c r="T614" s="72"/>
      <c r="U614" s="71">
        <v>71187</v>
      </c>
      <c r="V614" s="71">
        <v>218</v>
      </c>
      <c r="W614" s="71">
        <v>162</v>
      </c>
      <c r="X614" s="71">
        <v>1316</v>
      </c>
      <c r="Y614" s="71">
        <v>2328</v>
      </c>
      <c r="Z614" s="71">
        <v>3064</v>
      </c>
      <c r="AA614" s="71">
        <v>1501</v>
      </c>
      <c r="AB614" s="71">
        <v>4596</v>
      </c>
      <c r="AC614" s="71">
        <v>0</v>
      </c>
      <c r="AD614" s="71">
        <v>0.87467976693319904</v>
      </c>
      <c r="AE614" s="72"/>
      <c r="AF614" s="71">
        <v>886490.19557598117</v>
      </c>
      <c r="AG614" s="71">
        <v>319899.54920333071</v>
      </c>
      <c r="AH614" s="71">
        <v>1704471.9583661719</v>
      </c>
      <c r="AI614" s="71">
        <v>8335072.5582701024</v>
      </c>
      <c r="AJ614" s="71">
        <v>9289471.665610563</v>
      </c>
      <c r="AK614" s="71">
        <v>0</v>
      </c>
      <c r="AL614" s="71">
        <v>0</v>
      </c>
      <c r="AM614" s="71">
        <v>603288.82836466224</v>
      </c>
      <c r="AN614" s="71">
        <v>0</v>
      </c>
      <c r="AO614" s="71">
        <v>0</v>
      </c>
      <c r="AP614" s="71">
        <v>21138694.755390812</v>
      </c>
      <c r="AQ614" s="72"/>
      <c r="AR614" s="71">
        <v>27</v>
      </c>
      <c r="AS614" s="71">
        <v>38</v>
      </c>
      <c r="AT614" s="71">
        <v>1</v>
      </c>
      <c r="AU614" s="71">
        <v>1</v>
      </c>
      <c r="AV614" s="71">
        <v>0</v>
      </c>
      <c r="AW614" s="71">
        <v>0</v>
      </c>
      <c r="AX614" s="71"/>
      <c r="AY614" s="72"/>
      <c r="AZ614" s="71">
        <v>198.1</v>
      </c>
      <c r="BA614" s="71">
        <v>1152.5</v>
      </c>
      <c r="BB614" s="71">
        <v>3600</v>
      </c>
      <c r="BC614" s="71">
        <v>58.2</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2519</v>
      </c>
      <c r="B615" s="70">
        <v>170</v>
      </c>
      <c r="C615" s="70">
        <v>19</v>
      </c>
      <c r="D615" s="70">
        <v>10</v>
      </c>
      <c r="E615" s="70">
        <v>2022</v>
      </c>
      <c r="F615" s="70" t="s">
        <v>161</v>
      </c>
      <c r="G615" s="1064" t="s">
        <v>2500</v>
      </c>
      <c r="H615" s="70" t="s">
        <v>2501</v>
      </c>
      <c r="I615" s="148"/>
      <c r="J615" s="71">
        <v>0.77549917568317228</v>
      </c>
      <c r="K615" s="71">
        <v>0.60147660950950987</v>
      </c>
      <c r="L615" s="71">
        <v>5.6493009249479007</v>
      </c>
      <c r="M615" s="71">
        <v>8.3417156431728969</v>
      </c>
      <c r="N615" s="71">
        <v>7.6658462266524774</v>
      </c>
      <c r="O615" s="71">
        <v>4.3444488653138862</v>
      </c>
      <c r="P615" s="71">
        <v>7.0346009979597603</v>
      </c>
      <c r="Q615" s="71">
        <v>0.26514977065190753</v>
      </c>
      <c r="R615" s="71">
        <v>0</v>
      </c>
      <c r="S615" s="71">
        <v>0.74491849205864802</v>
      </c>
      <c r="T615" s="72"/>
      <c r="U615" s="71">
        <v>53303</v>
      </c>
      <c r="V615" s="71">
        <v>218</v>
      </c>
      <c r="W615" s="71">
        <v>162</v>
      </c>
      <c r="X615" s="71">
        <v>1316</v>
      </c>
      <c r="Y615" s="71">
        <v>2329</v>
      </c>
      <c r="Z615" s="71">
        <v>3037</v>
      </c>
      <c r="AA615" s="71">
        <v>1537</v>
      </c>
      <c r="AB615" s="71">
        <v>4504</v>
      </c>
      <c r="AC615" s="71">
        <v>0</v>
      </c>
      <c r="AD615" s="71">
        <v>0.74491849205864802</v>
      </c>
      <c r="AE615" s="72"/>
      <c r="AF615" s="71">
        <v>640413.44337560399</v>
      </c>
      <c r="AG615" s="71">
        <v>362728.3216477813</v>
      </c>
      <c r="AH615" s="71">
        <v>1598498.7895659334</v>
      </c>
      <c r="AI615" s="71">
        <v>9321537.4014945049</v>
      </c>
      <c r="AJ615" s="71">
        <v>9469478.7271383647</v>
      </c>
      <c r="AK615" s="71">
        <v>0</v>
      </c>
      <c r="AL615" s="71">
        <v>0</v>
      </c>
      <c r="AM615" s="71">
        <v>581589.33400964853</v>
      </c>
      <c r="AN615" s="71">
        <v>0</v>
      </c>
      <c r="AO615" s="71">
        <v>0</v>
      </c>
      <c r="AP615" s="71">
        <v>21974246.017231837</v>
      </c>
      <c r="AQ615" s="72"/>
      <c r="AR615" s="71">
        <v>35</v>
      </c>
      <c r="AS615" s="71">
        <v>39</v>
      </c>
      <c r="AT615" s="71">
        <v>1</v>
      </c>
      <c r="AU615" s="71">
        <v>1</v>
      </c>
      <c r="AV615" s="71">
        <v>0</v>
      </c>
      <c r="AW615" s="71">
        <v>0</v>
      </c>
      <c r="AX615" s="71"/>
      <c r="AY615" s="72"/>
      <c r="AZ615" s="71">
        <v>250.80000000000004</v>
      </c>
      <c r="BA615" s="71">
        <v>1402.4999999999998</v>
      </c>
      <c r="BB615" s="71">
        <v>3600</v>
      </c>
      <c r="BC615" s="71">
        <v>58.2</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2520</v>
      </c>
      <c r="B616" s="70">
        <v>170</v>
      </c>
      <c r="C616" s="70">
        <v>20</v>
      </c>
      <c r="D616" s="70">
        <v>10</v>
      </c>
      <c r="E616" s="70">
        <v>2023</v>
      </c>
      <c r="F616" s="70" t="s">
        <v>1539</v>
      </c>
      <c r="G616" s="1064" t="s">
        <v>2500</v>
      </c>
      <c r="H616" s="70" t="s">
        <v>2501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35</v>
      </c>
      <c r="AS616" s="71">
        <v>39</v>
      </c>
      <c r="AT616" s="71">
        <v>1</v>
      </c>
      <c r="AU616" s="71">
        <v>1</v>
      </c>
      <c r="AV616" s="71">
        <v>0</v>
      </c>
      <c r="AW616" s="71">
        <v>0</v>
      </c>
      <c r="AX616" s="71"/>
      <c r="AY616" s="72"/>
      <c r="AZ616" s="71">
        <v>256.10000000000002</v>
      </c>
      <c r="BA616" s="71">
        <v>1402.4999999999998</v>
      </c>
      <c r="BB616" s="71">
        <v>3600</v>
      </c>
      <c r="BC616" s="71">
        <v>58.2</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2521</v>
      </c>
      <c r="B617" s="70">
        <v>170</v>
      </c>
      <c r="C617" s="70">
        <v>21</v>
      </c>
      <c r="D617" s="70">
        <v>10</v>
      </c>
      <c r="E617" s="70">
        <v>2024</v>
      </c>
      <c r="F617" s="70" t="s">
        <v>1554</v>
      </c>
      <c r="G617" s="70" t="s">
        <v>2500</v>
      </c>
      <c r="H617" s="70" t="s">
        <v>2501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1559</v>
      </c>
      <c r="B618" s="70">
        <v>511</v>
      </c>
      <c r="C618" s="70">
        <v>1</v>
      </c>
      <c r="D618" s="70">
        <v>31</v>
      </c>
      <c r="E618" s="70">
        <v>1990</v>
      </c>
      <c r="F618" s="70" t="s">
        <v>787</v>
      </c>
      <c r="G618" s="70" t="s">
        <v>1560</v>
      </c>
      <c r="H618" s="70" t="s">
        <v>1561</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1562</v>
      </c>
      <c r="B619" s="70">
        <v>512</v>
      </c>
      <c r="C619" s="70">
        <v>2</v>
      </c>
      <c r="D619" s="70">
        <v>31</v>
      </c>
      <c r="E619" s="70">
        <v>2005</v>
      </c>
      <c r="F619" s="70" t="s">
        <v>789</v>
      </c>
      <c r="G619" s="70" t="s">
        <v>1560</v>
      </c>
      <c r="H619" s="70" t="s">
        <v>1561</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1563</v>
      </c>
      <c r="B620" s="70">
        <v>513</v>
      </c>
      <c r="C620" s="70">
        <v>3</v>
      </c>
      <c r="D620" s="70">
        <v>31</v>
      </c>
      <c r="E620" s="70">
        <v>2006</v>
      </c>
      <c r="F620" s="70" t="s">
        <v>790</v>
      </c>
      <c r="G620" s="70" t="s">
        <v>1560</v>
      </c>
      <c r="H620" s="70" t="s">
        <v>1561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1564</v>
      </c>
      <c r="B621" s="70">
        <v>514</v>
      </c>
      <c r="C621" s="70">
        <v>4</v>
      </c>
      <c r="D621" s="70">
        <v>31</v>
      </c>
      <c r="E621" s="70">
        <v>2007</v>
      </c>
      <c r="F621" s="70" t="s">
        <v>791</v>
      </c>
      <c r="G621" s="70" t="s">
        <v>1560</v>
      </c>
      <c r="H621" s="70" t="s">
        <v>1561</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1565</v>
      </c>
      <c r="B622" s="70">
        <v>515</v>
      </c>
      <c r="C622" s="70">
        <v>5</v>
      </c>
      <c r="D622" s="70">
        <v>31</v>
      </c>
      <c r="E622" s="70">
        <v>2008</v>
      </c>
      <c r="F622" s="70" t="s">
        <v>792</v>
      </c>
      <c r="G622" s="70" t="s">
        <v>1560</v>
      </c>
      <c r="H622" s="70" t="s">
        <v>1561</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1566</v>
      </c>
      <c r="B623" s="70">
        <v>516</v>
      </c>
      <c r="C623" s="70">
        <v>6</v>
      </c>
      <c r="D623" s="70">
        <v>31</v>
      </c>
      <c r="E623" s="70">
        <v>2009</v>
      </c>
      <c r="F623" s="70" t="s">
        <v>176</v>
      </c>
      <c r="G623" s="70" t="s">
        <v>1560</v>
      </c>
      <c r="H623" s="70" t="s">
        <v>1561</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1567</v>
      </c>
      <c r="B624" s="70">
        <v>517</v>
      </c>
      <c r="C624" s="70">
        <v>7</v>
      </c>
      <c r="D624" s="70">
        <v>31</v>
      </c>
      <c r="E624" s="70">
        <v>2010</v>
      </c>
      <c r="F624" s="70" t="s">
        <v>177</v>
      </c>
      <c r="G624" s="70" t="s">
        <v>1560</v>
      </c>
      <c r="H624" s="70" t="s">
        <v>1561</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1568</v>
      </c>
      <c r="B625" s="70">
        <v>518</v>
      </c>
      <c r="C625" s="70">
        <v>8</v>
      </c>
      <c r="D625" s="70">
        <v>31</v>
      </c>
      <c r="E625" s="70">
        <v>2011</v>
      </c>
      <c r="F625" s="70" t="s">
        <v>178</v>
      </c>
      <c r="G625" s="70" t="s">
        <v>1560</v>
      </c>
      <c r="H625" s="70" t="s">
        <v>1561</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1569</v>
      </c>
      <c r="B626" s="70">
        <v>519</v>
      </c>
      <c r="C626" s="70">
        <v>9</v>
      </c>
      <c r="D626" s="70">
        <v>31</v>
      </c>
      <c r="E626" s="70">
        <v>2012</v>
      </c>
      <c r="F626" s="70" t="s">
        <v>179</v>
      </c>
      <c r="G626" s="70" t="s">
        <v>1560</v>
      </c>
      <c r="H626" s="70" t="s">
        <v>1561</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1570</v>
      </c>
      <c r="B627" s="70">
        <v>520</v>
      </c>
      <c r="C627" s="70">
        <v>10</v>
      </c>
      <c r="D627" s="70">
        <v>31</v>
      </c>
      <c r="E627" s="70">
        <v>2013</v>
      </c>
      <c r="F627" s="70" t="s">
        <v>180</v>
      </c>
      <c r="G627" s="70" t="s">
        <v>1560</v>
      </c>
      <c r="H627" s="70" t="s">
        <v>1561</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1571</v>
      </c>
      <c r="B628" s="70">
        <v>521</v>
      </c>
      <c r="C628" s="70">
        <v>11</v>
      </c>
      <c r="D628" s="70">
        <v>31</v>
      </c>
      <c r="E628" s="70">
        <v>2014</v>
      </c>
      <c r="F628" s="70" t="s">
        <v>181</v>
      </c>
      <c r="G628" s="70" t="s">
        <v>1560</v>
      </c>
      <c r="H628" s="70" t="s">
        <v>1561</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1572</v>
      </c>
      <c r="B629" s="70">
        <v>522</v>
      </c>
      <c r="C629" s="70">
        <v>12</v>
      </c>
      <c r="D629" s="70">
        <v>31</v>
      </c>
      <c r="E629" s="70">
        <v>2015</v>
      </c>
      <c r="F629" s="70" t="s">
        <v>182</v>
      </c>
      <c r="G629" s="70" t="s">
        <v>1560</v>
      </c>
      <c r="H629" s="70" t="s">
        <v>1561</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1573</v>
      </c>
      <c r="B630" s="70">
        <v>523</v>
      </c>
      <c r="C630" s="70">
        <v>13</v>
      </c>
      <c r="D630" s="70">
        <v>31</v>
      </c>
      <c r="E630" s="70">
        <v>2016</v>
      </c>
      <c r="F630" s="70" t="s">
        <v>155</v>
      </c>
      <c r="G630" s="70" t="s">
        <v>1560</v>
      </c>
      <c r="H630" s="70" t="s">
        <v>1561</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1574</v>
      </c>
      <c r="B631" s="70">
        <v>524</v>
      </c>
      <c r="C631" s="70">
        <v>14</v>
      </c>
      <c r="D631" s="70">
        <v>31</v>
      </c>
      <c r="E631" s="70">
        <v>2017</v>
      </c>
      <c r="F631" s="70" t="s">
        <v>156</v>
      </c>
      <c r="G631" s="70" t="s">
        <v>1560</v>
      </c>
      <c r="H631" s="70" t="s">
        <v>1561</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1575</v>
      </c>
      <c r="B632" s="70">
        <v>525</v>
      </c>
      <c r="C632" s="70">
        <v>15</v>
      </c>
      <c r="D632" s="70">
        <v>31</v>
      </c>
      <c r="E632" s="70">
        <v>2018</v>
      </c>
      <c r="F632" s="70" t="s">
        <v>183</v>
      </c>
      <c r="G632" s="70" t="s">
        <v>1560</v>
      </c>
      <c r="H632" s="70" t="s">
        <v>1561</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1576</v>
      </c>
      <c r="B633" s="70">
        <v>526</v>
      </c>
      <c r="C633" s="70">
        <v>16</v>
      </c>
      <c r="D633" s="70">
        <v>31</v>
      </c>
      <c r="E633" s="70">
        <v>2019</v>
      </c>
      <c r="F633" s="70" t="s">
        <v>158</v>
      </c>
      <c r="G633" s="70" t="s">
        <v>1560</v>
      </c>
      <c r="H633" s="70" t="s">
        <v>1561</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1577</v>
      </c>
      <c r="B634" s="70">
        <v>527</v>
      </c>
      <c r="C634" s="70">
        <v>17</v>
      </c>
      <c r="D634" s="70">
        <v>31</v>
      </c>
      <c r="E634" s="70">
        <v>2020</v>
      </c>
      <c r="F634" s="70" t="s">
        <v>159</v>
      </c>
      <c r="G634" s="1064" t="s">
        <v>1560</v>
      </c>
      <c r="H634" s="70" t="s">
        <v>1561</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1578</v>
      </c>
      <c r="B635" s="70">
        <v>527</v>
      </c>
      <c r="C635" s="70">
        <v>18</v>
      </c>
      <c r="D635" s="70">
        <v>31</v>
      </c>
      <c r="E635" s="70">
        <v>2021</v>
      </c>
      <c r="F635" s="70" t="s">
        <v>160</v>
      </c>
      <c r="G635" s="1064" t="s">
        <v>1560</v>
      </c>
      <c r="H635" s="70" t="s">
        <v>1561</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1579</v>
      </c>
      <c r="B636" s="70">
        <v>527</v>
      </c>
      <c r="C636" s="70">
        <v>19</v>
      </c>
      <c r="D636" s="70">
        <v>31</v>
      </c>
      <c r="E636" s="70">
        <v>2022</v>
      </c>
      <c r="F636" s="70" t="s">
        <v>161</v>
      </c>
      <c r="G636" s="70" t="s">
        <v>1560</v>
      </c>
      <c r="H636" s="70" t="s">
        <v>1561</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1580</v>
      </c>
      <c r="B637" s="70">
        <v>527</v>
      </c>
      <c r="C637" s="70">
        <v>20</v>
      </c>
      <c r="D637" s="70">
        <v>31</v>
      </c>
      <c r="E637" s="70">
        <v>2023</v>
      </c>
      <c r="F637" s="70" t="s">
        <v>1539</v>
      </c>
      <c r="G637" s="70" t="s">
        <v>1560</v>
      </c>
      <c r="H637" s="70" t="s">
        <v>1561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1581</v>
      </c>
      <c r="B638" s="70">
        <v>527</v>
      </c>
      <c r="C638" s="70">
        <v>21</v>
      </c>
      <c r="D638" s="70">
        <v>31</v>
      </c>
      <c r="E638" s="70">
        <v>2024</v>
      </c>
      <c r="F638" s="70" t="s">
        <v>1554</v>
      </c>
      <c r="G638" s="70" t="s">
        <v>1560</v>
      </c>
      <c r="H638" s="70" t="s">
        <v>1561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1582</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1852</v>
      </c>
      <c r="IX6" s="1058" t="s">
        <v>1852</v>
      </c>
      <c r="IY6" s="1058" t="s">
        <v>1852</v>
      </c>
      <c r="IZ6" s="1058" t="s">
        <v>1852</v>
      </c>
      <c r="JA6" s="1058" t="s">
        <v>1852</v>
      </c>
      <c r="JB6" s="1058" t="s">
        <v>1852</v>
      </c>
      <c r="JC6" s="1058" t="s">
        <v>1852</v>
      </c>
      <c r="JD6" s="1058" t="s">
        <v>1852</v>
      </c>
      <c r="JE6" s="1058" t="s">
        <v>1852</v>
      </c>
      <c r="JF6" s="1058" t="s">
        <v>1852</v>
      </c>
      <c r="JG6" s="1058" t="s">
        <v>1852</v>
      </c>
      <c r="JH6" s="1058" t="s">
        <v>1852</v>
      </c>
      <c r="JI6" s="1058" t="s">
        <v>1852</v>
      </c>
      <c r="JJ6" s="1058" t="s">
        <v>1852</v>
      </c>
      <c r="JK6" s="1058" t="s">
        <v>1852</v>
      </c>
      <c r="JL6" s="1058" t="s">
        <v>1852</v>
      </c>
      <c r="JM6" s="1058" t="s">
        <v>1852</v>
      </c>
      <c r="JN6" s="1058" t="s">
        <v>1852</v>
      </c>
      <c r="JO6" s="1058" t="s">
        <v>1852</v>
      </c>
      <c r="JP6" s="1058" t="s">
        <v>1852</v>
      </c>
      <c r="JQ6" s="1058" t="s">
        <v>1852</v>
      </c>
      <c r="JR6" s="1058" t="s">
        <v>1852</v>
      </c>
      <c r="JS6" s="1058" t="s">
        <v>1852</v>
      </c>
      <c r="JT6" s="1058" t="s">
        <v>1852</v>
      </c>
      <c r="JU6" s="1058" t="s">
        <v>1852</v>
      </c>
      <c r="JV6" s="1058" t="s">
        <v>1852</v>
      </c>
      <c r="JW6" s="1058" t="s">
        <v>1852</v>
      </c>
      <c r="JX6" s="1058" t="s">
        <v>1852</v>
      </c>
      <c r="JY6" s="1058" t="s">
        <v>1852</v>
      </c>
      <c r="JZ6" s="1058" t="s">
        <v>1852</v>
      </c>
      <c r="KA6" s="1058" t="s">
        <v>1852</v>
      </c>
      <c r="KB6" s="1058" t="s">
        <v>1852</v>
      </c>
      <c r="KC6" s="1058" t="s">
        <v>1852</v>
      </c>
      <c r="KD6" s="1058" t="s">
        <v>1852</v>
      </c>
      <c r="KE6" s="1058" t="s">
        <v>1852</v>
      </c>
      <c r="KF6" s="1058" t="s">
        <v>1852</v>
      </c>
      <c r="KG6" s="1058" t="s">
        <v>1852</v>
      </c>
      <c r="KH6" s="1058" t="s">
        <v>1852</v>
      </c>
      <c r="KI6" s="1058" t="s">
        <v>1852</v>
      </c>
      <c r="KJ6" s="1058" t="s">
        <v>1852</v>
      </c>
      <c r="KK6" s="1058" t="s">
        <v>1852</v>
      </c>
      <c r="KL6" s="1058" t="s">
        <v>1852</v>
      </c>
      <c r="KM6" s="1058" t="s">
        <v>1852</v>
      </c>
      <c r="KN6" s="1058" t="s">
        <v>1852</v>
      </c>
      <c r="KO6" s="1058" t="s">
        <v>1852</v>
      </c>
      <c r="KP6" s="1058" t="s">
        <v>1852</v>
      </c>
      <c r="KQ6" s="1058" t="s">
        <v>1852</v>
      </c>
      <c r="KR6" s="1058" t="s">
        <v>1852</v>
      </c>
      <c r="KS6" s="1058" t="s">
        <v>1852</v>
      </c>
      <c r="KT6" s="1058" t="s">
        <v>1852</v>
      </c>
      <c r="KU6" s="1058" t="s">
        <v>1852</v>
      </c>
      <c r="KV6" s="1058" t="s">
        <v>1852</v>
      </c>
      <c r="KW6" s="1058" t="s">
        <v>1852</v>
      </c>
      <c r="KX6" s="1058" t="s">
        <v>1852</v>
      </c>
      <c r="KY6" s="1058" t="s">
        <v>1852</v>
      </c>
      <c r="KZ6" s="1058" t="s">
        <v>1852</v>
      </c>
      <c r="LA6" s="1058" t="s">
        <v>1852</v>
      </c>
      <c r="LB6" s="1058" t="s">
        <v>1852</v>
      </c>
      <c r="LC6" s="1058" t="s">
        <v>1852</v>
      </c>
      <c r="LD6" s="1058" t="s">
        <v>1852</v>
      </c>
      <c r="LE6" s="1058" t="s">
        <v>1852</v>
      </c>
      <c r="LF6" s="1058" t="s">
        <v>1852</v>
      </c>
      <c r="LG6" s="1058" t="s">
        <v>1852</v>
      </c>
      <c r="LH6" s="1058" t="s">
        <v>1852</v>
      </c>
      <c r="LI6" s="1058" t="s">
        <v>1852</v>
      </c>
      <c r="LJ6" s="1058" t="s">
        <v>1852</v>
      </c>
      <c r="LK6" s="1058" t="s">
        <v>1852</v>
      </c>
      <c r="LL6" s="1058" t="s">
        <v>1852</v>
      </c>
      <c r="LM6" s="1058" t="s">
        <v>1852</v>
      </c>
      <c r="LN6" s="1058" t="s">
        <v>1852</v>
      </c>
      <c r="LO6" s="1058" t="s">
        <v>1852</v>
      </c>
      <c r="LP6" s="1058" t="s">
        <v>1852</v>
      </c>
      <c r="LQ6" s="1058" t="s">
        <v>1852</v>
      </c>
      <c r="LR6" s="1058" t="s">
        <v>1852</v>
      </c>
      <c r="LS6" s="1058" t="s">
        <v>1852</v>
      </c>
      <c r="LT6" s="1058" t="s">
        <v>1852</v>
      </c>
      <c r="LU6" s="1058" t="s">
        <v>1852</v>
      </c>
      <c r="LV6" s="1058" t="s">
        <v>1852</v>
      </c>
      <c r="LW6" s="1058" t="s">
        <v>1852</v>
      </c>
      <c r="LX6" s="1058" t="s">
        <v>1852</v>
      </c>
      <c r="LY6" s="1058" t="s">
        <v>1852</v>
      </c>
      <c r="LZ6" s="1058" t="s">
        <v>1852</v>
      </c>
      <c r="MA6" s="1058" t="s">
        <v>1852</v>
      </c>
      <c r="MB6" s="1058" t="s">
        <v>1852</v>
      </c>
      <c r="MC6" s="1058" t="s">
        <v>1852</v>
      </c>
      <c r="MD6" s="1058" t="s">
        <v>1852</v>
      </c>
      <c r="ME6" s="1058" t="s">
        <v>1852</v>
      </c>
      <c r="MF6" s="1058" t="s">
        <v>1852</v>
      </c>
      <c r="MG6" s="1058" t="s">
        <v>1852</v>
      </c>
      <c r="MH6" s="1058" t="s">
        <v>1852</v>
      </c>
      <c r="MI6" s="1058" t="s">
        <v>1852</v>
      </c>
      <c r="MJ6" s="1058" t="s">
        <v>1852</v>
      </c>
      <c r="MK6" s="1058" t="s">
        <v>1852</v>
      </c>
      <c r="ML6" s="1058" t="s">
        <v>1852</v>
      </c>
      <c r="MM6" s="1058" t="s">
        <v>1852</v>
      </c>
      <c r="MN6" s="1058" t="s">
        <v>1852</v>
      </c>
      <c r="MO6" s="1058" t="s">
        <v>1852</v>
      </c>
      <c r="MP6" s="1058" t="s">
        <v>1852</v>
      </c>
      <c r="MQ6" s="1058" t="s">
        <v>1852</v>
      </c>
      <c r="MR6" s="1058" t="s">
        <v>1852</v>
      </c>
      <c r="MS6" s="1058" t="s">
        <v>1852</v>
      </c>
      <c r="MT6" s="1058" t="s">
        <v>1852</v>
      </c>
      <c r="MU6" s="1058" t="s">
        <v>1852</v>
      </c>
      <c r="MV6" s="1058" t="s">
        <v>1852</v>
      </c>
      <c r="MW6" s="1058" t="s">
        <v>1852</v>
      </c>
      <c r="MX6" s="1058" t="s">
        <v>1852</v>
      </c>
      <c r="MY6" s="1058" t="s">
        <v>1852</v>
      </c>
      <c r="MZ6" s="1058" t="s">
        <v>1852</v>
      </c>
      <c r="NA6" s="1058" t="s">
        <v>1852</v>
      </c>
      <c r="NB6" s="1058" t="s">
        <v>1852</v>
      </c>
      <c r="NC6" s="1058" t="s">
        <v>1852</v>
      </c>
      <c r="ND6" s="1058" t="s">
        <v>1852</v>
      </c>
      <c r="NE6" s="1058" t="s">
        <v>1852</v>
      </c>
      <c r="NF6" s="1058" t="s">
        <v>1852</v>
      </c>
      <c r="NG6" s="1058" t="s">
        <v>1852</v>
      </c>
      <c r="NH6" s="1058" t="s">
        <v>1852</v>
      </c>
      <c r="NI6" s="1058" t="s">
        <v>1852</v>
      </c>
      <c r="NJ6" s="1058" t="s">
        <v>1852</v>
      </c>
      <c r="NK6" s="1058" t="s">
        <v>1852</v>
      </c>
      <c r="NL6" s="1058" t="s">
        <v>1852</v>
      </c>
      <c r="NM6" s="1058" t="s">
        <v>1852</v>
      </c>
      <c r="NN6" s="1058" t="s">
        <v>1852</v>
      </c>
      <c r="NO6" s="1058" t="s">
        <v>1852</v>
      </c>
      <c r="NP6" s="1058" t="s">
        <v>1852</v>
      </c>
      <c r="NQ6" s="1058" t="s">
        <v>1852</v>
      </c>
      <c r="NR6" s="1058" t="s">
        <v>1852</v>
      </c>
      <c r="NS6" s="1058" t="s">
        <v>1852</v>
      </c>
      <c r="NT6" s="1058" t="s">
        <v>1852</v>
      </c>
      <c r="NU6" s="1058" t="s">
        <v>1852</v>
      </c>
      <c r="NV6" s="1058" t="s">
        <v>1852</v>
      </c>
      <c r="NW6" s="1058" t="s">
        <v>1852</v>
      </c>
      <c r="NX6" s="1058" t="s">
        <v>1852</v>
      </c>
      <c r="NY6" s="1058" t="s">
        <v>1852</v>
      </c>
      <c r="NZ6" s="1058" t="s">
        <v>1852</v>
      </c>
      <c r="OA6" s="1058" t="s">
        <v>1852</v>
      </c>
      <c r="OB6" s="1058" t="s">
        <v>1852</v>
      </c>
      <c r="OC6" s="1058" t="s">
        <v>1852</v>
      </c>
      <c r="OD6" s="1058" t="s">
        <v>1852</v>
      </c>
      <c r="OE6" s="1058" t="s">
        <v>1852</v>
      </c>
      <c r="OF6" s="1058" t="s">
        <v>1852</v>
      </c>
      <c r="OG6" s="1058" t="s">
        <v>1852</v>
      </c>
      <c r="OH6" s="1058" t="s">
        <v>1852</v>
      </c>
      <c r="OI6" s="1058" t="s">
        <v>1852</v>
      </c>
      <c r="OJ6" s="1058" t="s">
        <v>1852</v>
      </c>
      <c r="OK6" s="1058" t="s">
        <v>1852</v>
      </c>
      <c r="OL6" s="1058" t="s">
        <v>1852</v>
      </c>
      <c r="OM6" s="1058" t="s">
        <v>1852</v>
      </c>
      <c r="ON6" s="1058" t="s">
        <v>1852</v>
      </c>
      <c r="OO6" s="1058" t="s">
        <v>1852</v>
      </c>
      <c r="OP6" s="1058" t="s">
        <v>1852</v>
      </c>
      <c r="OQ6" s="1058" t="s">
        <v>1852</v>
      </c>
      <c r="OR6" s="1058" t="s">
        <v>1852</v>
      </c>
      <c r="OS6" s="1058" t="s">
        <v>1852</v>
      </c>
      <c r="OT6" s="1058" t="s">
        <v>1852</v>
      </c>
      <c r="OU6" s="1058" t="s">
        <v>1852</v>
      </c>
      <c r="OV6" s="1058" t="s">
        <v>1852</v>
      </c>
      <c r="OW6" s="1058" t="s">
        <v>1852</v>
      </c>
      <c r="OX6" s="1058" t="s">
        <v>1852</v>
      </c>
      <c r="OY6" s="1058" t="s">
        <v>1852</v>
      </c>
      <c r="OZ6" s="1058" t="s">
        <v>1852</v>
      </c>
      <c r="PA6" s="1058" t="s">
        <v>1852</v>
      </c>
      <c r="PB6" s="1058" t="s">
        <v>1852</v>
      </c>
      <c r="PC6" s="1058" t="s">
        <v>1852</v>
      </c>
      <c r="PD6" s="1058" t="s">
        <v>1852</v>
      </c>
      <c r="PE6" s="1058" t="s">
        <v>1852</v>
      </c>
      <c r="PF6" s="1058" t="s">
        <v>1852</v>
      </c>
      <c r="PG6" s="1058" t="s">
        <v>1852</v>
      </c>
      <c r="PH6" s="1058" t="s">
        <v>1852</v>
      </c>
      <c r="PI6" s="1058" t="s">
        <v>1852</v>
      </c>
      <c r="PJ6" s="1058" t="s">
        <v>1852</v>
      </c>
      <c r="PK6" s="1058" t="s">
        <v>1852</v>
      </c>
      <c r="PL6" s="1058" t="s">
        <v>1852</v>
      </c>
      <c r="PM6" s="1058" t="s">
        <v>1852</v>
      </c>
      <c r="PN6" s="1058" t="s">
        <v>1852</v>
      </c>
      <c r="PO6" s="1058" t="s">
        <v>1852</v>
      </c>
      <c r="PP6" s="1058" t="s">
        <v>1852</v>
      </c>
      <c r="PQ6" s="1058" t="s">
        <v>1852</v>
      </c>
      <c r="PR6" s="1058" t="s">
        <v>1852</v>
      </c>
      <c r="PS6" s="1058" t="s">
        <v>1852</v>
      </c>
      <c r="PT6" s="1058" t="s">
        <v>1852</v>
      </c>
      <c r="PU6" s="1058" t="s">
        <v>1852</v>
      </c>
      <c r="PV6" s="1058" t="s">
        <v>1852</v>
      </c>
      <c r="PW6" s="1058" t="s">
        <v>1852</v>
      </c>
      <c r="PX6" s="1058" t="s">
        <v>1852</v>
      </c>
      <c r="PY6" s="1058" t="s">
        <v>1852</v>
      </c>
      <c r="PZ6" s="1058" t="s">
        <v>1852</v>
      </c>
      <c r="QA6" s="1058" t="s">
        <v>1852</v>
      </c>
      <c r="QB6" s="1058" t="s">
        <v>1852</v>
      </c>
      <c r="QC6" s="1058" t="s">
        <v>1852</v>
      </c>
      <c r="QD6" s="1058" t="s">
        <v>1852</v>
      </c>
      <c r="QE6" s="1058" t="s">
        <v>1852</v>
      </c>
      <c r="QF6" s="1058" t="s">
        <v>1852</v>
      </c>
      <c r="QG6" s="1058" t="s">
        <v>1852</v>
      </c>
      <c r="QH6" s="1058" t="s">
        <v>1852</v>
      </c>
      <c r="QI6" s="1058" t="s">
        <v>1852</v>
      </c>
      <c r="QJ6" s="1058" t="s">
        <v>1852</v>
      </c>
      <c r="QK6" s="1058" t="s">
        <v>1852</v>
      </c>
      <c r="QL6" s="1058" t="s">
        <v>1852</v>
      </c>
      <c r="QM6" s="1058" t="s">
        <v>1852</v>
      </c>
      <c r="QN6" s="1058" t="s">
        <v>1852</v>
      </c>
      <c r="QO6" s="1058" t="s">
        <v>1852</v>
      </c>
      <c r="QP6" s="1058" t="s">
        <v>1852</v>
      </c>
      <c r="QQ6" s="1058" t="s">
        <v>1852</v>
      </c>
      <c r="QR6" s="1058" t="s">
        <v>1852</v>
      </c>
      <c r="QS6" s="1058" t="s">
        <v>1852</v>
      </c>
      <c r="QT6" s="1058" t="s">
        <v>1852</v>
      </c>
      <c r="QU6" s="1058" t="s">
        <v>1852</v>
      </c>
      <c r="QV6" s="1058" t="s">
        <v>1852</v>
      </c>
      <c r="QW6" s="1058" t="s">
        <v>1852</v>
      </c>
      <c r="QX6" s="1058" t="s">
        <v>1852</v>
      </c>
      <c r="QY6" s="1058" t="s">
        <v>1852</v>
      </c>
      <c r="QZ6" s="1058" t="s">
        <v>1852</v>
      </c>
      <c r="RA6" s="1058" t="s">
        <v>1852</v>
      </c>
      <c r="RB6" s="1058" t="s">
        <v>1852</v>
      </c>
      <c r="RC6" s="1058" t="s">
        <v>1852</v>
      </c>
      <c r="RD6" s="1058" t="s">
        <v>1852</v>
      </c>
      <c r="RE6" s="1058" t="s">
        <v>1852</v>
      </c>
      <c r="RF6" s="1058" t="s">
        <v>1852</v>
      </c>
      <c r="RG6" s="1058" t="s">
        <v>1852</v>
      </c>
      <c r="RH6" s="1058" t="s">
        <v>1852</v>
      </c>
      <c r="RI6" s="1058" t="s">
        <v>1852</v>
      </c>
      <c r="RJ6" s="1058" t="s">
        <v>1852</v>
      </c>
      <c r="RK6" s="1058" t="s">
        <v>1852</v>
      </c>
      <c r="RL6" s="1058" t="s">
        <v>1852</v>
      </c>
      <c r="RM6" s="1058" t="s">
        <v>1852</v>
      </c>
      <c r="RN6" s="1058" t="s">
        <v>1852</v>
      </c>
      <c r="RO6" s="1058" t="s">
        <v>1852</v>
      </c>
      <c r="RP6" s="1058" t="s">
        <v>1852</v>
      </c>
      <c r="RQ6" s="1058" t="s">
        <v>1852</v>
      </c>
      <c r="RR6" s="1058" t="s">
        <v>1852</v>
      </c>
      <c r="RS6" s="1058" t="s">
        <v>1852</v>
      </c>
      <c r="RT6" s="1058" t="s">
        <v>1852</v>
      </c>
      <c r="RU6" s="1058" t="s">
        <v>1852</v>
      </c>
      <c r="RV6" s="1058" t="s">
        <v>1852</v>
      </c>
      <c r="RW6" s="1058" t="s">
        <v>1852</v>
      </c>
      <c r="RX6" s="1058" t="s">
        <v>1852</v>
      </c>
      <c r="RY6" s="1058" t="s">
        <v>1852</v>
      </c>
      <c r="RZ6" s="1058" t="s">
        <v>1852</v>
      </c>
      <c r="SA6" s="1058" t="s">
        <v>1852</v>
      </c>
      <c r="SB6" s="1058" t="s">
        <v>1852</v>
      </c>
      <c r="SC6" s="1058" t="s">
        <v>1852</v>
      </c>
      <c r="SD6" s="1058" t="s">
        <v>1852</v>
      </c>
      <c r="SE6" s="1058" t="s">
        <v>1852</v>
      </c>
      <c r="SF6" s="1058" t="s">
        <v>1852</v>
      </c>
      <c r="SG6" s="1058" t="s">
        <v>1852</v>
      </c>
      <c r="SH6" s="1058" t="s">
        <v>1852</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2243</v>
      </c>
      <c r="B9" s="70">
        <v>1</v>
      </c>
      <c r="C9" s="70">
        <v>1</v>
      </c>
      <c r="D9" s="70">
        <v>1</v>
      </c>
      <c r="E9" s="70">
        <v>1990</v>
      </c>
      <c r="F9" s="70" t="s">
        <v>787</v>
      </c>
      <c r="G9" s="1073" t="s">
        <v>1738</v>
      </c>
      <c r="H9" s="70" t="s">
        <v>1739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2244</v>
      </c>
      <c r="B10" s="70">
        <v>2</v>
      </c>
      <c r="C10" s="70">
        <v>2</v>
      </c>
      <c r="D10" s="70">
        <v>1</v>
      </c>
      <c r="E10" s="70">
        <v>2005</v>
      </c>
      <c r="F10" s="70" t="s">
        <v>789</v>
      </c>
      <c r="G10" s="1073" t="s">
        <v>1738</v>
      </c>
      <c r="H10" s="70" t="s">
        <v>1739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2245</v>
      </c>
      <c r="B11" s="70">
        <v>3</v>
      </c>
      <c r="C11" s="70">
        <v>3</v>
      </c>
      <c r="D11" s="70">
        <v>1</v>
      </c>
      <c r="E11" s="70">
        <v>2006</v>
      </c>
      <c r="F11" s="70" t="s">
        <v>790</v>
      </c>
      <c r="G11" s="1073" t="s">
        <v>1738</v>
      </c>
      <c r="H11" s="70" t="s">
        <v>1739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2246</v>
      </c>
      <c r="B12" s="70">
        <v>4</v>
      </c>
      <c r="C12" s="70">
        <v>4</v>
      </c>
      <c r="D12" s="70">
        <v>1</v>
      </c>
      <c r="E12" s="70">
        <v>2007</v>
      </c>
      <c r="F12" s="70" t="s">
        <v>791</v>
      </c>
      <c r="G12" s="1073" t="s">
        <v>1738</v>
      </c>
      <c r="H12" s="70" t="s">
        <v>1739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2247</v>
      </c>
      <c r="B13" s="70">
        <v>5</v>
      </c>
      <c r="C13" s="70">
        <v>5</v>
      </c>
      <c r="D13" s="70">
        <v>1</v>
      </c>
      <c r="E13" s="70">
        <v>2008</v>
      </c>
      <c r="F13" s="70" t="s">
        <v>792</v>
      </c>
      <c r="G13" s="1073" t="s">
        <v>1738</v>
      </c>
      <c r="H13" s="70" t="s">
        <v>1739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2248</v>
      </c>
      <c r="B14" s="70">
        <v>6</v>
      </c>
      <c r="C14" s="70">
        <v>6</v>
      </c>
      <c r="D14" s="70">
        <v>1</v>
      </c>
      <c r="E14" s="70">
        <v>2009</v>
      </c>
      <c r="F14" s="70" t="s">
        <v>176</v>
      </c>
      <c r="G14" s="1073" t="s">
        <v>1738</v>
      </c>
      <c r="H14" s="70" t="s">
        <v>1739</v>
      </c>
      <c r="I14" s="1066"/>
      <c r="J14" s="73">
        <v>0</v>
      </c>
      <c r="K14" s="73">
        <v>0</v>
      </c>
      <c r="L14" s="73">
        <v>0</v>
      </c>
      <c r="M14" s="73">
        <v>0</v>
      </c>
      <c r="N14" s="73">
        <v>0</v>
      </c>
      <c r="O14" s="73">
        <v>0</v>
      </c>
      <c r="P14" s="73">
        <v>0</v>
      </c>
      <c r="Q14" s="73">
        <v>0</v>
      </c>
      <c r="R14" s="73">
        <v>3.96</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3.96</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3.96</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3.96</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1</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1</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2249</v>
      </c>
      <c r="B15" s="70">
        <v>7</v>
      </c>
      <c r="C15" s="70">
        <v>7</v>
      </c>
      <c r="D15" s="70">
        <v>1</v>
      </c>
      <c r="E15" s="70">
        <v>2010</v>
      </c>
      <c r="F15" s="70" t="s">
        <v>177</v>
      </c>
      <c r="G15" s="1073" t="s">
        <v>1738</v>
      </c>
      <c r="H15" s="70" t="s">
        <v>1739</v>
      </c>
      <c r="I15" s="1066"/>
      <c r="J15" s="73">
        <v>0</v>
      </c>
      <c r="K15" s="73">
        <v>0</v>
      </c>
      <c r="L15" s="73">
        <v>0</v>
      </c>
      <c r="M15" s="73">
        <v>0</v>
      </c>
      <c r="N15" s="73">
        <v>0</v>
      </c>
      <c r="O15" s="73">
        <v>0</v>
      </c>
      <c r="P15" s="73">
        <v>0</v>
      </c>
      <c r="Q15" s="73">
        <v>0</v>
      </c>
      <c r="R15" s="73">
        <v>3.448</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3.448</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3.448</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3.448</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1</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1</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2250</v>
      </c>
      <c r="B16" s="70">
        <v>8</v>
      </c>
      <c r="C16" s="70">
        <v>8</v>
      </c>
      <c r="D16" s="70">
        <v>1</v>
      </c>
      <c r="E16" s="70">
        <v>2011</v>
      </c>
      <c r="F16" s="70" t="s">
        <v>178</v>
      </c>
      <c r="G16" s="1073" t="s">
        <v>1738</v>
      </c>
      <c r="H16" s="70" t="s">
        <v>1739</v>
      </c>
      <c r="I16" s="1066"/>
      <c r="J16" s="73">
        <v>0</v>
      </c>
      <c r="K16" s="73">
        <v>0</v>
      </c>
      <c r="L16" s="73">
        <v>0</v>
      </c>
      <c r="M16" s="73">
        <v>0</v>
      </c>
      <c r="N16" s="73">
        <v>0</v>
      </c>
      <c r="O16" s="73">
        <v>0</v>
      </c>
      <c r="P16" s="73">
        <v>0</v>
      </c>
      <c r="Q16" s="73">
        <v>0</v>
      </c>
      <c r="R16" s="73">
        <v>3.2069999999999999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3.2069999999999999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3.2069999999999999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3.2069999999999999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2251</v>
      </c>
      <c r="B17" s="70">
        <v>9</v>
      </c>
      <c r="C17" s="70">
        <v>9</v>
      </c>
      <c r="D17" s="70">
        <v>1</v>
      </c>
      <c r="E17" s="70">
        <v>2012</v>
      </c>
      <c r="F17" s="70" t="s">
        <v>179</v>
      </c>
      <c r="G17" s="1073" t="s">
        <v>1738</v>
      </c>
      <c r="H17" s="70" t="s">
        <v>1739</v>
      </c>
      <c r="I17" s="1066"/>
      <c r="J17" s="73">
        <v>0</v>
      </c>
      <c r="K17" s="73">
        <v>0</v>
      </c>
      <c r="L17" s="73">
        <v>0</v>
      </c>
      <c r="M17" s="73">
        <v>0</v>
      </c>
      <c r="N17" s="73">
        <v>0</v>
      </c>
      <c r="O17" s="73">
        <v>0</v>
      </c>
      <c r="P17" s="73">
        <v>0</v>
      </c>
      <c r="Q17" s="73">
        <v>0</v>
      </c>
      <c r="R17" s="73">
        <v>2.9180000000000001</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2.9180000000000001</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2.9180000000000001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2.9180000000000001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2252</v>
      </c>
      <c r="B18" s="70">
        <v>10</v>
      </c>
      <c r="C18" s="70">
        <v>10</v>
      </c>
      <c r="D18" s="70">
        <v>1</v>
      </c>
      <c r="E18" s="70">
        <v>2013</v>
      </c>
      <c r="F18" s="70" t="s">
        <v>180</v>
      </c>
      <c r="G18" s="1073" t="s">
        <v>1738</v>
      </c>
      <c r="H18" s="70" t="s">
        <v>1739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2253</v>
      </c>
      <c r="B19" s="70">
        <v>11</v>
      </c>
      <c r="C19" s="70">
        <v>11</v>
      </c>
      <c r="D19" s="70">
        <v>1</v>
      </c>
      <c r="E19" s="70">
        <v>2014</v>
      </c>
      <c r="F19" s="70" t="s">
        <v>181</v>
      </c>
      <c r="G19" s="1073" t="s">
        <v>1738</v>
      </c>
      <c r="H19" s="70" t="s">
        <v>1739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2254</v>
      </c>
      <c r="B20" s="70">
        <v>12</v>
      </c>
      <c r="C20" s="70">
        <v>12</v>
      </c>
      <c r="D20" s="70">
        <v>1</v>
      </c>
      <c r="E20" s="70">
        <v>2015</v>
      </c>
      <c r="F20" s="70" t="s">
        <v>182</v>
      </c>
      <c r="G20" s="1073" t="s">
        <v>1738</v>
      </c>
      <c r="H20" s="70" t="s">
        <v>1739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2255</v>
      </c>
      <c r="B21" s="70">
        <v>13</v>
      </c>
      <c r="C21" s="70">
        <v>13</v>
      </c>
      <c r="D21" s="70">
        <v>1</v>
      </c>
      <c r="E21" s="70">
        <v>2016</v>
      </c>
      <c r="F21" s="70" t="s">
        <v>155</v>
      </c>
      <c r="G21" s="1073" t="s">
        <v>1738</v>
      </c>
      <c r="H21" s="70" t="s">
        <v>1739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2256</v>
      </c>
      <c r="B22" s="70">
        <v>14</v>
      </c>
      <c r="C22" s="70">
        <v>14</v>
      </c>
      <c r="D22" s="70">
        <v>1</v>
      </c>
      <c r="E22" s="70">
        <v>2017</v>
      </c>
      <c r="F22" s="70" t="s">
        <v>156</v>
      </c>
      <c r="G22" s="1073" t="s">
        <v>1738</v>
      </c>
      <c r="H22" s="70" t="s">
        <v>1739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2257</v>
      </c>
      <c r="B23" s="70">
        <v>15</v>
      </c>
      <c r="C23" s="70">
        <v>15</v>
      </c>
      <c r="D23" s="70">
        <v>1</v>
      </c>
      <c r="E23" s="70">
        <v>2018</v>
      </c>
      <c r="F23" s="70" t="s">
        <v>183</v>
      </c>
      <c r="G23" s="1073" t="s">
        <v>1738</v>
      </c>
      <c r="H23" s="70" t="s">
        <v>1739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2258</v>
      </c>
      <c r="B24" s="70">
        <v>16</v>
      </c>
      <c r="C24" s="70">
        <v>16</v>
      </c>
      <c r="D24" s="70">
        <v>1</v>
      </c>
      <c r="E24" s="70">
        <v>2019</v>
      </c>
      <c r="F24" s="70" t="s">
        <v>158</v>
      </c>
      <c r="G24" s="1073" t="s">
        <v>1738</v>
      </c>
      <c r="H24" s="70" t="s">
        <v>1739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2259</v>
      </c>
      <c r="B25" s="70">
        <v>17</v>
      </c>
      <c r="C25" s="70">
        <v>17</v>
      </c>
      <c r="D25" s="70">
        <v>1</v>
      </c>
      <c r="E25" s="70">
        <v>2020</v>
      </c>
      <c r="F25" s="70" t="s">
        <v>159</v>
      </c>
      <c r="G25" s="1073" t="s">
        <v>1738</v>
      </c>
      <c r="H25" s="70" t="s">
        <v>1739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2260</v>
      </c>
      <c r="B26" s="70">
        <v>18</v>
      </c>
      <c r="C26" s="70">
        <v>18</v>
      </c>
      <c r="D26" s="70">
        <v>1</v>
      </c>
      <c r="E26" s="70">
        <v>2021</v>
      </c>
      <c r="F26" s="70" t="s">
        <v>160</v>
      </c>
      <c r="G26" s="1073" t="s">
        <v>1738</v>
      </c>
      <c r="H26" s="70" t="s">
        <v>1739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1798</v>
      </c>
      <c r="B27" s="70">
        <v>19</v>
      </c>
      <c r="C27" s="70">
        <v>19</v>
      </c>
      <c r="D27" s="70">
        <v>1</v>
      </c>
      <c r="E27" s="70">
        <v>2022</v>
      </c>
      <c r="F27" s="70" t="s">
        <v>161</v>
      </c>
      <c r="G27" s="1073" t="s">
        <v>1738</v>
      </c>
      <c r="H27" s="70" t="s">
        <v>1739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2261</v>
      </c>
      <c r="B28" s="70">
        <v>20</v>
      </c>
      <c r="C28" s="70">
        <v>20</v>
      </c>
      <c r="D28" s="70">
        <v>1</v>
      </c>
      <c r="E28" s="70">
        <v>2023</v>
      </c>
      <c r="F28" s="70" t="s">
        <v>1539</v>
      </c>
      <c r="G28" s="1073" t="s">
        <v>1738</v>
      </c>
      <c r="H28" s="70" t="s">
        <v>1739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1737</v>
      </c>
      <c r="B29" s="70">
        <v>21</v>
      </c>
      <c r="C29" s="70">
        <v>21</v>
      </c>
      <c r="D29" s="70">
        <v>1</v>
      </c>
      <c r="E29" s="70">
        <v>2024</v>
      </c>
      <c r="F29" s="70" t="s">
        <v>1554</v>
      </c>
      <c r="G29" s="1073" t="s">
        <v>1738</v>
      </c>
      <c r="H29" s="70" t="s">
        <v>1739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2522</v>
      </c>
      <c r="B30" s="70">
        <v>22</v>
      </c>
      <c r="C30" s="70">
        <v>22</v>
      </c>
      <c r="D30" s="70">
        <v>1</v>
      </c>
      <c r="E30" s="70">
        <v>2025</v>
      </c>
      <c r="F30" s="70" t="s">
        <v>1583</v>
      </c>
      <c r="G30" s="1073" t="s">
        <v>1738</v>
      </c>
      <c r="H30" s="70" t="s">
        <v>1739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2523</v>
      </c>
      <c r="B31" s="70">
        <v>23</v>
      </c>
      <c r="C31" s="70">
        <v>23</v>
      </c>
      <c r="D31" s="70">
        <v>1</v>
      </c>
      <c r="E31" s="70">
        <v>2026</v>
      </c>
      <c r="F31" s="70" t="s">
        <v>1584</v>
      </c>
      <c r="G31" s="1073" t="s">
        <v>1738</v>
      </c>
      <c r="H31" s="70" t="s">
        <v>1739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2524</v>
      </c>
      <c r="B32" s="70">
        <v>24</v>
      </c>
      <c r="C32" s="70">
        <v>24</v>
      </c>
      <c r="D32" s="70">
        <v>1</v>
      </c>
      <c r="E32" s="70">
        <v>2027</v>
      </c>
      <c r="F32" s="70" t="s">
        <v>1585</v>
      </c>
      <c r="G32" s="1073" t="s">
        <v>1738</v>
      </c>
      <c r="H32" s="70" t="s">
        <v>1739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2525</v>
      </c>
      <c r="B33" s="70">
        <v>25</v>
      </c>
      <c r="C33" s="70">
        <v>25</v>
      </c>
      <c r="D33" s="70">
        <v>1</v>
      </c>
      <c r="E33" s="70">
        <v>2028</v>
      </c>
      <c r="F33" s="70" t="s">
        <v>1586</v>
      </c>
      <c r="G33" s="1073" t="s">
        <v>1738</v>
      </c>
      <c r="H33" s="70" t="s">
        <v>1739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2526</v>
      </c>
      <c r="B34" s="70">
        <v>26</v>
      </c>
      <c r="C34" s="70">
        <v>26</v>
      </c>
      <c r="D34" s="70">
        <v>1</v>
      </c>
      <c r="E34" s="70">
        <v>2029</v>
      </c>
      <c r="F34" s="70" t="s">
        <v>1587</v>
      </c>
      <c r="G34" s="1073" t="s">
        <v>1738</v>
      </c>
      <c r="H34" s="70" t="s">
        <v>1739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2527</v>
      </c>
      <c r="B35" s="70">
        <v>27</v>
      </c>
      <c r="C35" s="70">
        <v>27</v>
      </c>
      <c r="D35" s="70">
        <v>1</v>
      </c>
      <c r="E35" s="70">
        <v>2030</v>
      </c>
      <c r="F35" s="70" t="s">
        <v>1588</v>
      </c>
      <c r="G35" s="1073" t="s">
        <v>1738</v>
      </c>
      <c r="H35" s="70" t="s">
        <v>1739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1582</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1589</v>
      </c>
      <c r="B57" s="70">
        <v>22</v>
      </c>
      <c r="C57" s="70">
        <v>22</v>
      </c>
      <c r="D57" s="70">
        <v>2</v>
      </c>
      <c r="E57" s="70">
        <v>2025</v>
      </c>
      <c r="F57" s="70" t="s">
        <v>1583</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1590</v>
      </c>
      <c r="B58" s="70">
        <v>23</v>
      </c>
      <c r="C58" s="70">
        <v>23</v>
      </c>
      <c r="D58" s="70">
        <v>2</v>
      </c>
      <c r="E58" s="70">
        <v>2026</v>
      </c>
      <c r="F58" s="70" t="s">
        <v>1584</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1591</v>
      </c>
      <c r="B59" s="70">
        <v>24</v>
      </c>
      <c r="C59" s="70">
        <v>24</v>
      </c>
      <c r="D59" s="70">
        <v>2</v>
      </c>
      <c r="E59" s="70">
        <v>2027</v>
      </c>
      <c r="F59" s="70" t="s">
        <v>1585</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1592</v>
      </c>
      <c r="B60" s="70">
        <v>25</v>
      </c>
      <c r="C60" s="70">
        <v>25</v>
      </c>
      <c r="D60" s="70">
        <v>2</v>
      </c>
      <c r="E60" s="70">
        <v>2028</v>
      </c>
      <c r="F60" s="70" t="s">
        <v>1586</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1593</v>
      </c>
      <c r="B61" s="70">
        <v>26</v>
      </c>
      <c r="C61" s="70">
        <v>26</v>
      </c>
      <c r="D61" s="70">
        <v>2</v>
      </c>
      <c r="E61" s="70">
        <v>2029</v>
      </c>
      <c r="F61" s="70" t="s">
        <v>1587</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1594</v>
      </c>
      <c r="B62" s="70">
        <v>27</v>
      </c>
      <c r="C62" s="70">
        <v>27</v>
      </c>
      <c r="D62" s="70">
        <v>2</v>
      </c>
      <c r="E62" s="70">
        <v>2030</v>
      </c>
      <c r="F62" s="70" t="s">
        <v>1588</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1857</v>
      </c>
      <c r="AE4" s="1058" t="s">
        <v>1857</v>
      </c>
      <c r="AF4" s="1058" t="s">
        <v>1857</v>
      </c>
      <c r="AG4" s="1058" t="s">
        <v>1857</v>
      </c>
      <c r="AH4" s="1058" t="s">
        <v>1857</v>
      </c>
      <c r="AI4" s="1058" t="s">
        <v>1857</v>
      </c>
      <c r="AJ4" s="1058" t="s">
        <v>1857</v>
      </c>
      <c r="AK4" s="1058" t="s">
        <v>1857</v>
      </c>
      <c r="AL4" s="1058" t="s">
        <v>1857</v>
      </c>
      <c r="AM4" s="1058" t="s">
        <v>1857</v>
      </c>
      <c r="AN4" s="1058" t="s">
        <v>1857</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1595</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1596</v>
      </c>
      <c r="B10" s="70">
        <v>2</v>
      </c>
      <c r="C10" s="70">
        <v>18</v>
      </c>
      <c r="D10" s="70">
        <v>2</v>
      </c>
      <c r="E10" s="70">
        <v>2024</v>
      </c>
      <c r="F10" s="70" t="s">
        <v>1554</v>
      </c>
      <c r="G10" s="1073" t="s">
        <v>1597</v>
      </c>
      <c r="H10" s="70" t="s">
        <v>1598</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1599</v>
      </c>
      <c r="B11" s="70">
        <v>3</v>
      </c>
      <c r="C11" s="70">
        <v>18</v>
      </c>
      <c r="D11" s="70">
        <v>3</v>
      </c>
      <c r="E11" s="70">
        <v>2024</v>
      </c>
      <c r="F11" s="70" t="s">
        <v>1554</v>
      </c>
      <c r="G11" s="1073" t="s">
        <v>1600</v>
      </c>
      <c r="H11" s="70" t="s">
        <v>1601</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1602</v>
      </c>
      <c r="B12" s="70">
        <v>4</v>
      </c>
      <c r="C12" s="70">
        <v>18</v>
      </c>
      <c r="D12" s="70">
        <v>4</v>
      </c>
      <c r="E12" s="70">
        <v>2024</v>
      </c>
      <c r="F12" s="70" t="s">
        <v>1554</v>
      </c>
      <c r="G12" s="1073" t="s">
        <v>1603</v>
      </c>
      <c r="H12" s="70" t="s">
        <v>1604</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1605</v>
      </c>
      <c r="B13" s="70">
        <v>5</v>
      </c>
      <c r="C13" s="70">
        <v>18</v>
      </c>
      <c r="D13" s="70">
        <v>5</v>
      </c>
      <c r="E13" s="70">
        <v>2024</v>
      </c>
      <c r="F13" s="70" t="s">
        <v>1554</v>
      </c>
      <c r="G13" s="1073" t="s">
        <v>1606</v>
      </c>
      <c r="H13" s="70" t="s">
        <v>1607</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1608</v>
      </c>
      <c r="B14" s="70">
        <v>6</v>
      </c>
      <c r="C14" s="70">
        <v>18</v>
      </c>
      <c r="D14" s="70">
        <v>6</v>
      </c>
      <c r="E14" s="70">
        <v>2024</v>
      </c>
      <c r="F14" s="70" t="s">
        <v>1554</v>
      </c>
      <c r="G14" s="1073" t="s">
        <v>1609</v>
      </c>
      <c r="H14" s="70" t="s">
        <v>1610</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1611</v>
      </c>
      <c r="B15" s="70">
        <v>7</v>
      </c>
      <c r="C15" s="70">
        <v>18</v>
      </c>
      <c r="D15" s="70">
        <v>7</v>
      </c>
      <c r="E15" s="70">
        <v>2024</v>
      </c>
      <c r="F15" s="70" t="s">
        <v>1554</v>
      </c>
      <c r="G15" s="1073" t="s">
        <v>1612</v>
      </c>
      <c r="H15" s="70" t="s">
        <v>1613</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1614</v>
      </c>
      <c r="B16" s="70">
        <v>8</v>
      </c>
      <c r="C16" s="70">
        <v>18</v>
      </c>
      <c r="D16" s="70">
        <v>8</v>
      </c>
      <c r="E16" s="70">
        <v>2024</v>
      </c>
      <c r="F16" s="70" t="s">
        <v>1554</v>
      </c>
      <c r="G16" s="1073" t="s">
        <v>1615</v>
      </c>
      <c r="H16" s="70" t="s">
        <v>1616</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1617</v>
      </c>
      <c r="B17" s="70">
        <v>9</v>
      </c>
      <c r="C17" s="70">
        <v>18</v>
      </c>
      <c r="D17" s="70">
        <v>9</v>
      </c>
      <c r="E17" s="70">
        <v>2024</v>
      </c>
      <c r="F17" s="70" t="s">
        <v>1554</v>
      </c>
      <c r="G17" s="1073" t="s">
        <v>1618</v>
      </c>
      <c r="H17" s="70" t="s">
        <v>1619</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1620</v>
      </c>
      <c r="B18" s="70">
        <v>10</v>
      </c>
      <c r="C18" s="70">
        <v>18</v>
      </c>
      <c r="D18" s="70">
        <v>10</v>
      </c>
      <c r="E18" s="70">
        <v>2024</v>
      </c>
      <c r="F18" s="70" t="s">
        <v>1554</v>
      </c>
      <c r="G18" s="1073" t="s">
        <v>1621</v>
      </c>
      <c r="H18" s="70" t="s">
        <v>1622</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1623</v>
      </c>
      <c r="B19" s="70">
        <v>11</v>
      </c>
      <c r="C19" s="70">
        <v>18</v>
      </c>
      <c r="D19" s="70">
        <v>11</v>
      </c>
      <c r="E19" s="70">
        <v>2024</v>
      </c>
      <c r="F19" s="70" t="s">
        <v>1554</v>
      </c>
      <c r="G19" s="1073" t="s">
        <v>1624</v>
      </c>
      <c r="H19" s="70" t="s">
        <v>1625</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1626</v>
      </c>
      <c r="B20" s="70">
        <v>12</v>
      </c>
      <c r="C20" s="70">
        <v>18</v>
      </c>
      <c r="D20" s="70">
        <v>12</v>
      </c>
      <c r="E20" s="70">
        <v>2024</v>
      </c>
      <c r="F20" s="70" t="s">
        <v>1554</v>
      </c>
      <c r="G20" s="1073" t="s">
        <v>1627</v>
      </c>
      <c r="H20" s="70" t="s">
        <v>1628</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1629</v>
      </c>
      <c r="B21" s="70">
        <v>13</v>
      </c>
      <c r="C21" s="70">
        <v>18</v>
      </c>
      <c r="D21" s="70">
        <v>13</v>
      </c>
      <c r="E21" s="70">
        <v>2024</v>
      </c>
      <c r="F21" s="70" t="s">
        <v>1554</v>
      </c>
      <c r="G21" s="1073" t="s">
        <v>1630</v>
      </c>
      <c r="H21" s="70" t="s">
        <v>1631</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1632</v>
      </c>
      <c r="B22" s="70">
        <v>14</v>
      </c>
      <c r="C22" s="70">
        <v>18</v>
      </c>
      <c r="D22" s="70">
        <v>14</v>
      </c>
      <c r="E22" s="70">
        <v>2024</v>
      </c>
      <c r="F22" s="70" t="s">
        <v>1554</v>
      </c>
      <c r="G22" s="1073" t="s">
        <v>1633</v>
      </c>
      <c r="H22" s="70" t="s">
        <v>1634</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1635</v>
      </c>
      <c r="B23" s="70">
        <v>15</v>
      </c>
      <c r="C23" s="70">
        <v>18</v>
      </c>
      <c r="D23" s="70">
        <v>15</v>
      </c>
      <c r="E23" s="70">
        <v>2024</v>
      </c>
      <c r="F23" s="70" t="s">
        <v>1554</v>
      </c>
      <c r="G23" s="1073" t="s">
        <v>1636</v>
      </c>
      <c r="H23" s="70" t="s">
        <v>1637</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1638</v>
      </c>
      <c r="B24" s="70">
        <v>16</v>
      </c>
      <c r="C24" s="70">
        <v>18</v>
      </c>
      <c r="D24" s="70">
        <v>16</v>
      </c>
      <c r="E24" s="70">
        <v>2024</v>
      </c>
      <c r="F24" s="70" t="s">
        <v>1554</v>
      </c>
      <c r="G24" s="1073" t="s">
        <v>1639</v>
      </c>
      <c r="H24" s="70" t="s">
        <v>1640</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1641</v>
      </c>
      <c r="B25" s="70">
        <v>17</v>
      </c>
      <c r="C25" s="70">
        <v>18</v>
      </c>
      <c r="D25" s="70">
        <v>17</v>
      </c>
      <c r="E25" s="70">
        <v>2024</v>
      </c>
      <c r="F25" s="70" t="s">
        <v>1554</v>
      </c>
      <c r="G25" s="1073" t="s">
        <v>1642</v>
      </c>
      <c r="H25" s="70" t="s">
        <v>1643</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1644</v>
      </c>
      <c r="B26" s="70">
        <v>18</v>
      </c>
      <c r="C26" s="70">
        <v>18</v>
      </c>
      <c r="D26" s="70">
        <v>18</v>
      </c>
      <c r="E26" s="70">
        <v>2024</v>
      </c>
      <c r="F26" s="70" t="s">
        <v>1554</v>
      </c>
      <c r="G26" s="1073" t="s">
        <v>1645</v>
      </c>
      <c r="H26" s="70" t="s">
        <v>1646</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1647</v>
      </c>
      <c r="B27" s="70">
        <v>19</v>
      </c>
      <c r="C27" s="70">
        <v>18</v>
      </c>
      <c r="D27" s="70">
        <v>19</v>
      </c>
      <c r="E27" s="70">
        <v>2024</v>
      </c>
      <c r="F27" s="70" t="s">
        <v>1554</v>
      </c>
      <c r="G27" s="1073" t="s">
        <v>1648</v>
      </c>
      <c r="H27" s="70" t="s">
        <v>1649</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1650</v>
      </c>
      <c r="B28" s="70">
        <v>20</v>
      </c>
      <c r="C28" s="70">
        <v>18</v>
      </c>
      <c r="D28" s="70">
        <v>20</v>
      </c>
      <c r="E28" s="70">
        <v>2024</v>
      </c>
      <c r="F28" s="70" t="s">
        <v>1554</v>
      </c>
      <c r="G28" s="1073" t="s">
        <v>1651</v>
      </c>
      <c r="H28" s="70" t="s">
        <v>1652</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1653</v>
      </c>
      <c r="B29" s="70">
        <v>21</v>
      </c>
      <c r="C29" s="70">
        <v>18</v>
      </c>
      <c r="D29" s="70">
        <v>21</v>
      </c>
      <c r="E29" s="70">
        <v>2024</v>
      </c>
      <c r="F29" s="70" t="s">
        <v>1554</v>
      </c>
      <c r="G29" s="1073" t="s">
        <v>1654</v>
      </c>
      <c r="H29" s="70" t="s">
        <v>1655</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1656</v>
      </c>
      <c r="B30" s="70">
        <v>22</v>
      </c>
      <c r="C30" s="70">
        <v>18</v>
      </c>
      <c r="D30" s="70">
        <v>22</v>
      </c>
      <c r="E30" s="70">
        <v>2024</v>
      </c>
      <c r="F30" s="70" t="s">
        <v>1554</v>
      </c>
      <c r="G30" s="1073" t="s">
        <v>1657</v>
      </c>
      <c r="H30" s="70" t="s">
        <v>1658</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1659</v>
      </c>
      <c r="B32" s="70">
        <v>24</v>
      </c>
      <c r="C32" s="70">
        <v>18</v>
      </c>
      <c r="D32" s="70">
        <v>24</v>
      </c>
      <c r="E32" s="70">
        <v>2024</v>
      </c>
      <c r="F32" s="70" t="s">
        <v>1554</v>
      </c>
      <c r="G32" s="1073" t="s">
        <v>1660</v>
      </c>
      <c r="H32" s="70" t="s">
        <v>1661</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1662</v>
      </c>
      <c r="B33" s="70">
        <v>25</v>
      </c>
      <c r="C33" s="70">
        <v>18</v>
      </c>
      <c r="D33" s="70">
        <v>25</v>
      </c>
      <c r="E33" s="70">
        <v>2024</v>
      </c>
      <c r="F33" s="70" t="s">
        <v>1554</v>
      </c>
      <c r="G33" s="1073" t="s">
        <v>1663</v>
      </c>
      <c r="H33" s="70" t="s">
        <v>1664</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1665</v>
      </c>
      <c r="B34" s="70">
        <v>26</v>
      </c>
      <c r="C34" s="70">
        <v>18</v>
      </c>
      <c r="D34" s="70">
        <v>26</v>
      </c>
      <c r="E34" s="70">
        <v>2024</v>
      </c>
      <c r="F34" s="70" t="s">
        <v>1554</v>
      </c>
      <c r="G34" s="1073" t="s">
        <v>1666</v>
      </c>
      <c r="H34" s="70" t="s">
        <v>1667</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1668</v>
      </c>
      <c r="B35" s="70">
        <v>27</v>
      </c>
      <c r="C35" s="70">
        <v>18</v>
      </c>
      <c r="D35" s="70">
        <v>27</v>
      </c>
      <c r="E35" s="70">
        <v>2024</v>
      </c>
      <c r="F35" s="70" t="s">
        <v>1554</v>
      </c>
      <c r="G35" s="1073" t="s">
        <v>1669</v>
      </c>
      <c r="H35" s="70" t="s">
        <v>1670</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1671</v>
      </c>
      <c r="B36" s="70">
        <v>28</v>
      </c>
      <c r="C36" s="70">
        <v>18</v>
      </c>
      <c r="D36" s="70">
        <v>28</v>
      </c>
      <c r="E36" s="70">
        <v>2024</v>
      </c>
      <c r="F36" s="70" t="s">
        <v>1554</v>
      </c>
      <c r="G36" s="1073" t="s">
        <v>1672</v>
      </c>
      <c r="H36" s="70" t="s">
        <v>1673</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1674</v>
      </c>
      <c r="B37" s="70">
        <v>29</v>
      </c>
      <c r="C37" s="70">
        <v>18</v>
      </c>
      <c r="D37" s="70">
        <v>29</v>
      </c>
      <c r="E37" s="70">
        <v>2024</v>
      </c>
      <c r="F37" s="70" t="s">
        <v>1554</v>
      </c>
      <c r="G37" s="1073" t="s">
        <v>1675</v>
      </c>
      <c r="H37" s="70" t="s">
        <v>1676</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1677</v>
      </c>
      <c r="B38" s="70">
        <v>30</v>
      </c>
      <c r="C38" s="70">
        <v>18</v>
      </c>
      <c r="D38" s="70">
        <v>30</v>
      </c>
      <c r="E38" s="70">
        <v>2024</v>
      </c>
      <c r="F38" s="70" t="s">
        <v>1554</v>
      </c>
      <c r="G38" s="1073" t="s">
        <v>1678</v>
      </c>
      <c r="H38" s="70" t="s">
        <v>1679</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1680</v>
      </c>
      <c r="B39" s="70">
        <v>31</v>
      </c>
      <c r="C39" s="70">
        <v>18</v>
      </c>
      <c r="D39" s="70">
        <v>31</v>
      </c>
      <c r="E39" s="70">
        <v>2024</v>
      </c>
      <c r="F39" s="70" t="s">
        <v>1554</v>
      </c>
      <c r="G39" s="1073" t="s">
        <v>1681</v>
      </c>
      <c r="H39" s="70" t="s">
        <v>1682</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1683</v>
      </c>
      <c r="B40" s="70">
        <v>32</v>
      </c>
      <c r="C40" s="70">
        <v>18</v>
      </c>
      <c r="D40" s="70">
        <v>32</v>
      </c>
      <c r="E40" s="70">
        <v>2024</v>
      </c>
      <c r="F40" s="70" t="s">
        <v>1554</v>
      </c>
      <c r="G40" s="1073" t="s">
        <v>1684</v>
      </c>
      <c r="H40" s="70" t="s">
        <v>1685</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1686</v>
      </c>
      <c r="B41" s="70">
        <v>33</v>
      </c>
      <c r="C41" s="70">
        <v>18</v>
      </c>
      <c r="D41" s="70">
        <v>33</v>
      </c>
      <c r="E41" s="70">
        <v>2024</v>
      </c>
      <c r="F41" s="70" t="s">
        <v>1554</v>
      </c>
      <c r="G41" s="1073" t="s">
        <v>1687</v>
      </c>
      <c r="H41" s="70" t="s">
        <v>1688</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1689</v>
      </c>
      <c r="B42" s="70">
        <v>34</v>
      </c>
      <c r="C42" s="70">
        <v>18</v>
      </c>
      <c r="D42" s="70">
        <v>34</v>
      </c>
      <c r="E42" s="70">
        <v>2024</v>
      </c>
      <c r="F42" s="70" t="s">
        <v>1554</v>
      </c>
      <c r="G42" s="1073" t="s">
        <v>1690</v>
      </c>
      <c r="H42" s="70" t="s">
        <v>1691</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1692</v>
      </c>
      <c r="B43" s="70">
        <v>35</v>
      </c>
      <c r="C43" s="70">
        <v>18</v>
      </c>
      <c r="D43" s="70">
        <v>35</v>
      </c>
      <c r="E43" s="70">
        <v>2024</v>
      </c>
      <c r="F43" s="70" t="s">
        <v>1554</v>
      </c>
      <c r="G43" s="1073" t="s">
        <v>1693</v>
      </c>
      <c r="H43" s="70" t="s">
        <v>1694</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1695</v>
      </c>
      <c r="B44" s="70">
        <v>36</v>
      </c>
      <c r="C44" s="70">
        <v>18</v>
      </c>
      <c r="D44" s="70">
        <v>36</v>
      </c>
      <c r="E44" s="70">
        <v>2024</v>
      </c>
      <c r="F44" s="70" t="s">
        <v>1554</v>
      </c>
      <c r="G44" s="1073" t="s">
        <v>1696</v>
      </c>
      <c r="H44" s="70" t="s">
        <v>1697</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1698</v>
      </c>
      <c r="B45" s="70">
        <v>37</v>
      </c>
      <c r="C45" s="70">
        <v>18</v>
      </c>
      <c r="D45" s="70">
        <v>37</v>
      </c>
      <c r="E45" s="70">
        <v>2024</v>
      </c>
      <c r="F45" s="70" t="s">
        <v>1554</v>
      </c>
      <c r="G45" s="1073" t="s">
        <v>1699</v>
      </c>
      <c r="H45" s="70" t="s">
        <v>1700</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1701</v>
      </c>
      <c r="B46" s="70">
        <v>38</v>
      </c>
      <c r="C46" s="70">
        <v>18</v>
      </c>
      <c r="D46" s="70">
        <v>38</v>
      </c>
      <c r="E46" s="70">
        <v>2024</v>
      </c>
      <c r="F46" s="70" t="s">
        <v>1554</v>
      </c>
      <c r="G46" s="1073" t="s">
        <v>1702</v>
      </c>
      <c r="H46" s="70" t="s">
        <v>1703</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1705</v>
      </c>
      <c r="H47" s="70" t="s">
        <v>1706</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1707</v>
      </c>
      <c r="B48" s="70">
        <v>40</v>
      </c>
      <c r="C48" s="70">
        <v>18</v>
      </c>
      <c r="D48" s="70">
        <v>40</v>
      </c>
      <c r="E48" s="70">
        <v>2024</v>
      </c>
      <c r="F48" s="70" t="s">
        <v>1554</v>
      </c>
      <c r="G48" s="1073" t="s">
        <v>1708</v>
      </c>
      <c r="H48" s="70" t="s">
        <v>1709</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1710</v>
      </c>
      <c r="B49" s="70">
        <v>41</v>
      </c>
      <c r="C49" s="70">
        <v>18</v>
      </c>
      <c r="D49" s="70">
        <v>41</v>
      </c>
      <c r="E49" s="70">
        <v>2024</v>
      </c>
      <c r="F49" s="70" t="s">
        <v>1554</v>
      </c>
      <c r="G49" s="1073" t="s">
        <v>1711</v>
      </c>
      <c r="H49" s="70" t="s">
        <v>1712</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1713</v>
      </c>
      <c r="B50" s="70">
        <v>42</v>
      </c>
      <c r="C50" s="70">
        <v>18</v>
      </c>
      <c r="D50" s="70">
        <v>42</v>
      </c>
      <c r="E50" s="70">
        <v>2024</v>
      </c>
      <c r="F50" s="70" t="s">
        <v>1554</v>
      </c>
      <c r="G50" s="1073" t="s">
        <v>1714</v>
      </c>
      <c r="H50" s="70" t="s">
        <v>1715</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1716</v>
      </c>
      <c r="B51" s="70">
        <v>43</v>
      </c>
      <c r="C51" s="70">
        <v>18</v>
      </c>
      <c r="D51" s="70">
        <v>43</v>
      </c>
      <c r="E51" s="70">
        <v>2024</v>
      </c>
      <c r="F51" s="70" t="s">
        <v>1554</v>
      </c>
      <c r="G51" s="1073" t="s">
        <v>1717</v>
      </c>
      <c r="H51" s="70" t="s">
        <v>1718</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1719</v>
      </c>
      <c r="B52" s="70">
        <v>44</v>
      </c>
      <c r="C52" s="70">
        <v>18</v>
      </c>
      <c r="D52" s="70">
        <v>44</v>
      </c>
      <c r="E52" s="70">
        <v>2024</v>
      </c>
      <c r="F52" s="70" t="s">
        <v>1554</v>
      </c>
      <c r="G52" s="1073" t="s">
        <v>1720</v>
      </c>
      <c r="H52" s="70" t="s">
        <v>1721</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1722</v>
      </c>
      <c r="B53" s="70">
        <v>45</v>
      </c>
      <c r="C53" s="70">
        <v>18</v>
      </c>
      <c r="D53" s="70">
        <v>45</v>
      </c>
      <c r="E53" s="70">
        <v>2024</v>
      </c>
      <c r="F53" s="70" t="s">
        <v>1554</v>
      </c>
      <c r="G53" s="1073" t="s">
        <v>1723</v>
      </c>
      <c r="H53" s="70" t="s">
        <v>1724</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1725</v>
      </c>
      <c r="B54" s="70">
        <v>46</v>
      </c>
      <c r="C54" s="70">
        <v>18</v>
      </c>
      <c r="D54" s="70">
        <v>46</v>
      </c>
      <c r="E54" s="70">
        <v>2024</v>
      </c>
      <c r="F54" s="70" t="s">
        <v>1554</v>
      </c>
      <c r="G54" s="1073" t="s">
        <v>1726</v>
      </c>
      <c r="H54" s="70" t="s">
        <v>1727</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1728</v>
      </c>
      <c r="B55" s="70">
        <v>47</v>
      </c>
      <c r="C55" s="70">
        <v>18</v>
      </c>
      <c r="D55" s="70">
        <v>47</v>
      </c>
      <c r="E55" s="70">
        <v>2024</v>
      </c>
      <c r="F55" s="70" t="s">
        <v>1554</v>
      </c>
      <c r="G55" s="1073" t="s">
        <v>1729</v>
      </c>
      <c r="H55" s="70" t="s">
        <v>1730</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1731</v>
      </c>
      <c r="B56" s="70">
        <v>48</v>
      </c>
      <c r="C56" s="70">
        <v>18</v>
      </c>
      <c r="D56" s="70">
        <v>48</v>
      </c>
      <c r="E56" s="70">
        <v>2024</v>
      </c>
      <c r="F56" s="70" t="s">
        <v>1554</v>
      </c>
      <c r="G56" s="1073" t="s">
        <v>1732</v>
      </c>
      <c r="H56" s="70" t="s">
        <v>1733</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1734</v>
      </c>
      <c r="B57" s="70">
        <v>49</v>
      </c>
      <c r="C57" s="70">
        <v>18</v>
      </c>
      <c r="D57" s="70">
        <v>49</v>
      </c>
      <c r="E57" s="70">
        <v>2024</v>
      </c>
      <c r="F57" s="70" t="s">
        <v>1554</v>
      </c>
      <c r="G57" s="1073" t="s">
        <v>1735</v>
      </c>
      <c r="H57" s="70" t="s">
        <v>1736</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1737</v>
      </c>
      <c r="B58" s="70">
        <v>50</v>
      </c>
      <c r="C58" s="70">
        <v>18</v>
      </c>
      <c r="D58" s="70">
        <v>50</v>
      </c>
      <c r="E58" s="70">
        <v>2024</v>
      </c>
      <c r="F58" s="70" t="s">
        <v>1554</v>
      </c>
      <c r="G58" s="1073" t="s">
        <v>1738</v>
      </c>
      <c r="H58" s="70" t="s">
        <v>1739</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1740</v>
      </c>
      <c r="B59" s="70">
        <v>51</v>
      </c>
      <c r="C59" s="70">
        <v>18</v>
      </c>
      <c r="D59" s="70">
        <v>51</v>
      </c>
      <c r="E59" s="70">
        <v>2024</v>
      </c>
      <c r="F59" s="70" t="s">
        <v>1554</v>
      </c>
      <c r="G59" s="1073" t="s">
        <v>1741</v>
      </c>
      <c r="H59" s="70" t="s">
        <v>1742</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1743</v>
      </c>
      <c r="B60" s="70">
        <v>52</v>
      </c>
      <c r="C60" s="70">
        <v>18</v>
      </c>
      <c r="D60" s="70">
        <v>52</v>
      </c>
      <c r="E60" s="70">
        <v>2024</v>
      </c>
      <c r="F60" s="70" t="s">
        <v>1554</v>
      </c>
      <c r="G60" s="1073" t="s">
        <v>1744</v>
      </c>
      <c r="H60" s="70" t="s">
        <v>1745</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1746</v>
      </c>
      <c r="B61" s="70">
        <v>53</v>
      </c>
      <c r="C61" s="70">
        <v>18</v>
      </c>
      <c r="D61" s="70">
        <v>53</v>
      </c>
      <c r="E61" s="70">
        <v>2024</v>
      </c>
      <c r="F61" s="70" t="s">
        <v>1554</v>
      </c>
      <c r="G61" s="1073" t="s">
        <v>1747</v>
      </c>
      <c r="H61" s="70" t="s">
        <v>1748</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1749</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1749</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1749</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1749</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1749</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1749</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1749</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1749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1749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1749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1749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1749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1749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1749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1749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1749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1749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1749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1749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1749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1749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1749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1749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1749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1749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1749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1749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1749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1749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1749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1749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1749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1749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1749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1749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1749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1749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1749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1749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1749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1749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1749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1749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1749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1749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1749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1749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1749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1749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1749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1749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1749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1749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1749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1749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1749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1749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1749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1749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1749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1749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1749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1749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1749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1749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1749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1749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1749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1749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1749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1749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1749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1749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1749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1749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1749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1749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1749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1749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1749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1749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1749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1749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1749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1749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1749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1749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1749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1749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1749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1749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1749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1749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1749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1749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1749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1749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1749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1749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1749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1749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1749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1749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1749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1749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1749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1749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1749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1749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1749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1749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1749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1749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1749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1749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1749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1749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1749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1749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1749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1749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1749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1749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1749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1749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1749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1749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1750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1751</v>
      </c>
      <c r="B190" s="70">
        <v>182</v>
      </c>
      <c r="C190" s="70">
        <v>16</v>
      </c>
      <c r="D190" s="70">
        <v>2</v>
      </c>
      <c r="E190" s="70">
        <v>2022</v>
      </c>
      <c r="F190" s="70" t="s">
        <v>161</v>
      </c>
      <c r="G190" s="1073" t="s">
        <v>1597</v>
      </c>
      <c r="H190" s="70" t="s">
        <v>1598</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1752</v>
      </c>
      <c r="B191" s="70">
        <v>183</v>
      </c>
      <c r="C191" s="70">
        <v>16</v>
      </c>
      <c r="D191" s="70">
        <v>3</v>
      </c>
      <c r="E191" s="70">
        <v>2022</v>
      </c>
      <c r="F191" s="70" t="s">
        <v>161</v>
      </c>
      <c r="G191" s="1073" t="s">
        <v>1600</v>
      </c>
      <c r="H191" s="70" t="s">
        <v>1601</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1603</v>
      </c>
      <c r="H192" s="70" t="s">
        <v>1604</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1754</v>
      </c>
      <c r="B193" s="70">
        <v>185</v>
      </c>
      <c r="C193" s="70">
        <v>16</v>
      </c>
      <c r="D193" s="70">
        <v>5</v>
      </c>
      <c r="E193" s="70">
        <v>2022</v>
      </c>
      <c r="F193" s="70" t="s">
        <v>161</v>
      </c>
      <c r="G193" s="1073" t="s">
        <v>1606</v>
      </c>
      <c r="H193" s="70" t="s">
        <v>1607</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1755</v>
      </c>
      <c r="B194" s="70">
        <v>186</v>
      </c>
      <c r="C194" s="70">
        <v>16</v>
      </c>
      <c r="D194" s="70">
        <v>6</v>
      </c>
      <c r="E194" s="70">
        <v>2022</v>
      </c>
      <c r="F194" s="70" t="s">
        <v>161</v>
      </c>
      <c r="G194" s="1073" t="s">
        <v>1609</v>
      </c>
      <c r="H194" s="70" t="s">
        <v>1610</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1756</v>
      </c>
      <c r="B195" s="70">
        <v>187</v>
      </c>
      <c r="C195" s="70">
        <v>16</v>
      </c>
      <c r="D195" s="70">
        <v>7</v>
      </c>
      <c r="E195" s="70">
        <v>2022</v>
      </c>
      <c r="F195" s="70" t="s">
        <v>161</v>
      </c>
      <c r="G195" s="1073" t="s">
        <v>1612</v>
      </c>
      <c r="H195" s="70" t="s">
        <v>1613</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1757</v>
      </c>
      <c r="B196" s="70">
        <v>188</v>
      </c>
      <c r="C196" s="70">
        <v>16</v>
      </c>
      <c r="D196" s="70">
        <v>8</v>
      </c>
      <c r="E196" s="70">
        <v>2022</v>
      </c>
      <c r="F196" s="70" t="s">
        <v>161</v>
      </c>
      <c r="G196" s="1073" t="s">
        <v>1615</v>
      </c>
      <c r="H196" s="70" t="s">
        <v>1616</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1758</v>
      </c>
      <c r="B197" s="70">
        <v>189</v>
      </c>
      <c r="C197" s="70">
        <v>16</v>
      </c>
      <c r="D197" s="70">
        <v>9</v>
      </c>
      <c r="E197" s="70">
        <v>2022</v>
      </c>
      <c r="F197" s="70" t="s">
        <v>161</v>
      </c>
      <c r="G197" s="1073" t="s">
        <v>1618</v>
      </c>
      <c r="H197" s="70" t="s">
        <v>1619</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1759</v>
      </c>
      <c r="B198" s="70">
        <v>190</v>
      </c>
      <c r="C198" s="70">
        <v>16</v>
      </c>
      <c r="D198" s="70">
        <v>10</v>
      </c>
      <c r="E198" s="70">
        <v>2022</v>
      </c>
      <c r="F198" s="70" t="s">
        <v>161</v>
      </c>
      <c r="G198" s="1073" t="s">
        <v>1621</v>
      </c>
      <c r="H198" s="70" t="s">
        <v>1622</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1760</v>
      </c>
      <c r="B199" s="70">
        <v>191</v>
      </c>
      <c r="C199" s="70">
        <v>16</v>
      </c>
      <c r="D199" s="70">
        <v>11</v>
      </c>
      <c r="E199" s="70">
        <v>2022</v>
      </c>
      <c r="F199" s="70" t="s">
        <v>161</v>
      </c>
      <c r="G199" s="1073" t="s">
        <v>1624</v>
      </c>
      <c r="H199" s="70" t="s">
        <v>1625</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1761</v>
      </c>
      <c r="B200" s="70">
        <v>192</v>
      </c>
      <c r="C200" s="70">
        <v>16</v>
      </c>
      <c r="D200" s="70">
        <v>12</v>
      </c>
      <c r="E200" s="70">
        <v>2022</v>
      </c>
      <c r="F200" s="70" t="s">
        <v>161</v>
      </c>
      <c r="G200" s="1073" t="s">
        <v>1627</v>
      </c>
      <c r="H200" s="70" t="s">
        <v>1628</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1762</v>
      </c>
      <c r="B201" s="70">
        <v>193</v>
      </c>
      <c r="C201" s="70">
        <v>16</v>
      </c>
      <c r="D201" s="70">
        <v>13</v>
      </c>
      <c r="E201" s="70">
        <v>2022</v>
      </c>
      <c r="F201" s="70" t="s">
        <v>161</v>
      </c>
      <c r="G201" s="1073" t="s">
        <v>1630</v>
      </c>
      <c r="H201" s="70" t="s">
        <v>1631</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1763</v>
      </c>
      <c r="B202" s="70">
        <v>194</v>
      </c>
      <c r="C202" s="70">
        <v>16</v>
      </c>
      <c r="D202" s="70">
        <v>14</v>
      </c>
      <c r="E202" s="70">
        <v>2022</v>
      </c>
      <c r="F202" s="70" t="s">
        <v>161</v>
      </c>
      <c r="G202" s="1073" t="s">
        <v>1633</v>
      </c>
      <c r="H202" s="70" t="s">
        <v>1634</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1764</v>
      </c>
      <c r="B203" s="70">
        <v>195</v>
      </c>
      <c r="C203" s="70">
        <v>16</v>
      </c>
      <c r="D203" s="70">
        <v>15</v>
      </c>
      <c r="E203" s="70">
        <v>2022</v>
      </c>
      <c r="F203" s="70" t="s">
        <v>161</v>
      </c>
      <c r="G203" s="1073" t="s">
        <v>1636</v>
      </c>
      <c r="H203" s="70" t="s">
        <v>1637</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1765</v>
      </c>
      <c r="B204" s="70">
        <v>196</v>
      </c>
      <c r="C204" s="70">
        <v>16</v>
      </c>
      <c r="D204" s="70">
        <v>16</v>
      </c>
      <c r="E204" s="70">
        <v>2022</v>
      </c>
      <c r="F204" s="70" t="s">
        <v>161</v>
      </c>
      <c r="G204" s="1073" t="s">
        <v>1639</v>
      </c>
      <c r="H204" s="70" t="s">
        <v>1640</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1766</v>
      </c>
      <c r="B205" s="70">
        <v>197</v>
      </c>
      <c r="C205" s="70">
        <v>16</v>
      </c>
      <c r="D205" s="70">
        <v>17</v>
      </c>
      <c r="E205" s="70">
        <v>2022</v>
      </c>
      <c r="F205" s="70" t="s">
        <v>161</v>
      </c>
      <c r="G205" s="1073" t="s">
        <v>1642</v>
      </c>
      <c r="H205" s="70" t="s">
        <v>1643</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1767</v>
      </c>
      <c r="B206" s="70">
        <v>198</v>
      </c>
      <c r="C206" s="70">
        <v>16</v>
      </c>
      <c r="D206" s="70">
        <v>18</v>
      </c>
      <c r="E206" s="70">
        <v>2022</v>
      </c>
      <c r="F206" s="70" t="s">
        <v>161</v>
      </c>
      <c r="G206" s="1073" t="s">
        <v>1645</v>
      </c>
      <c r="H206" s="70" t="s">
        <v>1646</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1768</v>
      </c>
      <c r="B207" s="70">
        <v>199</v>
      </c>
      <c r="C207" s="70">
        <v>16</v>
      </c>
      <c r="D207" s="70">
        <v>19</v>
      </c>
      <c r="E207" s="70">
        <v>2022</v>
      </c>
      <c r="F207" s="70" t="s">
        <v>161</v>
      </c>
      <c r="G207" s="1073" t="s">
        <v>1648</v>
      </c>
      <c r="H207" s="70" t="s">
        <v>1649</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1769</v>
      </c>
      <c r="B208" s="70">
        <v>200</v>
      </c>
      <c r="C208" s="70">
        <v>16</v>
      </c>
      <c r="D208" s="70">
        <v>20</v>
      </c>
      <c r="E208" s="70">
        <v>2022</v>
      </c>
      <c r="F208" s="70" t="s">
        <v>161</v>
      </c>
      <c r="G208" s="1073" t="s">
        <v>1651</v>
      </c>
      <c r="H208" s="70" t="s">
        <v>1652</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1770</v>
      </c>
      <c r="B209" s="70">
        <v>201</v>
      </c>
      <c r="C209" s="70">
        <v>16</v>
      </c>
      <c r="D209" s="70">
        <v>21</v>
      </c>
      <c r="E209" s="70">
        <v>2022</v>
      </c>
      <c r="F209" s="70" t="s">
        <v>161</v>
      </c>
      <c r="G209" s="1073" t="s">
        <v>1654</v>
      </c>
      <c r="H209" s="70" t="s">
        <v>1655</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1771</v>
      </c>
      <c r="B210" s="70">
        <v>202</v>
      </c>
      <c r="C210" s="70">
        <v>16</v>
      </c>
      <c r="D210" s="70">
        <v>22</v>
      </c>
      <c r="E210" s="70">
        <v>2022</v>
      </c>
      <c r="F210" s="70" t="s">
        <v>161</v>
      </c>
      <c r="G210" s="1073" t="s">
        <v>1657</v>
      </c>
      <c r="H210" s="70" t="s">
        <v>1658</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1772</v>
      </c>
      <c r="B212" s="70">
        <v>204</v>
      </c>
      <c r="C212" s="70">
        <v>16</v>
      </c>
      <c r="D212" s="70">
        <v>24</v>
      </c>
      <c r="E212" s="70">
        <v>2022</v>
      </c>
      <c r="F212" s="70" t="s">
        <v>161</v>
      </c>
      <c r="G212" s="1073" t="s">
        <v>1660</v>
      </c>
      <c r="H212" s="70" t="s">
        <v>1661</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1773</v>
      </c>
      <c r="B213" s="70">
        <v>205</v>
      </c>
      <c r="C213" s="70">
        <v>16</v>
      </c>
      <c r="D213" s="70">
        <v>25</v>
      </c>
      <c r="E213" s="70">
        <v>2022</v>
      </c>
      <c r="F213" s="70" t="s">
        <v>161</v>
      </c>
      <c r="G213" s="1073" t="s">
        <v>1663</v>
      </c>
      <c r="H213" s="70" t="s">
        <v>1664</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1774</v>
      </c>
      <c r="B214" s="70">
        <v>206</v>
      </c>
      <c r="C214" s="70">
        <v>16</v>
      </c>
      <c r="D214" s="70">
        <v>26</v>
      </c>
      <c r="E214" s="70">
        <v>2022</v>
      </c>
      <c r="F214" s="70" t="s">
        <v>161</v>
      </c>
      <c r="G214" s="1073" t="s">
        <v>1666</v>
      </c>
      <c r="H214" s="70" t="s">
        <v>1667</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1775</v>
      </c>
      <c r="B215" s="70">
        <v>207</v>
      </c>
      <c r="C215" s="70">
        <v>16</v>
      </c>
      <c r="D215" s="70">
        <v>27</v>
      </c>
      <c r="E215" s="70">
        <v>2022</v>
      </c>
      <c r="F215" s="70" t="s">
        <v>161</v>
      </c>
      <c r="G215" s="1073" t="s">
        <v>1669</v>
      </c>
      <c r="H215" s="70" t="s">
        <v>1670</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1776</v>
      </c>
      <c r="B216" s="70">
        <v>208</v>
      </c>
      <c r="C216" s="70">
        <v>16</v>
      </c>
      <c r="D216" s="70">
        <v>28</v>
      </c>
      <c r="E216" s="70">
        <v>2022</v>
      </c>
      <c r="F216" s="70" t="s">
        <v>161</v>
      </c>
      <c r="G216" s="1073" t="s">
        <v>1672</v>
      </c>
      <c r="H216" s="70" t="s">
        <v>1673</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1777</v>
      </c>
      <c r="B217" s="70">
        <v>209</v>
      </c>
      <c r="C217" s="70">
        <v>16</v>
      </c>
      <c r="D217" s="70">
        <v>29</v>
      </c>
      <c r="E217" s="70">
        <v>2022</v>
      </c>
      <c r="F217" s="70" t="s">
        <v>161</v>
      </c>
      <c r="G217" s="1073" t="s">
        <v>1675</v>
      </c>
      <c r="H217" s="70" t="s">
        <v>1676</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1778</v>
      </c>
      <c r="B218" s="70">
        <v>210</v>
      </c>
      <c r="C218" s="70">
        <v>16</v>
      </c>
      <c r="D218" s="70">
        <v>30</v>
      </c>
      <c r="E218" s="70">
        <v>2022</v>
      </c>
      <c r="F218" s="70" t="s">
        <v>161</v>
      </c>
      <c r="G218" s="1073" t="s">
        <v>1678</v>
      </c>
      <c r="H218" s="70" t="s">
        <v>1679</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1779</v>
      </c>
      <c r="B219" s="70">
        <v>211</v>
      </c>
      <c r="C219" s="70">
        <v>16</v>
      </c>
      <c r="D219" s="70">
        <v>31</v>
      </c>
      <c r="E219" s="70">
        <v>2022</v>
      </c>
      <c r="F219" s="70" t="s">
        <v>161</v>
      </c>
      <c r="G219" s="1073" t="s">
        <v>1681</v>
      </c>
      <c r="H219" s="70" t="s">
        <v>1682</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1780</v>
      </c>
      <c r="B220" s="70">
        <v>212</v>
      </c>
      <c r="C220" s="70">
        <v>16</v>
      </c>
      <c r="D220" s="70">
        <v>32</v>
      </c>
      <c r="E220" s="70">
        <v>2022</v>
      </c>
      <c r="F220" s="70" t="s">
        <v>161</v>
      </c>
      <c r="G220" s="1073" t="s">
        <v>1684</v>
      </c>
      <c r="H220" s="70" t="s">
        <v>1685</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1781</v>
      </c>
      <c r="B221" s="70">
        <v>213</v>
      </c>
      <c r="C221" s="70">
        <v>16</v>
      </c>
      <c r="D221" s="70">
        <v>33</v>
      </c>
      <c r="E221" s="70">
        <v>2022</v>
      </c>
      <c r="F221" s="70" t="s">
        <v>161</v>
      </c>
      <c r="G221" s="1073" t="s">
        <v>1687</v>
      </c>
      <c r="H221" s="70" t="s">
        <v>1688</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1782</v>
      </c>
      <c r="B222" s="70">
        <v>214</v>
      </c>
      <c r="C222" s="70">
        <v>16</v>
      </c>
      <c r="D222" s="70">
        <v>34</v>
      </c>
      <c r="E222" s="70">
        <v>2022</v>
      </c>
      <c r="F222" s="70" t="s">
        <v>161</v>
      </c>
      <c r="G222" s="1073" t="s">
        <v>1690</v>
      </c>
      <c r="H222" s="70" t="s">
        <v>1691</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1783</v>
      </c>
      <c r="B223" s="70">
        <v>215</v>
      </c>
      <c r="C223" s="70">
        <v>16</v>
      </c>
      <c r="D223" s="70">
        <v>35</v>
      </c>
      <c r="E223" s="70">
        <v>2022</v>
      </c>
      <c r="F223" s="70" t="s">
        <v>161</v>
      </c>
      <c r="G223" s="1073" t="s">
        <v>1693</v>
      </c>
      <c r="H223" s="70" t="s">
        <v>1694</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1784</v>
      </c>
      <c r="B224" s="70">
        <v>216</v>
      </c>
      <c r="C224" s="70">
        <v>16</v>
      </c>
      <c r="D224" s="70">
        <v>36</v>
      </c>
      <c r="E224" s="70">
        <v>2022</v>
      </c>
      <c r="F224" s="70" t="s">
        <v>161</v>
      </c>
      <c r="G224" s="1073" t="s">
        <v>1696</v>
      </c>
      <c r="H224" s="70" t="s">
        <v>1697</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1785</v>
      </c>
      <c r="B225" s="70">
        <v>217</v>
      </c>
      <c r="C225" s="70">
        <v>16</v>
      </c>
      <c r="D225" s="70">
        <v>37</v>
      </c>
      <c r="E225" s="70">
        <v>2022</v>
      </c>
      <c r="F225" s="70" t="s">
        <v>161</v>
      </c>
      <c r="G225" s="1073" t="s">
        <v>1699</v>
      </c>
      <c r="H225" s="70" t="s">
        <v>1700</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1786</v>
      </c>
      <c r="B226" s="70">
        <v>218</v>
      </c>
      <c r="C226" s="70">
        <v>16</v>
      </c>
      <c r="D226" s="70">
        <v>38</v>
      </c>
      <c r="E226" s="70">
        <v>2022</v>
      </c>
      <c r="F226" s="70" t="s">
        <v>161</v>
      </c>
      <c r="G226" s="1073" t="s">
        <v>1702</v>
      </c>
      <c r="H226" s="70" t="s">
        <v>1703</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1787</v>
      </c>
      <c r="B227" s="70">
        <v>219</v>
      </c>
      <c r="C227" s="70">
        <v>16</v>
      </c>
      <c r="D227" s="70">
        <v>39</v>
      </c>
      <c r="E227" s="70">
        <v>2022</v>
      </c>
      <c r="F227" s="70" t="s">
        <v>161</v>
      </c>
      <c r="G227" s="1073" t="s">
        <v>1705</v>
      </c>
      <c r="H227" s="70" t="s">
        <v>1706</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1788</v>
      </c>
      <c r="B228" s="70">
        <v>220</v>
      </c>
      <c r="C228" s="70">
        <v>16</v>
      </c>
      <c r="D228" s="70">
        <v>40</v>
      </c>
      <c r="E228" s="70">
        <v>2022</v>
      </c>
      <c r="F228" s="70" t="s">
        <v>161</v>
      </c>
      <c r="G228" s="1073" t="s">
        <v>1708</v>
      </c>
      <c r="H228" s="70" t="s">
        <v>1709</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1789</v>
      </c>
      <c r="B229" s="70">
        <v>221</v>
      </c>
      <c r="C229" s="70">
        <v>16</v>
      </c>
      <c r="D229" s="70">
        <v>41</v>
      </c>
      <c r="E229" s="70">
        <v>2022</v>
      </c>
      <c r="F229" s="70" t="s">
        <v>161</v>
      </c>
      <c r="G229" s="1073" t="s">
        <v>1711</v>
      </c>
      <c r="H229" s="70" t="s">
        <v>1712</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1790</v>
      </c>
      <c r="B230" s="70">
        <v>222</v>
      </c>
      <c r="C230" s="70">
        <v>16</v>
      </c>
      <c r="D230" s="70">
        <v>42</v>
      </c>
      <c r="E230" s="70">
        <v>2022</v>
      </c>
      <c r="F230" s="70" t="s">
        <v>161</v>
      </c>
      <c r="G230" s="1073" t="s">
        <v>1714</v>
      </c>
      <c r="H230" s="70" t="s">
        <v>1715</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1791</v>
      </c>
      <c r="B231" s="70">
        <v>223</v>
      </c>
      <c r="C231" s="70">
        <v>16</v>
      </c>
      <c r="D231" s="70">
        <v>43</v>
      </c>
      <c r="E231" s="70">
        <v>2022</v>
      </c>
      <c r="F231" s="70" t="s">
        <v>161</v>
      </c>
      <c r="G231" s="1073" t="s">
        <v>1717</v>
      </c>
      <c r="H231" s="70" t="s">
        <v>1718</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1792</v>
      </c>
      <c r="B232" s="70">
        <v>224</v>
      </c>
      <c r="C232" s="70">
        <v>16</v>
      </c>
      <c r="D232" s="70">
        <v>44</v>
      </c>
      <c r="E232" s="70">
        <v>2022</v>
      </c>
      <c r="F232" s="70" t="s">
        <v>161</v>
      </c>
      <c r="G232" s="1073" t="s">
        <v>1720</v>
      </c>
      <c r="H232" s="70" t="s">
        <v>1721</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1793</v>
      </c>
      <c r="B233" s="70">
        <v>225</v>
      </c>
      <c r="C233" s="70">
        <v>16</v>
      </c>
      <c r="D233" s="70">
        <v>45</v>
      </c>
      <c r="E233" s="70">
        <v>2022</v>
      </c>
      <c r="F233" s="70" t="s">
        <v>161</v>
      </c>
      <c r="G233" s="1073" t="s">
        <v>1723</v>
      </c>
      <c r="H233" s="70" t="s">
        <v>1724</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1794</v>
      </c>
      <c r="B234" s="70">
        <v>226</v>
      </c>
      <c r="C234" s="70">
        <v>16</v>
      </c>
      <c r="D234" s="70">
        <v>46</v>
      </c>
      <c r="E234" s="70">
        <v>2022</v>
      </c>
      <c r="F234" s="70" t="s">
        <v>161</v>
      </c>
      <c r="G234" s="1073" t="s">
        <v>1726</v>
      </c>
      <c r="H234" s="70" t="s">
        <v>1727</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1795</v>
      </c>
      <c r="B235" s="70">
        <v>227</v>
      </c>
      <c r="C235" s="70">
        <v>16</v>
      </c>
      <c r="D235" s="70">
        <v>47</v>
      </c>
      <c r="E235" s="70">
        <v>2022</v>
      </c>
      <c r="F235" s="70" t="s">
        <v>161</v>
      </c>
      <c r="G235" s="1073" t="s">
        <v>1729</v>
      </c>
      <c r="H235" s="70" t="s">
        <v>1730</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1796</v>
      </c>
      <c r="B236" s="70">
        <v>228</v>
      </c>
      <c r="C236" s="70">
        <v>16</v>
      </c>
      <c r="D236" s="70">
        <v>48</v>
      </c>
      <c r="E236" s="70">
        <v>2022</v>
      </c>
      <c r="F236" s="70" t="s">
        <v>161</v>
      </c>
      <c r="G236" s="1073" t="s">
        <v>1732</v>
      </c>
      <c r="H236" s="70" t="s">
        <v>1733</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1797</v>
      </c>
      <c r="B237" s="70">
        <v>229</v>
      </c>
      <c r="C237" s="70">
        <v>16</v>
      </c>
      <c r="D237" s="70">
        <v>49</v>
      </c>
      <c r="E237" s="70">
        <v>2022</v>
      </c>
      <c r="F237" s="70" t="s">
        <v>161</v>
      </c>
      <c r="G237" s="1073" t="s">
        <v>1735</v>
      </c>
      <c r="H237" s="70" t="s">
        <v>1736</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1798</v>
      </c>
      <c r="B238" s="70">
        <v>230</v>
      </c>
      <c r="C238" s="70">
        <v>16</v>
      </c>
      <c r="D238" s="70">
        <v>50</v>
      </c>
      <c r="E238" s="70">
        <v>2022</v>
      </c>
      <c r="F238" s="70" t="s">
        <v>161</v>
      </c>
      <c r="G238" s="1073" t="s">
        <v>1738</v>
      </c>
      <c r="H238" s="70" t="s">
        <v>1739</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1799</v>
      </c>
      <c r="B239" s="70">
        <v>231</v>
      </c>
      <c r="C239" s="70">
        <v>16</v>
      </c>
      <c r="D239" s="70">
        <v>51</v>
      </c>
      <c r="E239" s="70">
        <v>2022</v>
      </c>
      <c r="F239" s="70" t="s">
        <v>161</v>
      </c>
      <c r="G239" s="1073" t="s">
        <v>1741</v>
      </c>
      <c r="H239" s="70" t="s">
        <v>1742</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1800</v>
      </c>
      <c r="B240" s="70">
        <v>232</v>
      </c>
      <c r="C240" s="70">
        <v>16</v>
      </c>
      <c r="D240" s="70">
        <v>52</v>
      </c>
      <c r="E240" s="70">
        <v>2022</v>
      </c>
      <c r="F240" s="70" t="s">
        <v>161</v>
      </c>
      <c r="G240" s="1073" t="s">
        <v>1744</v>
      </c>
      <c r="H240" s="70" t="s">
        <v>1745</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1801</v>
      </c>
      <c r="B241" s="70">
        <v>233</v>
      </c>
      <c r="C241" s="70">
        <v>16</v>
      </c>
      <c r="D241" s="70">
        <v>53</v>
      </c>
      <c r="E241" s="70">
        <v>2022</v>
      </c>
      <c r="F241" s="70" t="s">
        <v>161</v>
      </c>
      <c r="G241" s="1073" t="s">
        <v>1747</v>
      </c>
      <c r="H241" s="70" t="s">
        <v>1748</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1802</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1802</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1802</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1802</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1802</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1802</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1802</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1802</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1802</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1802</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1802</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1802</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1802</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1802</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1802</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1802</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1802</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1802</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1802</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1802</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1802</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1802</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1802</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1802</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1802</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1802</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1802</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1802</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1802</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1802</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1802</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1802</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1802</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1802</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1802</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1802</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1802</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1802</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1802</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1802</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1802</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1802</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1802</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1802</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1802</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1802</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1802</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1802</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1802</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1802</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1802</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1802</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1802</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1802</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1802</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1802</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1802</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1802</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1802</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1802</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1802</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1802</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1802</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1802</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1802</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1802</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1802</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1802</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1802</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1802</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1802</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1802</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1802</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1802</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1802</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1802</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1802</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1802</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1802</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1802</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1802</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1802</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1802</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1802</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1802</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1802</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1802</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1802</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1802</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1802</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1802</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1802</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1802</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1802</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1802</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1802</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1802</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1802</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1802</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1802</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1802</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1802</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1802</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1802</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1802</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1802</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1802</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1802</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1802</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1802</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1802</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1802</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1802</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1802</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1802</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1802</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1802</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1802</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1802</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1802</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1802</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1802</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1802</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1802</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1802</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1802</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1802</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1738</v>
      </c>
      <c r="H6" s="77" t="s">
        <v>1739</v>
      </c>
      <c r="I6" s="77" t="s">
        <v>1560</v>
      </c>
      <c r="J6" s="77" t="s">
        <v>1561</v>
      </c>
      <c r="K6" s="1080">
        <v>51</v>
      </c>
      <c r="L6" s="1081">
        <v>2</v>
      </c>
      <c r="M6" s="1044"/>
      <c r="N6" s="988">
        <v>1</v>
      </c>
      <c r="O6" s="77" t="s">
        <v>1863</v>
      </c>
      <c r="P6" s="77" t="s">
        <v>1864</v>
      </c>
      <c r="Q6" s="77" t="s">
        <v>1501</v>
      </c>
      <c r="R6" s="16"/>
      <c r="S6" s="77">
        <v>1</v>
      </c>
      <c r="T6" s="77" t="s">
        <v>1738</v>
      </c>
      <c r="U6" s="77" t="s">
        <v>1739</v>
      </c>
      <c r="V6" s="77" t="s">
        <v>1501</v>
      </c>
      <c r="W6" s="16"/>
      <c r="X6" s="77">
        <v>1</v>
      </c>
      <c r="Y6" s="692" t="s">
        <v>1863</v>
      </c>
      <c r="Z6" s="77" t="s">
        <v>1864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1908</v>
      </c>
      <c r="P7" s="77" t="s">
        <v>1909</v>
      </c>
      <c r="Q7" s="77" t="s">
        <v>1501</v>
      </c>
      <c r="R7" s="16"/>
      <c r="S7" s="77">
        <v>2</v>
      </c>
      <c r="T7" s="76" t="s">
        <v>795</v>
      </c>
      <c r="U7" s="77" t="s">
        <v>1503</v>
      </c>
      <c r="V7" s="77" t="s">
        <v>1503</v>
      </c>
      <c r="W7" s="16"/>
      <c r="X7" s="77">
        <v>2</v>
      </c>
      <c r="Y7" s="692" t="s">
        <v>1908</v>
      </c>
      <c r="Z7" s="77" t="s">
        <v>1909</v>
      </c>
      <c r="AA7" s="77" t="s">
        <v>1501</v>
      </c>
      <c r="AB7" s="16"/>
      <c r="AC7" s="77">
        <v>2</v>
      </c>
      <c r="AD7" s="77" t="s">
        <v>1597</v>
      </c>
      <c r="AE7" s="77" t="s">
        <v>1598</v>
      </c>
      <c r="AF7" s="77" t="s">
        <v>1501</v>
      </c>
    </row>
    <row r="8" spans="1:32" ht="12">
      <c r="A8" s="16"/>
      <c r="B8" s="16"/>
      <c r="C8" s="16"/>
      <c r="D8" s="16"/>
      <c r="F8" s="16"/>
      <c r="G8" s="16"/>
      <c r="H8" s="16"/>
      <c r="I8" s="16"/>
      <c r="J8" s="16"/>
      <c r="K8" s="1044"/>
      <c r="L8" s="1044"/>
      <c r="M8" s="1044"/>
      <c r="N8" s="988">
        <v>3</v>
      </c>
      <c r="O8" s="77" t="s">
        <v>1931</v>
      </c>
      <c r="P8" s="77" t="s">
        <v>1932</v>
      </c>
      <c r="Q8" s="77" t="s">
        <v>1501</v>
      </c>
      <c r="R8" s="16"/>
      <c r="S8" s="16"/>
      <c r="T8" s="16"/>
      <c r="U8" s="16"/>
      <c r="V8" s="16"/>
      <c r="W8" s="16"/>
      <c r="X8" s="77">
        <v>3</v>
      </c>
      <c r="Y8" s="692" t="s">
        <v>1931</v>
      </c>
      <c r="Z8" s="77" t="s">
        <v>1932</v>
      </c>
      <c r="AA8" s="77" t="s">
        <v>1501</v>
      </c>
      <c r="AB8" s="16"/>
      <c r="AC8" s="77">
        <v>3</v>
      </c>
      <c r="AD8" s="77" t="s">
        <v>1600</v>
      </c>
      <c r="AE8" s="77" t="s">
        <v>1601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1954</v>
      </c>
      <c r="P9" s="77" t="s">
        <v>1955</v>
      </c>
      <c r="Q9" s="77" t="s">
        <v>1501</v>
      </c>
      <c r="R9" s="16"/>
      <c r="S9" s="16"/>
      <c r="T9" s="16"/>
      <c r="U9" s="16"/>
      <c r="V9" s="16"/>
      <c r="W9" s="16"/>
      <c r="X9" s="77">
        <v>4</v>
      </c>
      <c r="Y9" s="692" t="s">
        <v>1954</v>
      </c>
      <c r="Z9" s="77" t="s">
        <v>1955</v>
      </c>
      <c r="AA9" s="77" t="s">
        <v>1501</v>
      </c>
      <c r="AB9" s="16"/>
      <c r="AC9" s="77">
        <v>4</v>
      </c>
      <c r="AD9" s="77" t="s">
        <v>1603</v>
      </c>
      <c r="AE9" s="77" t="s">
        <v>1604</v>
      </c>
      <c r="AF9" s="77" t="s">
        <v>1501</v>
      </c>
    </row>
    <row r="10" spans="1:32" ht="12">
      <c r="A10" s="16"/>
      <c r="B10" s="16"/>
      <c r="C10" s="16"/>
      <c r="D10" s="16"/>
      <c r="F10" s="75" t="s">
        <v>1501</v>
      </c>
      <c r="G10" s="76" t="s">
        <v>1738</v>
      </c>
      <c r="H10" s="77" t="s">
        <v>1739</v>
      </c>
      <c r="I10" s="77" t="s">
        <v>1560</v>
      </c>
      <c r="J10" s="77" t="s">
        <v>1561</v>
      </c>
      <c r="K10" s="1079">
        <v>51</v>
      </c>
      <c r="L10" s="1045">
        <v>2</v>
      </c>
      <c r="M10" s="1044"/>
      <c r="N10" s="988">
        <v>5</v>
      </c>
      <c r="O10" s="77" t="s">
        <v>1977</v>
      </c>
      <c r="P10" s="77" t="s">
        <v>1978</v>
      </c>
      <c r="Q10" s="77" t="s">
        <v>1501</v>
      </c>
      <c r="R10" s="16"/>
      <c r="S10" s="16"/>
      <c r="T10" s="16"/>
      <c r="U10" s="16"/>
      <c r="V10" s="16"/>
      <c r="W10" s="16"/>
      <c r="X10" s="77">
        <v>5</v>
      </c>
      <c r="Y10" s="692" t="s">
        <v>1977</v>
      </c>
      <c r="Z10" s="77" t="s">
        <v>1978</v>
      </c>
      <c r="AA10" s="77" t="s">
        <v>1501</v>
      </c>
      <c r="AB10" s="16"/>
      <c r="AC10" s="77">
        <v>5</v>
      </c>
      <c r="AD10" s="77" t="s">
        <v>1606</v>
      </c>
      <c r="AE10" s="77" t="s">
        <v>1607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1876</v>
      </c>
      <c r="P11" s="77" t="s">
        <v>1877</v>
      </c>
      <c r="Q11" s="77" t="s">
        <v>1501</v>
      </c>
      <c r="R11" s="16"/>
      <c r="S11" s="16"/>
      <c r="T11" s="16"/>
      <c r="U11" s="16"/>
      <c r="V11" s="16"/>
      <c r="W11" s="16"/>
      <c r="X11" s="77">
        <v>6</v>
      </c>
      <c r="Y11" s="692" t="s">
        <v>1876</v>
      </c>
      <c r="Z11" s="77" t="s">
        <v>1877</v>
      </c>
      <c r="AA11" s="77" t="s">
        <v>1501</v>
      </c>
      <c r="AB11" s="16"/>
      <c r="AC11" s="77">
        <v>6</v>
      </c>
      <c r="AD11" s="77" t="s">
        <v>1609</v>
      </c>
      <c r="AE11" s="77" t="s">
        <v>1610</v>
      </c>
      <c r="AF11" s="77" t="s">
        <v>1501</v>
      </c>
    </row>
    <row r="12" spans="1:32" ht="12">
      <c r="A12" s="16"/>
      <c r="B12" s="16"/>
      <c r="C12" s="16"/>
      <c r="D12" s="16"/>
      <c r="F12" s="75" t="s">
        <v>1505</v>
      </c>
      <c r="G12" s="76" t="s">
        <v>1738</v>
      </c>
      <c r="H12" s="77"/>
      <c r="I12" s="77" t="s">
        <v>1738</v>
      </c>
      <c r="J12" s="77"/>
      <c r="K12" s="1079" t="s">
        <v>1544</v>
      </c>
      <c r="L12" s="1045"/>
      <c r="M12" s="1044"/>
      <c r="N12" s="988">
        <v>7</v>
      </c>
      <c r="O12" s="77" t="s">
        <v>2019</v>
      </c>
      <c r="P12" s="77" t="s">
        <v>2020</v>
      </c>
      <c r="Q12" s="77" t="s">
        <v>1501</v>
      </c>
      <c r="R12" s="16"/>
      <c r="S12" s="16"/>
      <c r="T12" s="16"/>
      <c r="U12" s="16"/>
      <c r="V12" s="16"/>
      <c r="W12" s="16"/>
      <c r="X12" s="77">
        <v>7</v>
      </c>
      <c r="Y12" s="692" t="s">
        <v>2019</v>
      </c>
      <c r="Z12" s="77" t="s">
        <v>2020</v>
      </c>
      <c r="AA12" s="77" t="s">
        <v>1501</v>
      </c>
      <c r="AB12" s="16"/>
      <c r="AC12" s="77">
        <v>7</v>
      </c>
      <c r="AD12" s="77" t="s">
        <v>1612</v>
      </c>
      <c r="AE12" s="77" t="s">
        <v>1613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2042</v>
      </c>
      <c r="P13" s="77" t="s">
        <v>2043</v>
      </c>
      <c r="Q13" s="77" t="s">
        <v>1501</v>
      </c>
      <c r="R13" s="16"/>
      <c r="S13" s="16"/>
      <c r="T13" s="16"/>
      <c r="U13" s="16"/>
      <c r="V13" s="16"/>
      <c r="W13" s="16"/>
      <c r="X13" s="77">
        <v>8</v>
      </c>
      <c r="Y13" s="692" t="s">
        <v>2042</v>
      </c>
      <c r="Z13" s="77" t="s">
        <v>2043</v>
      </c>
      <c r="AA13" s="77" t="s">
        <v>1501</v>
      </c>
      <c r="AB13" s="16"/>
      <c r="AC13" s="77">
        <v>8</v>
      </c>
      <c r="AD13" s="77" t="s">
        <v>1615</v>
      </c>
      <c r="AE13" s="77" t="s">
        <v>1616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2065</v>
      </c>
      <c r="P14" s="77" t="s">
        <v>2066</v>
      </c>
      <c r="Q14" s="77" t="s">
        <v>1501</v>
      </c>
      <c r="R14" s="16"/>
      <c r="S14" s="16"/>
      <c r="T14" s="16"/>
      <c r="U14" s="16"/>
      <c r="V14" s="16"/>
      <c r="W14" s="16"/>
      <c r="X14" s="77">
        <v>9</v>
      </c>
      <c r="Y14" s="692" t="s">
        <v>2065</v>
      </c>
      <c r="Z14" s="77" t="s">
        <v>2066</v>
      </c>
      <c r="AA14" s="77" t="s">
        <v>1501</v>
      </c>
      <c r="AB14" s="16"/>
      <c r="AC14" s="77">
        <v>9</v>
      </c>
      <c r="AD14" s="77" t="s">
        <v>1618</v>
      </c>
      <c r="AE14" s="77" t="s">
        <v>1619</v>
      </c>
      <c r="AF14" s="77" t="s">
        <v>1501</v>
      </c>
    </row>
    <row r="15" spans="1:32" ht="12">
      <c r="A15" s="16"/>
      <c r="B15" s="16"/>
      <c r="C15" s="16"/>
      <c r="D15" s="16"/>
      <c r="E15" s="16"/>
      <c r="F15" s="16"/>
      <c r="G15" s="16"/>
      <c r="H15" s="16"/>
      <c r="I15" s="16"/>
      <c r="J15" s="16"/>
      <c r="K15" s="1044"/>
      <c r="L15" s="1044"/>
      <c r="M15" s="1044"/>
      <c r="N15" s="988">
        <v>10</v>
      </c>
      <c r="O15" s="77" t="s">
        <v>2088</v>
      </c>
      <c r="P15" s="77" t="s">
        <v>2089</v>
      </c>
      <c r="Q15" s="77" t="s">
        <v>1501</v>
      </c>
      <c r="R15" s="16"/>
      <c r="S15" s="16"/>
      <c r="T15" s="16"/>
      <c r="U15" s="16"/>
      <c r="V15" s="16"/>
      <c r="W15" s="16"/>
      <c r="X15" s="77">
        <v>10</v>
      </c>
      <c r="Y15" s="692" t="s">
        <v>2088</v>
      </c>
      <c r="Z15" s="77" t="s">
        <v>2089</v>
      </c>
      <c r="AA15" s="77" t="s">
        <v>1501</v>
      </c>
      <c r="AB15" s="16"/>
      <c r="AC15" s="77">
        <v>10</v>
      </c>
      <c r="AD15" s="77" t="s">
        <v>1621</v>
      </c>
      <c r="AE15" s="77" t="s">
        <v>1622</v>
      </c>
      <c r="AF15" s="77" t="s">
        <v>1501</v>
      </c>
    </row>
    <row r="16" spans="1:32" ht="12">
      <c r="A16" s="16"/>
      <c r="B16" s="16"/>
      <c r="C16" s="16"/>
      <c r="D16" s="16"/>
      <c r="E16" s="16"/>
      <c r="F16" s="16"/>
      <c r="G16" s="16"/>
      <c r="H16" s="16"/>
      <c r="I16" s="16"/>
      <c r="J16" s="16"/>
      <c r="K16" s="1044"/>
      <c r="L16" s="1044"/>
      <c r="M16" s="1044"/>
      <c r="N16" s="988">
        <v>11</v>
      </c>
      <c r="O16" s="77" t="s">
        <v>2111</v>
      </c>
      <c r="P16" s="77" t="s">
        <v>2112</v>
      </c>
      <c r="Q16" s="77" t="s">
        <v>1501</v>
      </c>
      <c r="R16" s="16"/>
      <c r="S16" s="16"/>
      <c r="T16" s="16"/>
      <c r="U16" s="16"/>
      <c r="V16" s="16"/>
      <c r="W16" s="16"/>
      <c r="X16" s="77">
        <v>11</v>
      </c>
      <c r="Y16" s="692" t="s">
        <v>2111</v>
      </c>
      <c r="Z16" s="77" t="s">
        <v>2112</v>
      </c>
      <c r="AA16" s="77" t="s">
        <v>1501</v>
      </c>
      <c r="AB16" s="16"/>
      <c r="AC16" s="77">
        <v>11</v>
      </c>
      <c r="AD16" s="77" t="s">
        <v>1624</v>
      </c>
      <c r="AE16" s="77" t="s">
        <v>1625</v>
      </c>
      <c r="AF16" s="77" t="s">
        <v>1501</v>
      </c>
    </row>
    <row r="17" spans="1:32" ht="12">
      <c r="A17" s="16"/>
      <c r="B17" s="16"/>
      <c r="C17" s="16"/>
      <c r="D17" s="16"/>
      <c r="E17" s="16"/>
      <c r="F17" s="16"/>
      <c r="G17" s="16"/>
      <c r="H17" s="16"/>
      <c r="I17" s="16"/>
      <c r="J17" s="16"/>
      <c r="K17" s="1044"/>
      <c r="L17" s="1044"/>
      <c r="M17" s="1044"/>
      <c r="N17" s="988">
        <v>12</v>
      </c>
      <c r="O17" s="77" t="s">
        <v>2134</v>
      </c>
      <c r="P17" s="77" t="s">
        <v>2135</v>
      </c>
      <c r="Q17" s="77" t="s">
        <v>1501</v>
      </c>
      <c r="R17" s="16"/>
      <c r="S17" s="16"/>
      <c r="T17" s="16"/>
      <c r="U17" s="16"/>
      <c r="V17" s="16"/>
      <c r="W17" s="16"/>
      <c r="X17" s="77">
        <v>12</v>
      </c>
      <c r="Y17" s="692" t="s">
        <v>2134</v>
      </c>
      <c r="Z17" s="77" t="s">
        <v>2135</v>
      </c>
      <c r="AA17" s="77" t="s">
        <v>1501</v>
      </c>
      <c r="AB17" s="16"/>
      <c r="AC17" s="77">
        <v>12</v>
      </c>
      <c r="AD17" s="77" t="s">
        <v>1627</v>
      </c>
      <c r="AE17" s="77" t="s">
        <v>1628</v>
      </c>
      <c r="AF17" s="77" t="s">
        <v>1501</v>
      </c>
    </row>
    <row r="18" spans="1:32" ht="12">
      <c r="A18" s="16"/>
      <c r="B18" s="16"/>
      <c r="C18" s="16"/>
      <c r="D18" s="16"/>
      <c r="E18" s="16"/>
      <c r="F18" s="16"/>
      <c r="G18" s="16"/>
      <c r="H18" s="16"/>
      <c r="I18" s="16"/>
      <c r="J18" s="16"/>
      <c r="K18" s="1044"/>
      <c r="L18" s="1044"/>
      <c r="M18" s="1044"/>
      <c r="N18" s="988">
        <v>13</v>
      </c>
      <c r="O18" s="77" t="s">
        <v>1882</v>
      </c>
      <c r="P18" s="77" t="s">
        <v>1883</v>
      </c>
      <c r="Q18" s="77" t="s">
        <v>1501</v>
      </c>
      <c r="R18" s="16"/>
      <c r="S18" s="16"/>
      <c r="T18" s="16"/>
      <c r="U18" s="16"/>
      <c r="V18" s="16"/>
      <c r="W18" s="16"/>
      <c r="X18" s="77">
        <v>13</v>
      </c>
      <c r="Y18" s="692" t="s">
        <v>1882</v>
      </c>
      <c r="Z18" s="77" t="s">
        <v>1883</v>
      </c>
      <c r="AA18" s="77" t="s">
        <v>1501</v>
      </c>
      <c r="AB18" s="16"/>
      <c r="AC18" s="77">
        <v>13</v>
      </c>
      <c r="AD18" s="77" t="s">
        <v>1630</v>
      </c>
      <c r="AE18" s="77" t="s">
        <v>1631</v>
      </c>
      <c r="AF18" s="77" t="s">
        <v>1501</v>
      </c>
    </row>
    <row r="19" spans="1:32" ht="12">
      <c r="A19" s="16"/>
      <c r="B19" s="16"/>
      <c r="C19" s="16"/>
      <c r="D19" s="16"/>
      <c r="E19" s="16"/>
      <c r="F19" s="16"/>
      <c r="G19" s="16"/>
      <c r="H19" s="16"/>
      <c r="I19" s="16"/>
      <c r="J19" s="16"/>
      <c r="K19" s="1044"/>
      <c r="L19" s="1044"/>
      <c r="M19" s="1044"/>
      <c r="N19" s="988">
        <v>14</v>
      </c>
      <c r="O19" s="77" t="s">
        <v>2176</v>
      </c>
      <c r="P19" s="77" t="s">
        <v>2177</v>
      </c>
      <c r="Q19" s="77" t="s">
        <v>1501</v>
      </c>
      <c r="R19" s="16"/>
      <c r="S19" s="16"/>
      <c r="T19" s="16"/>
      <c r="U19" s="16"/>
      <c r="V19" s="16"/>
      <c r="W19" s="16"/>
      <c r="X19" s="77">
        <v>14</v>
      </c>
      <c r="Y19" s="692" t="s">
        <v>2176</v>
      </c>
      <c r="Z19" s="77" t="s">
        <v>2177</v>
      </c>
      <c r="AA19" s="77" t="s">
        <v>1501</v>
      </c>
      <c r="AB19" s="16"/>
      <c r="AC19" s="77">
        <v>14</v>
      </c>
      <c r="AD19" s="77" t="s">
        <v>1633</v>
      </c>
      <c r="AE19" s="77" t="s">
        <v>1634</v>
      </c>
      <c r="AF19" s="77" t="s">
        <v>1501</v>
      </c>
    </row>
    <row r="20" spans="1:32" ht="12">
      <c r="A20" s="16"/>
      <c r="B20" s="16"/>
      <c r="C20" s="16"/>
      <c r="D20" s="16"/>
      <c r="E20" s="16"/>
      <c r="F20" s="16"/>
      <c r="G20" s="16"/>
      <c r="H20" s="16"/>
      <c r="I20" s="16"/>
      <c r="J20" s="16"/>
      <c r="K20" s="1044"/>
      <c r="L20" s="1044"/>
      <c r="M20" s="1044"/>
      <c r="N20" s="988">
        <v>15</v>
      </c>
      <c r="O20" s="77" t="s">
        <v>2199</v>
      </c>
      <c r="P20" s="77" t="s">
        <v>1887</v>
      </c>
      <c r="Q20" s="77" t="s">
        <v>1501</v>
      </c>
      <c r="R20" s="16"/>
      <c r="S20" s="16"/>
      <c r="T20" s="16"/>
      <c r="U20" s="16"/>
      <c r="V20" s="16"/>
      <c r="W20" s="16"/>
      <c r="X20" s="77">
        <v>15</v>
      </c>
      <c r="Y20" s="692" t="s">
        <v>2199</v>
      </c>
      <c r="Z20" s="77" t="s">
        <v>1887</v>
      </c>
      <c r="AA20" s="77" t="s">
        <v>1501</v>
      </c>
      <c r="AB20" s="16"/>
      <c r="AC20" s="77">
        <v>15</v>
      </c>
      <c r="AD20" s="77" t="s">
        <v>1636</v>
      </c>
      <c r="AE20" s="77" t="s">
        <v>1637</v>
      </c>
      <c r="AF20" s="77" t="s">
        <v>1501</v>
      </c>
    </row>
    <row r="21" spans="1:32" ht="12">
      <c r="A21" s="16"/>
      <c r="B21" s="16"/>
      <c r="C21" s="16"/>
      <c r="D21" s="16"/>
      <c r="E21" s="16"/>
      <c r="F21" s="16"/>
      <c r="G21" s="16"/>
      <c r="H21" s="16"/>
      <c r="I21" s="16"/>
      <c r="J21" s="16"/>
      <c r="K21" s="1044"/>
      <c r="L21" s="1044"/>
      <c r="M21" s="1044"/>
      <c r="N21" s="988">
        <v>16</v>
      </c>
      <c r="O21" s="77" t="s">
        <v>2221</v>
      </c>
      <c r="P21" s="77" t="s">
        <v>2222</v>
      </c>
      <c r="Q21" s="77" t="s">
        <v>1501</v>
      </c>
      <c r="R21" s="16"/>
      <c r="S21" s="16"/>
      <c r="T21" s="16"/>
      <c r="U21" s="16"/>
      <c r="V21" s="16"/>
      <c r="W21" s="16"/>
      <c r="X21" s="77">
        <v>16</v>
      </c>
      <c r="Y21" s="692" t="s">
        <v>2221</v>
      </c>
      <c r="Z21" s="77" t="s">
        <v>2222</v>
      </c>
      <c r="AA21" s="77" t="s">
        <v>1501</v>
      </c>
      <c r="AB21" s="16"/>
      <c r="AC21" s="77">
        <v>16</v>
      </c>
      <c r="AD21" s="77" t="s">
        <v>1639</v>
      </c>
      <c r="AE21" s="77" t="s">
        <v>1640</v>
      </c>
      <c r="AF21" s="77" t="s">
        <v>1501</v>
      </c>
    </row>
    <row r="22" spans="1:32" ht="12">
      <c r="A22" s="16"/>
      <c r="B22" s="16"/>
      <c r="C22" s="16"/>
      <c r="D22" s="16"/>
      <c r="E22" s="16"/>
      <c r="F22" s="16"/>
      <c r="G22" s="16"/>
      <c r="H22" s="16"/>
      <c r="I22" s="16"/>
      <c r="J22" s="16"/>
      <c r="K22" s="1044"/>
      <c r="L22" s="1044"/>
      <c r="M22" s="1044"/>
      <c r="N22" s="988">
        <v>17</v>
      </c>
      <c r="O22" s="77" t="s">
        <v>1738</v>
      </c>
      <c r="P22" s="77" t="s">
        <v>1739</v>
      </c>
      <c r="Q22" s="77" t="s">
        <v>1501</v>
      </c>
      <c r="R22" s="16"/>
      <c r="S22" s="16"/>
      <c r="T22" s="16"/>
      <c r="U22" s="16"/>
      <c r="V22" s="16"/>
      <c r="W22" s="16"/>
      <c r="X22" s="77">
        <v>17</v>
      </c>
      <c r="Y22" s="692" t="s">
        <v>1738</v>
      </c>
      <c r="Z22" s="77" t="s">
        <v>1739</v>
      </c>
      <c r="AA22" s="77" t="s">
        <v>1501</v>
      </c>
      <c r="AB22" s="16"/>
      <c r="AC22" s="77">
        <v>17</v>
      </c>
      <c r="AD22" s="77" t="s">
        <v>1642</v>
      </c>
      <c r="AE22" s="77" t="s">
        <v>1643</v>
      </c>
      <c r="AF22" s="77" t="s">
        <v>1501</v>
      </c>
    </row>
    <row r="23" spans="1:32" ht="12">
      <c r="A23" s="16"/>
      <c r="B23" s="16"/>
      <c r="C23" s="16"/>
      <c r="D23" s="16"/>
      <c r="E23" s="16"/>
      <c r="F23" s="16"/>
      <c r="G23" s="16"/>
      <c r="H23" s="16"/>
      <c r="I23" s="16"/>
      <c r="J23" s="16"/>
      <c r="K23" s="1044"/>
      <c r="L23" s="1044"/>
      <c r="M23" s="1044"/>
      <c r="N23" s="988">
        <v>18</v>
      </c>
      <c r="O23" s="77" t="s">
        <v>2263</v>
      </c>
      <c r="P23" s="77" t="s">
        <v>2264</v>
      </c>
      <c r="Q23" s="77" t="s">
        <v>1501</v>
      </c>
      <c r="R23" s="16"/>
      <c r="S23" s="16"/>
      <c r="T23" s="16"/>
      <c r="U23" s="16"/>
      <c r="V23" s="16"/>
      <c r="W23" s="16"/>
      <c r="X23" s="77">
        <v>18</v>
      </c>
      <c r="Y23" s="692" t="s">
        <v>2263</v>
      </c>
      <c r="Z23" s="77" t="s">
        <v>2264</v>
      </c>
      <c r="AA23" s="77" t="s">
        <v>1501</v>
      </c>
      <c r="AB23" s="16"/>
      <c r="AC23" s="77">
        <v>18</v>
      </c>
      <c r="AD23" s="77" t="s">
        <v>1645</v>
      </c>
      <c r="AE23" s="77" t="s">
        <v>1646</v>
      </c>
      <c r="AF23" s="77" t="s">
        <v>1501</v>
      </c>
    </row>
    <row r="24" spans="1:32" ht="12">
      <c r="A24" s="16"/>
      <c r="B24" s="16"/>
      <c r="C24" s="16"/>
      <c r="D24" s="16"/>
      <c r="E24" s="16"/>
      <c r="F24" s="16"/>
      <c r="G24" s="16"/>
      <c r="H24" s="16"/>
      <c r="I24" s="16"/>
      <c r="J24" s="16"/>
      <c r="K24" s="1044"/>
      <c r="L24" s="1044"/>
      <c r="M24" s="1044"/>
      <c r="N24" s="988">
        <v>19</v>
      </c>
      <c r="O24" s="77" t="s">
        <v>2286</v>
      </c>
      <c r="P24" s="77" t="s">
        <v>2287</v>
      </c>
      <c r="Q24" s="77" t="s">
        <v>1501</v>
      </c>
      <c r="R24" s="16"/>
      <c r="S24" s="16"/>
      <c r="T24" s="16"/>
      <c r="U24" s="16"/>
      <c r="V24" s="16"/>
      <c r="W24" s="16"/>
      <c r="X24" s="77">
        <v>19</v>
      </c>
      <c r="Y24" s="692" t="s">
        <v>2286</v>
      </c>
      <c r="Z24" s="77" t="s">
        <v>2287</v>
      </c>
      <c r="AA24" s="77" t="s">
        <v>1501</v>
      </c>
      <c r="AB24" s="16"/>
      <c r="AC24" s="77">
        <v>19</v>
      </c>
      <c r="AD24" s="77" t="s">
        <v>1648</v>
      </c>
      <c r="AE24" s="77" t="s">
        <v>1649</v>
      </c>
      <c r="AF24" s="77" t="s">
        <v>1501</v>
      </c>
    </row>
    <row r="25" spans="1:32" ht="12">
      <c r="A25" s="16"/>
      <c r="B25" s="16"/>
      <c r="C25" s="16"/>
      <c r="D25" s="16"/>
      <c r="E25" s="16"/>
      <c r="F25" s="16"/>
      <c r="G25" s="16"/>
      <c r="H25" s="16"/>
      <c r="I25" s="16"/>
      <c r="J25" s="16"/>
      <c r="K25" s="1044"/>
      <c r="L25" s="1044"/>
      <c r="M25" s="1044"/>
      <c r="N25" s="988">
        <v>20</v>
      </c>
      <c r="O25" s="77" t="s">
        <v>2309</v>
      </c>
      <c r="P25" s="77" t="s">
        <v>2310</v>
      </c>
      <c r="Q25" s="77" t="s">
        <v>1501</v>
      </c>
      <c r="R25" s="16"/>
      <c r="S25" s="16"/>
      <c r="T25" s="16"/>
      <c r="U25" s="16"/>
      <c r="V25" s="16"/>
      <c r="W25" s="16"/>
      <c r="X25" s="77">
        <v>20</v>
      </c>
      <c r="Y25" s="692" t="s">
        <v>2309</v>
      </c>
      <c r="Z25" s="77" t="s">
        <v>2310</v>
      </c>
      <c r="AA25" s="77" t="s">
        <v>1501</v>
      </c>
      <c r="AB25" s="16"/>
      <c r="AC25" s="77">
        <v>20</v>
      </c>
      <c r="AD25" s="77" t="s">
        <v>1651</v>
      </c>
      <c r="AE25" s="77" t="s">
        <v>1652</v>
      </c>
      <c r="AF25" s="77" t="s">
        <v>1501</v>
      </c>
    </row>
    <row r="26" spans="1:32" ht="12">
      <c r="A26" s="16"/>
      <c r="B26" s="16"/>
      <c r="C26" s="16"/>
      <c r="D26" s="16"/>
      <c r="E26" s="16"/>
      <c r="F26" s="16"/>
      <c r="G26" s="16"/>
      <c r="H26" s="16"/>
      <c r="I26" s="16"/>
      <c r="J26" s="16"/>
      <c r="K26" s="1044"/>
      <c r="L26" s="1044"/>
      <c r="M26" s="1044"/>
      <c r="N26" s="988">
        <v>21</v>
      </c>
      <c r="O26" s="77" t="s">
        <v>1860</v>
      </c>
      <c r="P26" s="77" t="s">
        <v>1861</v>
      </c>
      <c r="Q26" s="77" t="s">
        <v>1501</v>
      </c>
      <c r="R26" s="16"/>
      <c r="S26" s="16"/>
      <c r="T26" s="16"/>
      <c r="U26" s="16"/>
      <c r="V26" s="16"/>
      <c r="W26" s="16"/>
      <c r="X26" s="77">
        <v>21</v>
      </c>
      <c r="Y26" s="692" t="s">
        <v>1860</v>
      </c>
      <c r="Z26" s="77" t="s">
        <v>1861</v>
      </c>
      <c r="AA26" s="77" t="s">
        <v>1501</v>
      </c>
      <c r="AB26" s="16"/>
      <c r="AC26" s="77">
        <v>21</v>
      </c>
      <c r="AD26" s="77" t="s">
        <v>1654</v>
      </c>
      <c r="AE26" s="77" t="s">
        <v>1655</v>
      </c>
      <c r="AF26" s="77" t="s">
        <v>1501</v>
      </c>
    </row>
    <row r="27" spans="1:32" ht="12">
      <c r="A27" s="16"/>
      <c r="B27" s="16"/>
      <c r="C27" s="16"/>
      <c r="D27" s="16"/>
      <c r="E27" s="16"/>
      <c r="F27" s="16"/>
      <c r="G27" s="16"/>
      <c r="H27" s="16"/>
      <c r="I27" s="16"/>
      <c r="J27" s="16"/>
      <c r="K27" s="1044"/>
      <c r="L27" s="1044"/>
      <c r="M27" s="1044"/>
      <c r="N27" s="988">
        <v>22</v>
      </c>
      <c r="O27" s="77" t="s">
        <v>2351</v>
      </c>
      <c r="P27" s="77" t="s">
        <v>2352</v>
      </c>
      <c r="Q27" s="77" t="s">
        <v>1501</v>
      </c>
      <c r="R27" s="16"/>
      <c r="S27" s="16"/>
      <c r="T27" s="16"/>
      <c r="U27" s="16"/>
      <c r="V27" s="16"/>
      <c r="W27" s="16"/>
      <c r="X27" s="77">
        <v>22</v>
      </c>
      <c r="Y27" s="692" t="s">
        <v>2351</v>
      </c>
      <c r="Z27" s="77" t="s">
        <v>2352</v>
      </c>
      <c r="AA27" s="77" t="s">
        <v>1501</v>
      </c>
      <c r="AB27" s="16"/>
      <c r="AC27" s="77">
        <v>22</v>
      </c>
      <c r="AD27" s="77" t="s">
        <v>1657</v>
      </c>
      <c r="AE27" s="77" t="s">
        <v>1658</v>
      </c>
      <c r="AF27" s="77" t="s">
        <v>1501</v>
      </c>
    </row>
    <row r="28" spans="1:32" ht="12">
      <c r="A28" s="16"/>
      <c r="B28" s="16"/>
      <c r="C28" s="16"/>
      <c r="D28" s="16"/>
      <c r="E28" s="16"/>
      <c r="F28" s="16"/>
      <c r="G28" s="16"/>
      <c r="H28" s="16"/>
      <c r="I28" s="16"/>
      <c r="J28" s="16"/>
      <c r="K28" s="1044"/>
      <c r="L28" s="1044"/>
      <c r="M28" s="1044"/>
      <c r="N28" s="988">
        <v>23</v>
      </c>
      <c r="O28" s="77" t="s">
        <v>2374</v>
      </c>
      <c r="P28" s="77" t="s">
        <v>2375</v>
      </c>
      <c r="Q28" s="77" t="s">
        <v>1501</v>
      </c>
      <c r="R28" s="16"/>
      <c r="S28" s="16"/>
      <c r="T28" s="16"/>
      <c r="U28" s="16"/>
      <c r="V28" s="16"/>
      <c r="W28" s="16"/>
      <c r="X28" s="77">
        <v>23</v>
      </c>
      <c r="Y28" s="692" t="s">
        <v>2374</v>
      </c>
      <c r="Z28" s="77" t="s">
        <v>2375</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2397</v>
      </c>
      <c r="P29" s="77" t="s">
        <v>2398</v>
      </c>
      <c r="Q29" s="77" t="s">
        <v>1501</v>
      </c>
      <c r="R29" s="16"/>
      <c r="S29" s="16"/>
      <c r="T29" s="16"/>
      <c r="U29" s="16"/>
      <c r="V29" s="16"/>
      <c r="W29" s="16"/>
      <c r="X29" s="77">
        <v>24</v>
      </c>
      <c r="Y29" s="692" t="s">
        <v>2397</v>
      </c>
      <c r="Z29" s="77" t="s">
        <v>2398</v>
      </c>
      <c r="AA29" s="77" t="s">
        <v>1501</v>
      </c>
      <c r="AB29" s="16"/>
      <c r="AC29" s="77">
        <v>24</v>
      </c>
      <c r="AD29" s="77" t="s">
        <v>1660</v>
      </c>
      <c r="AE29" s="77" t="s">
        <v>1661</v>
      </c>
      <c r="AF29" s="77" t="s">
        <v>1501</v>
      </c>
    </row>
    <row r="30" spans="1:32" ht="12">
      <c r="A30" s="16"/>
      <c r="B30" s="16"/>
      <c r="C30" s="16"/>
      <c r="D30" s="16"/>
      <c r="E30" s="16"/>
      <c r="F30" s="16"/>
      <c r="G30" s="16"/>
      <c r="H30" s="16"/>
      <c r="I30" s="16"/>
      <c r="J30" s="16"/>
      <c r="K30" s="1044"/>
      <c r="L30" s="1044"/>
      <c r="M30" s="1044"/>
      <c r="N30" s="988">
        <v>25</v>
      </c>
      <c r="O30" s="77" t="s">
        <v>1872</v>
      </c>
      <c r="P30" s="77" t="s">
        <v>1873</v>
      </c>
      <c r="Q30" s="77" t="s">
        <v>1501</v>
      </c>
      <c r="R30" s="16"/>
      <c r="S30" s="16"/>
      <c r="T30" s="16"/>
      <c r="U30" s="16"/>
      <c r="V30" s="16"/>
      <c r="W30" s="16"/>
      <c r="X30" s="77">
        <v>25</v>
      </c>
      <c r="Y30" s="692" t="s">
        <v>1872</v>
      </c>
      <c r="Z30" s="77" t="s">
        <v>1873</v>
      </c>
      <c r="AA30" s="77" t="s">
        <v>1501</v>
      </c>
      <c r="AB30" s="16"/>
      <c r="AC30" s="77">
        <v>25</v>
      </c>
      <c r="AD30" s="77" t="s">
        <v>1663</v>
      </c>
      <c r="AE30" s="77" t="s">
        <v>1664</v>
      </c>
      <c r="AF30" s="77" t="s">
        <v>1501</v>
      </c>
    </row>
    <row r="31" spans="1:32" ht="12">
      <c r="A31" s="16"/>
      <c r="B31" s="16"/>
      <c r="C31" s="16"/>
      <c r="D31" s="16"/>
      <c r="E31" s="16"/>
      <c r="F31" s="16"/>
      <c r="G31" s="16"/>
      <c r="H31" s="16"/>
      <c r="I31" s="16"/>
      <c r="J31" s="16"/>
      <c r="K31" s="1044"/>
      <c r="L31" s="1044"/>
      <c r="M31" s="1044"/>
      <c r="N31" s="988">
        <v>26</v>
      </c>
      <c r="O31" s="77" t="s">
        <v>2439</v>
      </c>
      <c r="P31" s="77" t="s">
        <v>2440</v>
      </c>
      <c r="Q31" s="77" t="s">
        <v>1501</v>
      </c>
      <c r="R31" s="16"/>
      <c r="S31" s="16"/>
      <c r="T31" s="16"/>
      <c r="U31" s="16"/>
      <c r="V31" s="16"/>
      <c r="W31" s="16"/>
      <c r="X31" s="77">
        <v>26</v>
      </c>
      <c r="Y31" s="692" t="s">
        <v>2439</v>
      </c>
      <c r="Z31" s="77" t="s">
        <v>2440</v>
      </c>
      <c r="AA31" s="77" t="s">
        <v>1501</v>
      </c>
      <c r="AB31" s="16"/>
      <c r="AC31" s="77">
        <v>26</v>
      </c>
      <c r="AD31" s="77" t="s">
        <v>1666</v>
      </c>
      <c r="AE31" s="77" t="s">
        <v>1667</v>
      </c>
      <c r="AF31" s="77" t="s">
        <v>1501</v>
      </c>
    </row>
    <row r="32" spans="1:32" ht="12">
      <c r="A32" s="16"/>
      <c r="B32" s="16"/>
      <c r="C32" s="16"/>
      <c r="D32" s="16"/>
      <c r="E32" s="16"/>
      <c r="F32" s="16"/>
      <c r="G32" s="16"/>
      <c r="H32" s="16"/>
      <c r="I32" s="16"/>
      <c r="J32" s="16"/>
      <c r="K32" s="1044"/>
      <c r="L32" s="1044"/>
      <c r="M32" s="1044"/>
      <c r="N32" s="988">
        <v>27</v>
      </c>
      <c r="O32" s="77" t="s">
        <v>1866</v>
      </c>
      <c r="P32" s="77" t="s">
        <v>1867</v>
      </c>
      <c r="Q32" s="77" t="s">
        <v>1501</v>
      </c>
      <c r="R32" s="16"/>
      <c r="S32" s="16"/>
      <c r="T32" s="16"/>
      <c r="U32" s="16"/>
      <c r="V32" s="16"/>
      <c r="W32" s="16"/>
      <c r="X32" s="77">
        <v>27</v>
      </c>
      <c r="Y32" s="692" t="s">
        <v>1866</v>
      </c>
      <c r="Z32" s="77" t="s">
        <v>1867</v>
      </c>
      <c r="AA32" s="77" t="s">
        <v>1501</v>
      </c>
      <c r="AB32" s="16"/>
      <c r="AC32" s="77">
        <v>27</v>
      </c>
      <c r="AD32" s="77" t="s">
        <v>1669</v>
      </c>
      <c r="AE32" s="77" t="s">
        <v>1670</v>
      </c>
      <c r="AF32" s="77" t="s">
        <v>1501</v>
      </c>
    </row>
    <row r="33" spans="1:32" ht="12">
      <c r="A33" s="16"/>
      <c r="B33" s="16"/>
      <c r="C33" s="16"/>
      <c r="D33" s="16"/>
      <c r="E33" s="16"/>
      <c r="F33" s="16"/>
      <c r="G33" s="16"/>
      <c r="H33" s="16"/>
      <c r="I33" s="16"/>
      <c r="J33" s="16"/>
      <c r="K33" s="1044"/>
      <c r="L33" s="1044"/>
      <c r="M33" s="1044"/>
      <c r="N33" s="988">
        <v>28</v>
      </c>
      <c r="O33" s="77" t="s">
        <v>1879</v>
      </c>
      <c r="P33" s="77" t="s">
        <v>1880</v>
      </c>
      <c r="Q33" s="77" t="s">
        <v>1501</v>
      </c>
      <c r="R33" s="16"/>
      <c r="S33" s="16"/>
      <c r="T33" s="16"/>
      <c r="U33" s="16"/>
      <c r="V33" s="16"/>
      <c r="W33" s="16"/>
      <c r="X33" s="77">
        <v>28</v>
      </c>
      <c r="Y33" s="692" t="s">
        <v>1879</v>
      </c>
      <c r="Z33" s="77" t="s">
        <v>1880</v>
      </c>
      <c r="AA33" s="77" t="s">
        <v>1501</v>
      </c>
      <c r="AB33" s="16"/>
      <c r="AC33" s="77">
        <v>28</v>
      </c>
      <c r="AD33" s="77" t="s">
        <v>1672</v>
      </c>
      <c r="AE33" s="77" t="s">
        <v>1673</v>
      </c>
      <c r="AF33" s="77" t="s">
        <v>1501</v>
      </c>
    </row>
    <row r="34" spans="1:32" ht="12">
      <c r="A34" s="16"/>
      <c r="B34" s="16"/>
      <c r="C34" s="16"/>
      <c r="D34" s="16"/>
      <c r="E34" s="16"/>
      <c r="F34" s="16"/>
      <c r="G34" s="16"/>
      <c r="H34" s="16"/>
      <c r="I34" s="16"/>
      <c r="J34" s="16"/>
      <c r="K34" s="1044"/>
      <c r="L34" s="1044"/>
      <c r="M34" s="1044"/>
      <c r="N34" s="988">
        <v>29</v>
      </c>
      <c r="O34" s="77" t="s">
        <v>2500</v>
      </c>
      <c r="P34" s="77" t="s">
        <v>2501</v>
      </c>
      <c r="Q34" s="77" t="s">
        <v>1501</v>
      </c>
      <c r="R34" s="16"/>
      <c r="S34" s="16"/>
      <c r="T34" s="16"/>
      <c r="U34" s="16"/>
      <c r="V34" s="16"/>
      <c r="W34" s="16"/>
      <c r="X34" s="77">
        <v>29</v>
      </c>
      <c r="Y34" s="692" t="s">
        <v>2500</v>
      </c>
      <c r="Z34" s="77" t="s">
        <v>2501</v>
      </c>
      <c r="AA34" s="77" t="s">
        <v>1501</v>
      </c>
      <c r="AB34" s="16"/>
      <c r="AC34" s="77">
        <v>29</v>
      </c>
      <c r="AD34" s="77" t="s">
        <v>1675</v>
      </c>
      <c r="AE34" s="77" t="s">
        <v>1676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1678</v>
      </c>
      <c r="AE35" s="77" t="s">
        <v>1679</v>
      </c>
      <c r="AF35" s="77" t="s">
        <v>1501</v>
      </c>
    </row>
    <row r="36" spans="1:32" ht="12">
      <c r="A36" s="16"/>
      <c r="B36" s="16"/>
      <c r="C36" s="16"/>
      <c r="D36" s="16"/>
      <c r="E36" s="16"/>
      <c r="F36" s="16"/>
      <c r="G36" s="16"/>
      <c r="H36" s="16"/>
      <c r="I36" s="16"/>
      <c r="J36" s="16"/>
      <c r="K36" s="1044"/>
      <c r="L36" s="1044"/>
      <c r="M36" s="1044"/>
      <c r="N36" s="988">
        <v>31</v>
      </c>
      <c r="O36" s="77" t="s">
        <v>1560</v>
      </c>
      <c r="P36" s="77" t="s">
        <v>1561</v>
      </c>
      <c r="Q36" s="77" t="s">
        <v>1508</v>
      </c>
      <c r="R36" s="16"/>
      <c r="S36" s="16"/>
      <c r="T36" s="16"/>
      <c r="U36" s="16"/>
      <c r="V36" s="16"/>
      <c r="W36" s="16"/>
      <c r="X36" s="77">
        <v>31</v>
      </c>
      <c r="Y36" s="692">
        <v>0</v>
      </c>
      <c r="Z36" s="77">
        <v>0</v>
      </c>
      <c r="AA36" s="77">
        <v>0</v>
      </c>
      <c r="AB36" s="16"/>
      <c r="AC36" s="77">
        <v>31</v>
      </c>
      <c r="AD36" s="77" t="s">
        <v>1681</v>
      </c>
      <c r="AE36" s="77" t="s">
        <v>1682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1684</v>
      </c>
      <c r="AE37" s="77" t="s">
        <v>1685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1687</v>
      </c>
      <c r="AE38" s="77" t="s">
        <v>1688</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1690</v>
      </c>
      <c r="AE39" s="77" t="s">
        <v>1691</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1693</v>
      </c>
      <c r="AE40" s="77" t="s">
        <v>1694</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1696</v>
      </c>
      <c r="AE41" s="77" t="s">
        <v>1697</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1699</v>
      </c>
      <c r="AE42" s="77" t="s">
        <v>1700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1702</v>
      </c>
      <c r="AE43" s="77" t="s">
        <v>1703</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1705</v>
      </c>
      <c r="AE44" s="77" t="s">
        <v>1706</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1708</v>
      </c>
      <c r="AE45" s="77" t="s">
        <v>1709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1711</v>
      </c>
      <c r="AE46" s="77" t="s">
        <v>1712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1714</v>
      </c>
      <c r="AE47" s="77" t="s">
        <v>1715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1717</v>
      </c>
      <c r="AE48" s="77" t="s">
        <v>1718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1720</v>
      </c>
      <c r="AE49" s="77" t="s">
        <v>1721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1723</v>
      </c>
      <c r="AE50" s="77" t="s">
        <v>1724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1726</v>
      </c>
      <c r="AE51" s="77" t="s">
        <v>1727</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1729</v>
      </c>
      <c r="AE52" s="77" t="s">
        <v>1730</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1732</v>
      </c>
      <c r="AE53" s="77" t="s">
        <v>1733</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1735</v>
      </c>
      <c r="AE54" s="77" t="s">
        <v>1736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1738</v>
      </c>
      <c r="AE55" s="77" t="s">
        <v>1739</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1741</v>
      </c>
      <c r="AE56" s="77" t="s">
        <v>1742</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1744</v>
      </c>
      <c r="AE57" s="77" t="s">
        <v>1745</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1747</v>
      </c>
      <c r="AE58" s="77" t="s">
        <v>1748</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由仁町</v>
      </c>
      <c r="K4" s="70" t="str">
        <f>HLOOKUP(K3,比較地域マスタ!$E$5:$L$6,2,0)</f>
        <v>01427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由仁町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50.314784412331967</v>
      </c>
      <c r="BB5" s="29"/>
      <c r="BC5" s="17"/>
      <c r="BD5" s="1005">
        <f>SUM(BC6:BC8)</f>
        <v>27.69906982515592</v>
      </c>
      <c r="BE5" s="29"/>
      <c r="BF5" s="17"/>
      <c r="BG5" s="1005">
        <f>AK35</f>
        <v>31.235788981845172</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25.495302350012089</v>
      </c>
      <c r="BA6" s="17"/>
      <c r="BB6" s="29"/>
      <c r="BC6" s="1005">
        <f>O32</f>
        <v>19.571428120397421</v>
      </c>
      <c r="BD6" s="17"/>
      <c r="BE6" s="29"/>
      <c r="BF6" s="1005">
        <f>AK36</f>
        <v>20.473495009342919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0.83268633610957699</v>
      </c>
      <c r="BA7" s="17"/>
      <c r="BB7" s="29"/>
      <c r="BC7" s="1005">
        <f>O33</f>
        <v>0.63883435186983095</v>
      </c>
      <c r="BD7" s="17"/>
      <c r="BE7" s="29"/>
      <c r="BF7" s="1005">
        <f t="shared" ref="BF7:BF8" si="0">AK37</f>
        <v>0.3458836247525075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23.9867957262103</v>
      </c>
      <c r="BA8" s="17"/>
      <c r="BB8" s="29"/>
      <c r="BC8" s="1005">
        <f>O34</f>
        <v>7.4888073528886672</v>
      </c>
      <c r="BD8" s="17"/>
      <c r="BE8" s="29"/>
      <c r="BF8" s="1005">
        <f t="shared" si="0"/>
        <v>10.416410347749746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89.276826361368222</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8.941045420277165</v>
      </c>
      <c r="BA9" s="1005">
        <f>AZ9</f>
        <v>8.941045420277165</v>
      </c>
      <c r="BB9" s="29"/>
      <c r="BC9" s="1005">
        <f>O35</f>
        <v>11.17916927415188</v>
      </c>
      <c r="BD9" s="1005">
        <f>BC9</f>
        <v>11.17916927415188</v>
      </c>
      <c r="BE9" s="29"/>
      <c r="BF9" s="1005">
        <f>AK39</f>
        <v>5.8271136202040141</v>
      </c>
      <c r="BG9" s="1005">
        <f>AK39</f>
        <v>5.8271136202040141</v>
      </c>
      <c r="BH9" s="29"/>
    </row>
    <row r="10" spans="1:62" ht="17.100000000000001" customHeight="1" thickBot="1">
      <c r="B10" s="323"/>
      <c r="C10" s="324"/>
      <c r="D10" s="326"/>
      <c r="E10" s="326"/>
      <c r="F10" s="326"/>
      <c r="G10" s="325"/>
      <c r="H10" s="325"/>
      <c r="I10" s="326"/>
      <c r="J10" s="327"/>
      <c r="K10" s="334"/>
      <c r="L10" s="246" t="s">
        <v>114</v>
      </c>
      <c r="M10" s="246"/>
      <c r="N10" s="563"/>
      <c r="O10" s="906">
        <f>SUM(O11:O13)</f>
        <v>50.314784412331967</v>
      </c>
      <c r="P10" s="453">
        <f t="shared" ref="P10:P22" si="1">O10/$O$9</f>
        <v>0.5635816870177649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12.605555495401291</v>
      </c>
      <c r="BA10" s="1005">
        <f>AZ10</f>
        <v>12.605555495401291</v>
      </c>
      <c r="BB10" s="29"/>
      <c r="BC10" s="1005">
        <f>O36</f>
        <v>13.29048717225308</v>
      </c>
      <c r="BD10" s="1005">
        <f>BC10</f>
        <v>13.29048717225308</v>
      </c>
      <c r="BE10" s="29"/>
      <c r="BF10" s="1005">
        <f>AK40</f>
        <v>10.151480919193386</v>
      </c>
      <c r="BG10" s="1005">
        <f>AK40</f>
        <v>10.151480919193386</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25.495302350012089</v>
      </c>
      <c r="P11" s="454">
        <f t="shared" si="1"/>
        <v>0.28557581389389969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17.415441033357816</v>
      </c>
      <c r="BB11" s="29"/>
      <c r="BC11" s="1005"/>
      <c r="BD11" s="1005">
        <f>SUM(BC12:BC14)</f>
        <v>15.517254649437579</v>
      </c>
      <c r="BE11" s="29"/>
      <c r="BF11" s="17"/>
      <c r="BG11" s="1005">
        <f>AK41</f>
        <v>13.045444426423254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0.83268633610957699</v>
      </c>
      <c r="P12" s="454">
        <f t="shared" si="1"/>
        <v>9.327015419870438E-3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17.023307339802003</v>
      </c>
      <c r="BA12" s="17"/>
      <c r="BB12" s="29"/>
      <c r="BC12" s="1005">
        <f>O38</f>
        <v>15.076022335213779</v>
      </c>
      <c r="BD12" s="17"/>
      <c r="BE12" s="29"/>
      <c r="BF12" s="1005">
        <f>AK42</f>
        <v>12.76386996971187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23.9867957262103</v>
      </c>
      <c r="P13" s="454">
        <f t="shared" si="1"/>
        <v>0.26867885770399474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0.39213369355581401</v>
      </c>
      <c r="BA13" s="17"/>
      <c r="BB13" s="29"/>
      <c r="BC13" s="1005">
        <f>O41</f>
        <v>0.44123231422379999</v>
      </c>
      <c r="BD13" s="17"/>
      <c r="BE13" s="29"/>
      <c r="BF13" s="1005">
        <f>AK45</f>
        <v>0.28157445671138404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8.941045420277165</v>
      </c>
      <c r="P14" s="453">
        <f t="shared" si="1"/>
        <v>0.10014967808203949</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12.605555495401291</v>
      </c>
      <c r="P15" s="453">
        <f t="shared" si="1"/>
        <v>0.14119627689695691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17.415441033357816</v>
      </c>
      <c r="P16" s="453">
        <f t="shared" si="1"/>
        <v>0.19507235800323888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17.023307339802003</v>
      </c>
      <c r="P17" s="454">
        <f t="shared" si="1"/>
        <v>0.19068002340155218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7.5593626176815976</v>
      </c>
      <c r="P18" s="454">
        <f t="shared" si="1"/>
        <v>8.4673290099755133E-2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9.4639447221204041</v>
      </c>
      <c r="P19" s="454">
        <f t="shared" si="1"/>
        <v>0.10600673330179704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0.39213369355581401</v>
      </c>
      <c r="P20" s="454">
        <f t="shared" si="1"/>
        <v>4.3923346016867121E-3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29.217980190659226</v>
      </c>
      <c r="AZ22" s="1005">
        <f t="shared" si="3"/>
        <v>25.722885186410515</v>
      </c>
      <c r="BA22" s="1005">
        <f t="shared" si="3"/>
        <v>26.015879946978227</v>
      </c>
      <c r="BB22" s="1005">
        <f t="shared" si="3"/>
        <v>27.908237122231728</v>
      </c>
      <c r="BC22" s="1005">
        <f t="shared" si="3"/>
        <v>27.69906982515592</v>
      </c>
      <c r="BD22" s="1005">
        <f t="shared" si="3"/>
        <v>31.43069214045163</v>
      </c>
      <c r="BE22" s="1005">
        <f t="shared" si="3"/>
        <v>31.998041971797356</v>
      </c>
      <c r="BF22" s="1005">
        <f t="shared" si="3"/>
        <v>33.054597500006764</v>
      </c>
      <c r="BG22" s="1005">
        <f t="shared" si="3"/>
        <v>34.522924203984445</v>
      </c>
      <c r="BH22" s="1005">
        <f t="shared" si="3"/>
        <v>30.631096130063707</v>
      </c>
      <c r="BI22" s="1005">
        <f t="shared" si="3"/>
        <v>31.09822754690552</v>
      </c>
      <c r="BJ22" s="1005">
        <f t="shared" si="3"/>
        <v>34.905678269729293</v>
      </c>
      <c r="BK22" s="1005">
        <f t="shared" si="3"/>
        <v>35.53239111265988</v>
      </c>
      <c r="BL22" s="1005">
        <f t="shared" si="3"/>
        <v>31.235788981845172</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8.5586292605629559</v>
      </c>
      <c r="AZ23" s="1005">
        <f t="shared" ref="AZ23:BL23" si="4">Y39</f>
        <v>7.6611668417523813</v>
      </c>
      <c r="BA23" s="1005">
        <f t="shared" si="4"/>
        <v>9.6782076157852224</v>
      </c>
      <c r="BB23" s="1005">
        <f t="shared" si="4"/>
        <v>12.020303107878799</v>
      </c>
      <c r="BC23" s="1005">
        <f t="shared" si="4"/>
        <v>11.17916927415188</v>
      </c>
      <c r="BD23" s="1005">
        <f t="shared" si="4"/>
        <v>8.6736497159442951</v>
      </c>
      <c r="BE23" s="1005">
        <f t="shared" si="4"/>
        <v>8.3923879026074015</v>
      </c>
      <c r="BF23" s="1005">
        <f t="shared" si="4"/>
        <v>7.1954993301649068</v>
      </c>
      <c r="BG23" s="1005">
        <f t="shared" si="4"/>
        <v>7.21485501099618</v>
      </c>
      <c r="BH23" s="1005">
        <f t="shared" si="4"/>
        <v>7.250439226981781</v>
      </c>
      <c r="BI23" s="1005">
        <f t="shared" si="4"/>
        <v>6.504302347868177</v>
      </c>
      <c r="BJ23" s="1005">
        <f t="shared" si="4"/>
        <v>5.6274827991295506</v>
      </c>
      <c r="BK23" s="1005">
        <f t="shared" si="4"/>
        <v>5.7153643492727033</v>
      </c>
      <c r="BL23" s="1005">
        <f t="shared" si="4"/>
        <v>5.8271136202040141</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10.769618148768931</v>
      </c>
      <c r="AZ24" s="1005">
        <f t="shared" ref="AZ24:BL24" si="5">Y40</f>
        <v>10.54739388080338</v>
      </c>
      <c r="BA24" s="1005">
        <f t="shared" si="5"/>
        <v>12.564635000108071</v>
      </c>
      <c r="BB24" s="1005">
        <f t="shared" si="5"/>
        <v>13.84666545213698</v>
      </c>
      <c r="BC24" s="1005">
        <f t="shared" si="5"/>
        <v>13.29048717225308</v>
      </c>
      <c r="BD24" s="1005">
        <f t="shared" si="5"/>
        <v>14.186538967267991</v>
      </c>
      <c r="BE24" s="1005">
        <f t="shared" si="5"/>
        <v>12.95269635286912</v>
      </c>
      <c r="BF24" s="1005">
        <f t="shared" si="5"/>
        <v>13.012504296626146</v>
      </c>
      <c r="BG24" s="1005">
        <f t="shared" si="5"/>
        <v>12.697060636604292</v>
      </c>
      <c r="BH24" s="1005">
        <f t="shared" si="5"/>
        <v>11.646850516447474</v>
      </c>
      <c r="BI24" s="1005">
        <f t="shared" si="5"/>
        <v>11.664586708023712</v>
      </c>
      <c r="BJ24" s="1005">
        <f t="shared" si="5"/>
        <v>10.531216891116761</v>
      </c>
      <c r="BK24" s="1005">
        <f t="shared" si="5"/>
        <v>10.452711384569549</v>
      </c>
      <c r="BL24" s="1005">
        <f t="shared" si="5"/>
        <v>10.151480919193386</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16.047713845744813</v>
      </c>
      <c r="AZ25" s="1005">
        <f t="shared" ref="AZ25:BL25" si="6">Y41</f>
        <v>16.192020992889429</v>
      </c>
      <c r="BA25" s="1005">
        <f t="shared" si="6"/>
        <v>15.724503724963183</v>
      </c>
      <c r="BB25" s="1005">
        <f t="shared" si="6"/>
        <v>15.721496043219467</v>
      </c>
      <c r="BC25" s="1005">
        <f t="shared" si="6"/>
        <v>15.517254649437579</v>
      </c>
      <c r="BD25" s="1005">
        <f t="shared" si="6"/>
        <v>15.156917962964856</v>
      </c>
      <c r="BE25" s="1005">
        <f t="shared" si="6"/>
        <v>14.999857095540259</v>
      </c>
      <c r="BF25" s="1005">
        <f t="shared" si="6"/>
        <v>15.394858955707427</v>
      </c>
      <c r="BG25" s="1005">
        <f t="shared" si="6"/>
        <v>15.362901226148971</v>
      </c>
      <c r="BH25" s="1005">
        <f t="shared" si="6"/>
        <v>14.961921373936406</v>
      </c>
      <c r="BI25" s="1005">
        <f t="shared" si="6"/>
        <v>14.027075257933936</v>
      </c>
      <c r="BJ25" s="1005">
        <f t="shared" si="6"/>
        <v>12.98615932365753</v>
      </c>
      <c r="BK25" s="1005">
        <f t="shared" si="6"/>
        <v>12.948537161310009</v>
      </c>
      <c r="BL25" s="1005">
        <f t="shared" si="6"/>
        <v>13.045444426423254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64.593941445735922</v>
      </c>
      <c r="AZ27" s="1005">
        <f t="shared" si="8"/>
        <v>60.123466901855707</v>
      </c>
      <c r="BA27" s="1005">
        <f t="shared" si="8"/>
        <v>63.983226287834704</v>
      </c>
      <c r="BB27" s="1005">
        <f t="shared" si="8"/>
        <v>69.496701725466977</v>
      </c>
      <c r="BC27" s="1005">
        <f t="shared" si="8"/>
        <v>67.68598092099846</v>
      </c>
      <c r="BD27" s="1005">
        <f t="shared" si="8"/>
        <v>69.44779878662878</v>
      </c>
      <c r="BE27" s="1005">
        <f t="shared" si="8"/>
        <v>68.342983322814135</v>
      </c>
      <c r="BF27" s="1005">
        <f t="shared" si="8"/>
        <v>68.657460082505253</v>
      </c>
      <c r="BG27" s="1005">
        <f t="shared" si="8"/>
        <v>69.797741077733889</v>
      </c>
      <c r="BH27" s="1005">
        <f t="shared" si="8"/>
        <v>64.490307247429371</v>
      </c>
      <c r="BI27" s="1005">
        <f t="shared" si="8"/>
        <v>63.294191860731345</v>
      </c>
      <c r="BJ27" s="1005">
        <f t="shared" si="8"/>
        <v>64.050537283633133</v>
      </c>
      <c r="BK27" s="1005">
        <f t="shared" si="8"/>
        <v>64.649004007812138</v>
      </c>
      <c r="BL27" s="1005">
        <f t="shared" si="8"/>
        <v>60.259827947665819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67.68598092099846</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27.69906982515592</v>
      </c>
      <c r="P31" s="453">
        <f t="shared" ref="P31:P43" si="9">O31/$O$30</f>
        <v>0.40922905228315515</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19.571428120397421</v>
      </c>
      <c r="P32" s="454">
        <f t="shared" si="9"/>
        <v>0.28915039501666895</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0.63883435186983095</v>
      </c>
      <c r="P33" s="454">
        <f t="shared" si="9"/>
        <v>9.4382077821323716E-3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7.4888073528886672</v>
      </c>
      <c r="P34" s="454">
        <f t="shared" si="9"/>
        <v>0.11064044948435382</v>
      </c>
      <c r="Q34" s="328"/>
      <c r="R34" s="13"/>
      <c r="S34" s="323"/>
      <c r="T34" s="563" t="s">
        <v>112</v>
      </c>
      <c r="U34" s="332"/>
      <c r="V34" s="332"/>
      <c r="W34" s="332"/>
      <c r="X34" s="893">
        <f>X35+X39+X40+X41+X47</f>
        <v>64.593941445735922</v>
      </c>
      <c r="Y34" s="894">
        <f t="shared" ref="Y34:AK34" si="10">Y35+Y39+Y40+Y41+Y47</f>
        <v>60.123466901855707</v>
      </c>
      <c r="Z34" s="894">
        <f t="shared" si="10"/>
        <v>63.983226287834704</v>
      </c>
      <c r="AA34" s="894">
        <f t="shared" si="10"/>
        <v>69.496701725466977</v>
      </c>
      <c r="AB34" s="894">
        <f t="shared" si="10"/>
        <v>67.68598092099846</v>
      </c>
      <c r="AC34" s="894">
        <f t="shared" si="10"/>
        <v>69.44779878662878</v>
      </c>
      <c r="AD34" s="894">
        <f t="shared" si="10"/>
        <v>68.342983322814135</v>
      </c>
      <c r="AE34" s="894">
        <f t="shared" si="10"/>
        <v>68.657460082505253</v>
      </c>
      <c r="AF34" s="894">
        <f t="shared" si="10"/>
        <v>69.797741077733889</v>
      </c>
      <c r="AG34" s="894">
        <f t="shared" si="10"/>
        <v>64.490307247429371</v>
      </c>
      <c r="AH34" s="894">
        <f t="shared" si="10"/>
        <v>63.294191860731345</v>
      </c>
      <c r="AI34" s="894">
        <f t="shared" si="10"/>
        <v>64.050537283633133</v>
      </c>
      <c r="AJ34" s="894">
        <f t="shared" si="10"/>
        <v>64.649004007812138</v>
      </c>
      <c r="AK34" s="895">
        <f t="shared" si="10"/>
        <v>60.259827947665819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11.17916927415188</v>
      </c>
      <c r="P35" s="453">
        <f t="shared" si="9"/>
        <v>0.16516225549275784</v>
      </c>
      <c r="Q35" s="328"/>
      <c r="R35" s="13"/>
      <c r="S35" s="323"/>
      <c r="T35" s="334"/>
      <c r="U35" s="246" t="s">
        <v>114</v>
      </c>
      <c r="V35" s="344"/>
      <c r="W35" s="344"/>
      <c r="X35" s="896">
        <f>SUM(X36:X38)</f>
        <v>29.217980190659226</v>
      </c>
      <c r="Y35" s="897">
        <f t="shared" ref="Y35:AK35" si="11">SUM(Y36:Y38)</f>
        <v>25.722885186410515</v>
      </c>
      <c r="Z35" s="897">
        <f t="shared" si="11"/>
        <v>26.015879946978227</v>
      </c>
      <c r="AA35" s="897">
        <f t="shared" si="11"/>
        <v>27.908237122231728</v>
      </c>
      <c r="AB35" s="897">
        <f t="shared" si="11"/>
        <v>27.69906982515592</v>
      </c>
      <c r="AC35" s="897">
        <f t="shared" si="11"/>
        <v>31.43069214045163</v>
      </c>
      <c r="AD35" s="897">
        <f t="shared" si="11"/>
        <v>31.998041971797356</v>
      </c>
      <c r="AE35" s="897">
        <f t="shared" si="11"/>
        <v>33.054597500006764</v>
      </c>
      <c r="AF35" s="897">
        <f t="shared" si="11"/>
        <v>34.522924203984445</v>
      </c>
      <c r="AG35" s="897">
        <f t="shared" si="11"/>
        <v>30.631096130063707</v>
      </c>
      <c r="AH35" s="897">
        <f t="shared" si="11"/>
        <v>31.09822754690552</v>
      </c>
      <c r="AI35" s="897">
        <f t="shared" si="11"/>
        <v>34.905678269729293</v>
      </c>
      <c r="AJ35" s="897">
        <f t="shared" si="11"/>
        <v>35.53239111265988</v>
      </c>
      <c r="AK35" s="898">
        <f t="shared" si="11"/>
        <v>31.235788981845172</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13.29048717225308</v>
      </c>
      <c r="P36" s="453">
        <f t="shared" si="9"/>
        <v>0.19635509438454374</v>
      </c>
      <c r="Q36" s="328"/>
      <c r="R36" s="13"/>
      <c r="S36" s="356" t="s">
        <v>184</v>
      </c>
      <c r="T36" s="335"/>
      <c r="U36" s="346"/>
      <c r="V36" s="336" t="s">
        <v>184</v>
      </c>
      <c r="W36" s="357"/>
      <c r="X36" s="899">
        <f>VLOOKUP(年度マスタ!$K$4&amp;"_"&amp;X$33,データシート1!$A:$BT,MATCH("aa_"&amp;$S36,データシート1!$A$1:$BT$1,0),0)</f>
        <v>18.854138288579328</v>
      </c>
      <c r="Y36" s="900">
        <f>VLOOKUP(年度マスタ!$K$4&amp;"_"&amp;Y$33,データシート1!$A:$BT,MATCH("aa_"&amp;$S36,データシート1!$A$1:$BT$1,0),0)</f>
        <v>16.22540656547292</v>
      </c>
      <c r="Z36" s="900">
        <f>VLOOKUP(年度マスタ!$K$4&amp;"_"&amp;Z$33,データシート1!$A:$BT,MATCH("aa_"&amp;$S36,データシート1!$A$1:$BT$1,0),0)</f>
        <v>16.92482034097802</v>
      </c>
      <c r="AA36" s="900">
        <f>VLOOKUP(年度マスタ!$K$4&amp;"_"&amp;AA$33,データシート1!$A:$BT,MATCH("aa_"&amp;$S36,データシート1!$A$1:$BT$1,0),0)</f>
        <v>18.654962749081509</v>
      </c>
      <c r="AB36" s="900">
        <f>VLOOKUP(年度マスタ!$K$4&amp;"_"&amp;AB$33,データシート1!$A:$BT,MATCH("aa_"&amp;$S36,データシート1!$A$1:$BT$1,0),0)</f>
        <v>19.571428120397421</v>
      </c>
      <c r="AC36" s="900">
        <f>VLOOKUP(年度マスタ!$K$4&amp;"_"&amp;AC$33,データシート1!$A:$BT,MATCH("aa_"&amp;$S36,データシート1!$A$1:$BT$1,0),0)</f>
        <v>19.15942615286253</v>
      </c>
      <c r="AD36" s="900">
        <f>VLOOKUP(年度マスタ!$K$4&amp;"_"&amp;AD$33,データシート1!$A:$BT,MATCH("aa_"&amp;$S36,データシート1!$A$1:$BT$1,0),0)</f>
        <v>19.131189801839952</v>
      </c>
      <c r="AE36" s="900">
        <f>VLOOKUP(年度マスタ!$K$4&amp;"_"&amp;AE$33,データシート1!$A:$BT,MATCH("aa_"&amp;$S36,データシート1!$A$1:$BT$1,0),0)</f>
        <v>19.285736513760121</v>
      </c>
      <c r="AF36" s="900">
        <f>VLOOKUP(年度マスタ!$K$4&amp;"_"&amp;AF$33,データシート1!$A:$BT,MATCH("aa_"&amp;$S36,データシート1!$A$1:$BT$1,0),0)</f>
        <v>22.036209971202219</v>
      </c>
      <c r="AG36" s="900">
        <f>VLOOKUP(年度マスタ!$K$4&amp;"_"&amp;AG$33,データシート1!$A:$BT,MATCH("aa_"&amp;$S36,データシート1!$A$1:$BT$1,0),0)</f>
        <v>19.169565008962184</v>
      </c>
      <c r="AH36" s="900">
        <f>VLOOKUP(年度マスタ!$K$4&amp;"_"&amp;AH$33,データシート1!$A:$BT,MATCH("aa_"&amp;$S36,データシート1!$A$1:$BT$1,0),0)</f>
        <v>19.62043787628377</v>
      </c>
      <c r="AI36" s="900">
        <f>VLOOKUP(年度マスタ!$K$4&amp;"_"&amp;AI$33,データシート1!$A:$BT,MATCH("aa_"&amp;$S36,データシート1!$A$1:$BT$1,0),0)</f>
        <v>21.80029352505818</v>
      </c>
      <c r="AJ36" s="900">
        <f>VLOOKUP(年度マスタ!$K$4&amp;"_"&amp;AJ$33,データシート1!$A:$BT,MATCH("aa_"&amp;$S36,データシート1!$A$1:$BT$1,0),0)</f>
        <v>23.553534482066809</v>
      </c>
      <c r="AK36" s="901">
        <f>VLOOKUP(年度マスタ!$K$4&amp;"_"&amp;AK$33,データシート1!$A:$BT,MATCH("aa_"&amp;$S36,データシート1!$A$1:$BT$1,0),0)</f>
        <v>20.473495009342919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15.517254649437579</v>
      </c>
      <c r="P37" s="453">
        <f t="shared" si="9"/>
        <v>0.22925359783954324</v>
      </c>
      <c r="Q37" s="328"/>
      <c r="R37" s="13"/>
      <c r="S37" s="356" t="s">
        <v>187</v>
      </c>
      <c r="T37" s="335"/>
      <c r="U37" s="346"/>
      <c r="V37" s="336" t="s">
        <v>194</v>
      </c>
      <c r="W37" s="357"/>
      <c r="X37" s="899">
        <f>VLOOKUP(年度マスタ!$K$4&amp;"_"&amp;X$33,データシート1!$A:$BT,MATCH("aa_"&amp;$S37,データシート1!$A$1:$BT$1,0),0)</f>
        <v>0.46952254835057111</v>
      </c>
      <c r="Y37" s="900">
        <f>VLOOKUP(年度マスタ!$K$4&amp;"_"&amp;Y$33,データシート1!$A:$BT,MATCH("aa_"&amp;$S37,データシート1!$A$1:$BT$1,0),0)</f>
        <v>0.48966798827157071</v>
      </c>
      <c r="Z37" s="900">
        <f>VLOOKUP(年度マスタ!$K$4&amp;"_"&amp;Z$33,データシート1!$A:$BT,MATCH("aa_"&amp;$S37,データシート1!$A$1:$BT$1,0),0)</f>
        <v>0.68611593303232432</v>
      </c>
      <c r="AA37" s="900">
        <f>VLOOKUP(年度マスタ!$K$4&amp;"_"&amp;AA$33,データシート1!$A:$BT,MATCH("aa_"&amp;$S37,データシート1!$A$1:$BT$1,0),0)</f>
        <v>0.7729361347979391</v>
      </c>
      <c r="AB37" s="900">
        <f>VLOOKUP(年度マスタ!$K$4&amp;"_"&amp;AB$33,データシート1!$A:$BT,MATCH("aa_"&amp;$S37,データシート1!$A$1:$BT$1,0),0)</f>
        <v>0.63883435186983095</v>
      </c>
      <c r="AC37" s="900">
        <f>VLOOKUP(年度マスタ!$K$4&amp;"_"&amp;AC$33,データシート1!$A:$BT,MATCH("aa_"&amp;$S37,データシート1!$A$1:$BT$1,0),0)</f>
        <v>0.53288213284261987</v>
      </c>
      <c r="AD37" s="900">
        <f>VLOOKUP(年度マスタ!$K$4&amp;"_"&amp;AD$33,データシート1!$A:$BT,MATCH("aa_"&amp;$S37,データシート1!$A$1:$BT$1,0),0)</f>
        <v>0.51097857081269493</v>
      </c>
      <c r="AE37" s="900">
        <f>VLOOKUP(年度マスタ!$K$4&amp;"_"&amp;AE$33,データシート1!$A:$BT,MATCH("aa_"&amp;$S37,データシート1!$A$1:$BT$1,0),0)</f>
        <v>0.48199487399808127</v>
      </c>
      <c r="AF37" s="900">
        <f>VLOOKUP(年度マスタ!$K$4&amp;"_"&amp;AF$33,データシート1!$A:$BT,MATCH("aa_"&amp;$S37,データシート1!$A$1:$BT$1,0),0)</f>
        <v>0.49252659308984426</v>
      </c>
      <c r="AG37" s="900">
        <f>VLOOKUP(年度マスタ!$K$4&amp;"_"&amp;AG$33,データシート1!$A:$BT,MATCH("aa_"&amp;$S37,データシート1!$A$1:$BT$1,0),0)</f>
        <v>0.45840885531225134</v>
      </c>
      <c r="AH37" s="900">
        <f>VLOOKUP(年度マスタ!$K$4&amp;"_"&amp;AH$33,データシート1!$A:$BT,MATCH("aa_"&amp;$S37,データシート1!$A$1:$BT$1,0),0)</f>
        <v>0.42536966269479032</v>
      </c>
      <c r="AI37" s="900">
        <f>VLOOKUP(年度マスタ!$K$4&amp;"_"&amp;AI$33,データシート1!$A:$BT,MATCH("aa_"&amp;$S37,データシート1!$A$1:$BT$1,0),0)</f>
        <v>0.37537817694205461</v>
      </c>
      <c r="AJ37" s="900">
        <f>VLOOKUP(年度マスタ!$K$4&amp;"_"&amp;AJ$33,データシート1!$A:$BT,MATCH("aa_"&amp;$S37,データシート1!$A$1:$BT$1,0),0)</f>
        <v>0.36159338297069321</v>
      </c>
      <c r="AK37" s="901">
        <f>VLOOKUP(年度マスタ!$K$4&amp;"_"&amp;AK$33,データシート1!$A:$BT,MATCH("aa_"&amp;$S37,データシート1!$A$1:$BT$1,0),0)</f>
        <v>0.3458836247525075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15.076022335213779</v>
      </c>
      <c r="P38" s="454">
        <f t="shared" si="9"/>
        <v>0.2227347839253474</v>
      </c>
      <c r="Q38" s="328"/>
      <c r="R38" s="13"/>
      <c r="S38" s="356" t="s">
        <v>188</v>
      </c>
      <c r="T38" s="335"/>
      <c r="U38" s="348"/>
      <c r="V38" s="358" t="s">
        <v>197</v>
      </c>
      <c r="W38" s="358"/>
      <c r="X38" s="899">
        <f>VLOOKUP(年度マスタ!$K$4&amp;"_"&amp;X$33,データシート1!$A:$BT,MATCH("aa_"&amp;$S38,データシート1!$A$1:$BT$1,0),0)</f>
        <v>9.8943193537293261</v>
      </c>
      <c r="Y38" s="900">
        <f>VLOOKUP(年度マスタ!$K$4&amp;"_"&amp;Y$33,データシート1!$A:$BT,MATCH("aa_"&amp;$S38,データシート1!$A$1:$BT$1,0),0)</f>
        <v>9.0078106326660272</v>
      </c>
      <c r="Z38" s="900">
        <f>VLOOKUP(年度マスタ!$K$4&amp;"_"&amp;Z$33,データシート1!$A:$BT,MATCH("aa_"&amp;$S38,データシート1!$A$1:$BT$1,0),0)</f>
        <v>8.4049436729678852</v>
      </c>
      <c r="AA38" s="900">
        <f>VLOOKUP(年度マスタ!$K$4&amp;"_"&amp;AA$33,データシート1!$A:$BT,MATCH("aa_"&amp;$S38,データシート1!$A$1:$BT$1,0),0)</f>
        <v>8.4803382383522816</v>
      </c>
      <c r="AB38" s="900">
        <f>VLOOKUP(年度マスタ!$K$4&amp;"_"&amp;AB$33,データシート1!$A:$BT,MATCH("aa_"&amp;$S38,データシート1!$A$1:$BT$1,0),0)</f>
        <v>7.4888073528886672</v>
      </c>
      <c r="AC38" s="900">
        <f>VLOOKUP(年度マスタ!$K$4&amp;"_"&amp;AC$33,データシート1!$A:$BT,MATCH("aa_"&amp;$S38,データシート1!$A$1:$BT$1,0),0)</f>
        <v>11.73838385474648</v>
      </c>
      <c r="AD38" s="900">
        <f>VLOOKUP(年度マスタ!$K$4&amp;"_"&amp;AD$33,データシート1!$A:$BT,MATCH("aa_"&amp;$S38,データシート1!$A$1:$BT$1,0),0)</f>
        <v>12.35587359914471</v>
      </c>
      <c r="AE38" s="900">
        <f>VLOOKUP(年度マスタ!$K$4&amp;"_"&amp;AE$33,データシート1!$A:$BT,MATCH("aa_"&amp;$S38,データシート1!$A$1:$BT$1,0),0)</f>
        <v>13.286866112248561</v>
      </c>
      <c r="AF38" s="900">
        <f>VLOOKUP(年度マスタ!$K$4&amp;"_"&amp;AF$33,データシート1!$A:$BT,MATCH("aa_"&amp;$S38,データシート1!$A$1:$BT$1,0),0)</f>
        <v>11.994187639692379</v>
      </c>
      <c r="AG38" s="900">
        <f>VLOOKUP(年度マスタ!$K$4&amp;"_"&amp;AG$33,データシート1!$A:$BT,MATCH("aa_"&amp;$S38,データシート1!$A$1:$BT$1,0),0)</f>
        <v>11.003122265789273</v>
      </c>
      <c r="AH38" s="900">
        <f>VLOOKUP(年度マスタ!$K$4&amp;"_"&amp;AH$33,データシート1!$A:$BT,MATCH("aa_"&amp;$S38,データシート1!$A$1:$BT$1,0),0)</f>
        <v>11.052420007926958</v>
      </c>
      <c r="AI38" s="900">
        <f>VLOOKUP(年度マスタ!$K$4&amp;"_"&amp;AI$33,データシート1!$A:$BT,MATCH("aa_"&amp;$S38,データシート1!$A$1:$BT$1,0),0)</f>
        <v>12.730006567729058</v>
      </c>
      <c r="AJ38" s="900">
        <f>VLOOKUP(年度マスタ!$K$4&amp;"_"&amp;AJ$33,データシート1!$A:$BT,MATCH("aa_"&amp;$S38,データシート1!$A$1:$BT$1,0),0)</f>
        <v>11.617263247622382</v>
      </c>
      <c r="AK38" s="901">
        <f>VLOOKUP(年度マスタ!$K$4&amp;"_"&amp;AK$33,データシート1!$A:$BT,MATCH("aa_"&amp;$S38,データシート1!$A$1:$BT$1,0),0)</f>
        <v>10.416410347749746</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6.3491215671706103</v>
      </c>
      <c r="P39" s="454">
        <f t="shared" si="9"/>
        <v>9.3802608468970275E-2</v>
      </c>
      <c r="Q39" s="328"/>
      <c r="R39" s="13"/>
      <c r="S39" s="356" t="s">
        <v>189</v>
      </c>
      <c r="T39" s="335"/>
      <c r="U39" s="343" t="s">
        <v>199</v>
      </c>
      <c r="V39" s="344"/>
      <c r="W39" s="344"/>
      <c r="X39" s="896">
        <f>VLOOKUP(年度マスタ!$K$4&amp;"_"&amp;X$33,データシート1!$A:$BT,MATCH("aa_"&amp;$S39,データシート1!$A$1:$BT$1,0),0)</f>
        <v>8.5586292605629559</v>
      </c>
      <c r="Y39" s="897">
        <f>VLOOKUP(年度マスタ!$K$4&amp;"_"&amp;Y$33,データシート1!$A:$BT,MATCH("aa_"&amp;$S39,データシート1!$A$1:$BT$1,0),0)</f>
        <v>7.6611668417523813</v>
      </c>
      <c r="Z39" s="897">
        <f>VLOOKUP(年度マスタ!$K$4&amp;"_"&amp;Z$33,データシート1!$A:$BT,MATCH("aa_"&amp;$S39,データシート1!$A$1:$BT$1,0),0)</f>
        <v>9.6782076157852224</v>
      </c>
      <c r="AA39" s="897">
        <f>VLOOKUP(年度マスタ!$K$4&amp;"_"&amp;AA$33,データシート1!$A:$BT,MATCH("aa_"&amp;$S39,データシート1!$A$1:$BT$1,0),0)</f>
        <v>12.020303107878799</v>
      </c>
      <c r="AB39" s="897">
        <f>VLOOKUP(年度マスタ!$K$4&amp;"_"&amp;AB$33,データシート1!$A:$BT,MATCH("aa_"&amp;$S39,データシート1!$A$1:$BT$1,0),0)</f>
        <v>11.17916927415188</v>
      </c>
      <c r="AC39" s="897">
        <f>VLOOKUP(年度マスタ!$K$4&amp;"_"&amp;AC$33,データシート1!$A:$BT,MATCH("aa_"&amp;$S39,データシート1!$A$1:$BT$1,0),0)</f>
        <v>8.6736497159442951</v>
      </c>
      <c r="AD39" s="897">
        <f>VLOOKUP(年度マスタ!$K$4&amp;"_"&amp;AD$33,データシート1!$A:$BT,MATCH("aa_"&amp;$S39,データシート1!$A$1:$BT$1,0),0)</f>
        <v>8.3923879026074015</v>
      </c>
      <c r="AE39" s="897">
        <f>VLOOKUP(年度マスタ!$K$4&amp;"_"&amp;AE$33,データシート1!$A:$BT,MATCH("aa_"&amp;$S39,データシート1!$A$1:$BT$1,0),0)</f>
        <v>7.1954993301649068</v>
      </c>
      <c r="AF39" s="897">
        <f>VLOOKUP(年度マスタ!$K$4&amp;"_"&amp;AF$33,データシート1!$A:$BT,MATCH("aa_"&amp;$S39,データシート1!$A$1:$BT$1,0),0)</f>
        <v>7.21485501099618</v>
      </c>
      <c r="AG39" s="897">
        <f>VLOOKUP(年度マスタ!$K$4&amp;"_"&amp;AG$33,データシート1!$A:$BT,MATCH("aa_"&amp;$S39,データシート1!$A$1:$BT$1,0),0)</f>
        <v>7.250439226981781</v>
      </c>
      <c r="AH39" s="897">
        <f>VLOOKUP(年度マスタ!$K$4&amp;"_"&amp;AH$33,データシート1!$A:$BT,MATCH("aa_"&amp;$S39,データシート1!$A$1:$BT$1,0),0)</f>
        <v>6.504302347868177</v>
      </c>
      <c r="AI39" s="897">
        <f>VLOOKUP(年度マスタ!$K$4&amp;"_"&amp;AI$33,データシート1!$A:$BT,MATCH("aa_"&amp;$S39,データシート1!$A$1:$BT$1,0),0)</f>
        <v>5.6274827991295506</v>
      </c>
      <c r="AJ39" s="897">
        <f>VLOOKUP(年度マスタ!$K$4&amp;"_"&amp;AJ$33,データシート1!$A:$BT,MATCH("aa_"&amp;$S39,データシート1!$A$1:$BT$1,0),0)</f>
        <v>5.7153643492727033</v>
      </c>
      <c r="AK39" s="898">
        <f>VLOOKUP(年度マスタ!$K$4&amp;"_"&amp;AK$33,データシート1!$A:$BT,MATCH("aa_"&amp;$S39,データシート1!$A$1:$BT$1,0),0)</f>
        <v>5.8271136202040141</v>
      </c>
      <c r="AL39" s="330"/>
      <c r="AW39" s="17" t="str">
        <f>年度マスタ!K4</f>
        <v>01427</v>
      </c>
      <c r="AX39" s="17" t="s">
        <v>200</v>
      </c>
      <c r="AY39" s="17">
        <f>VLOOKUP($AW39&amp;"_"&amp;$AY$34,データシート1!$A:$BT,MATCH($AY$31&amp;"_"&amp;AY$36,データシート1!$A$1:$BT$1,0),0)</f>
        <v>20.473495009342919</v>
      </c>
      <c r="AZ39" s="17">
        <f>VLOOKUP($AW39&amp;"_"&amp;$AY$34,データシート1!$A:$BT,MATCH($AY$31&amp;"_"&amp;AZ$36,データシート1!$A$1:$BT$1,0),0)</f>
        <v>0.3458836247525075</v>
      </c>
      <c r="BA39" s="17">
        <f>VLOOKUP($AW39&amp;"_"&amp;$AY$34,データシート1!$A:$BT,MATCH($AY$31&amp;"_"&amp;BA$36,データシート1!$A$1:$BT$1,0),0)</f>
        <v>10.416410347749746</v>
      </c>
      <c r="BB39" s="17">
        <f>VLOOKUP($AW39&amp;"_"&amp;$AY$34,データシート1!$A:$BT,MATCH($AY$31&amp;"_"&amp;BB$36,データシート1!$A$1:$BT$1,0),0)</f>
        <v>5.8271136202040141</v>
      </c>
      <c r="BC39" s="17">
        <f>VLOOKUP($AW39&amp;"_"&amp;$AY$34,データシート1!$A:$BT,MATCH($AY$31&amp;"_"&amp;BC$36,データシート1!$A$1:$BT$1,0),0)</f>
        <v>10.151480919193386</v>
      </c>
      <c r="BD39" s="17">
        <f>VLOOKUP($AW39&amp;"_"&amp;$AY$34,データシート1!$A:$BT,MATCH($AY$31&amp;"_"&amp;BD$36,データシート1!$A$1:$BT$1,0),0)</f>
        <v>4.5804824717599812</v>
      </c>
      <c r="BE39" s="17">
        <f>VLOOKUP($AW39&amp;"_"&amp;$AY$34,データシート1!$A:$BT,MATCH($AY$31&amp;"_"&amp;BE$36,データシート1!$A$1:$BT$1,0),0)</f>
        <v>8.1833874979518875</v>
      </c>
      <c r="BF39" s="17">
        <f>VLOOKUP($AW39&amp;"_"&amp;$AY$34,データシート1!$A:$BT,MATCH($AY$31&amp;"_"&amp;BF$36,データシート1!$A$1:$BT$1,0),0)</f>
        <v>0.28157445671138404</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8.7269007680431674</v>
      </c>
      <c r="P40" s="454">
        <f t="shared" si="9"/>
        <v>0.12893217545637711</v>
      </c>
      <c r="Q40" s="328"/>
      <c r="R40" s="13"/>
      <c r="S40" s="356" t="s">
        <v>165</v>
      </c>
      <c r="T40" s="335"/>
      <c r="U40" s="343" t="s">
        <v>165</v>
      </c>
      <c r="V40" s="344"/>
      <c r="W40" s="344"/>
      <c r="X40" s="896">
        <f>VLOOKUP(年度マスタ!$K$4&amp;"_"&amp;X$33,データシート1!$A:$BT,MATCH("aa_"&amp;$S40,データシート1!$A$1:$BT$1,0),0)</f>
        <v>10.769618148768931</v>
      </c>
      <c r="Y40" s="897">
        <f>VLOOKUP(年度マスタ!$K$4&amp;"_"&amp;Y$33,データシート1!$A:$BT,MATCH("aa_"&amp;$S40,データシート1!$A$1:$BT$1,0),0)</f>
        <v>10.54739388080338</v>
      </c>
      <c r="Z40" s="897">
        <f>VLOOKUP(年度マスタ!$K$4&amp;"_"&amp;Z$33,データシート1!$A:$BT,MATCH("aa_"&amp;$S40,データシート1!$A$1:$BT$1,0),0)</f>
        <v>12.564635000108071</v>
      </c>
      <c r="AA40" s="897">
        <f>VLOOKUP(年度マスタ!$K$4&amp;"_"&amp;AA$33,データシート1!$A:$BT,MATCH("aa_"&amp;$S40,データシート1!$A$1:$BT$1,0),0)</f>
        <v>13.84666545213698</v>
      </c>
      <c r="AB40" s="897">
        <f>VLOOKUP(年度マスタ!$K$4&amp;"_"&amp;AB$33,データシート1!$A:$BT,MATCH("aa_"&amp;$S40,データシート1!$A$1:$BT$1,0),0)</f>
        <v>13.29048717225308</v>
      </c>
      <c r="AC40" s="897">
        <f>VLOOKUP(年度マスタ!$K$4&amp;"_"&amp;AC$33,データシート1!$A:$BT,MATCH("aa_"&amp;$S40,データシート1!$A$1:$BT$1,0),0)</f>
        <v>14.186538967267991</v>
      </c>
      <c r="AD40" s="897">
        <f>VLOOKUP(年度マスタ!$K$4&amp;"_"&amp;AD$33,データシート1!$A:$BT,MATCH("aa_"&amp;$S40,データシート1!$A$1:$BT$1,0),0)</f>
        <v>12.95269635286912</v>
      </c>
      <c r="AE40" s="897">
        <f>VLOOKUP(年度マスタ!$K$4&amp;"_"&amp;AE$33,データシート1!$A:$BT,MATCH("aa_"&amp;$S40,データシート1!$A$1:$BT$1,0),0)</f>
        <v>13.012504296626146</v>
      </c>
      <c r="AF40" s="897">
        <f>VLOOKUP(年度マスタ!$K$4&amp;"_"&amp;AF$33,データシート1!$A:$BT,MATCH("aa_"&amp;$S40,データシート1!$A$1:$BT$1,0),0)</f>
        <v>12.697060636604292</v>
      </c>
      <c r="AG40" s="897">
        <f>VLOOKUP(年度マスタ!$K$4&amp;"_"&amp;AG$33,データシート1!$A:$BT,MATCH("aa_"&amp;$S40,データシート1!$A$1:$BT$1,0),0)</f>
        <v>11.646850516447474</v>
      </c>
      <c r="AH40" s="897">
        <f>VLOOKUP(年度マスタ!$K$4&amp;"_"&amp;AH$33,データシート1!$A:$BT,MATCH("aa_"&amp;$S40,データシート1!$A$1:$BT$1,0),0)</f>
        <v>11.664586708023712</v>
      </c>
      <c r="AI40" s="897">
        <f>VLOOKUP(年度マスタ!$K$4&amp;"_"&amp;AI$33,データシート1!$A:$BT,MATCH("aa_"&amp;$S40,データシート1!$A$1:$BT$1,0),0)</f>
        <v>10.531216891116761</v>
      </c>
      <c r="AJ40" s="897">
        <f>VLOOKUP(年度マスタ!$K$4&amp;"_"&amp;AJ$33,データシート1!$A:$BT,MATCH("aa_"&amp;$S40,データシート1!$A$1:$BT$1,0),0)</f>
        <v>10.452711384569549</v>
      </c>
      <c r="AK40" s="898">
        <f>VLOOKUP(年度マスタ!$K$4&amp;"_"&amp;AK$33,データシート1!$A:$BT,MATCH("aa_"&amp;$S40,データシート1!$A$1:$BT$1,0),0)</f>
        <v>10.151480919193386</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0.44123231422379999</v>
      </c>
      <c r="P41" s="454">
        <f t="shared" si="9"/>
        <v>6.5188139141958562E-3</v>
      </c>
      <c r="Q41" s="328"/>
      <c r="R41" s="13"/>
      <c r="S41" s="356" t="s">
        <v>201</v>
      </c>
      <c r="T41" s="335"/>
      <c r="U41" s="246" t="s">
        <v>128</v>
      </c>
      <c r="V41" s="344"/>
      <c r="W41" s="344"/>
      <c r="X41" s="896">
        <f>X42+X45+X46</f>
        <v>16.047713845744813</v>
      </c>
      <c r="Y41" s="897">
        <f t="shared" ref="Y41:AH41" si="12">Y42+Y45+Y46</f>
        <v>16.192020992889429</v>
      </c>
      <c r="Z41" s="897">
        <f t="shared" si="12"/>
        <v>15.724503724963183</v>
      </c>
      <c r="AA41" s="897">
        <f t="shared" si="12"/>
        <v>15.721496043219467</v>
      </c>
      <c r="AB41" s="897">
        <f t="shared" si="12"/>
        <v>15.517254649437579</v>
      </c>
      <c r="AC41" s="897">
        <f t="shared" si="12"/>
        <v>15.156917962964856</v>
      </c>
      <c r="AD41" s="897">
        <f t="shared" si="12"/>
        <v>14.999857095540259</v>
      </c>
      <c r="AE41" s="897">
        <f t="shared" si="12"/>
        <v>15.394858955707427</v>
      </c>
      <c r="AF41" s="897">
        <f t="shared" si="12"/>
        <v>15.362901226148971</v>
      </c>
      <c r="AG41" s="897">
        <f t="shared" si="12"/>
        <v>14.961921373936406</v>
      </c>
      <c r="AH41" s="897">
        <f t="shared" si="12"/>
        <v>14.027075257933936</v>
      </c>
      <c r="AI41" s="897">
        <f>AI42+AI45+AI46</f>
        <v>12.98615932365753</v>
      </c>
      <c r="AJ41" s="897">
        <f>AJ42+AJ45+AJ46</f>
        <v>12.948537161310009</v>
      </c>
      <c r="AK41" s="898">
        <f>AK42+AK45+AK46</f>
        <v>13.045444426423254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15.690759120527385</v>
      </c>
      <c r="Y42" s="900">
        <f t="shared" ref="Y42:AK42" si="13">SUM(Y43:Y44)</f>
        <v>15.825892094291579</v>
      </c>
      <c r="Z42" s="900">
        <f t="shared" si="13"/>
        <v>15.311722365074143</v>
      </c>
      <c r="AA42" s="900">
        <f t="shared" si="13"/>
        <v>15.278125891344217</v>
      </c>
      <c r="AB42" s="900">
        <f t="shared" si="13"/>
        <v>15.076022335213779</v>
      </c>
      <c r="AC42" s="900">
        <f t="shared" si="13"/>
        <v>14.739519231768694</v>
      </c>
      <c r="AD42" s="900">
        <f t="shared" si="13"/>
        <v>14.598007466526465</v>
      </c>
      <c r="AE42" s="900">
        <f t="shared" si="13"/>
        <v>15.015706230201616</v>
      </c>
      <c r="AF42" s="900">
        <f t="shared" si="13"/>
        <v>15.002194439678259</v>
      </c>
      <c r="AG42" s="900">
        <f t="shared" si="13"/>
        <v>14.634052322860635</v>
      </c>
      <c r="AH42" s="900">
        <f t="shared" si="13"/>
        <v>13.714759836821882</v>
      </c>
      <c r="AI42" s="900">
        <f t="shared" si="13"/>
        <v>12.695306075130659</v>
      </c>
      <c r="AJ42" s="900">
        <f t="shared" si="13"/>
        <v>12.664133561177097</v>
      </c>
      <c r="AK42" s="901">
        <f t="shared" si="13"/>
        <v>12.76386996971187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6.9413065577020152</v>
      </c>
      <c r="Y43" s="900">
        <f>VLOOKUP(年度マスタ!$K$4&amp;"_"&amp;Y$33,データシート1!$A:$BT,MATCH("aa_"&amp;$S43,データシート1!$A$1:$BT$1,0),0)</f>
        <v>6.9032939034468379</v>
      </c>
      <c r="Z43" s="900">
        <f>VLOOKUP(年度マスタ!$K$4&amp;"_"&amp;Z$33,データシート1!$A:$BT,MATCH("aa_"&amp;$S43,データシート1!$A$1:$BT$1,0),0)</f>
        <v>6.6717151541888375</v>
      </c>
      <c r="AA43" s="900">
        <f>VLOOKUP(年度マスタ!$K$4&amp;"_"&amp;AA$33,データシート1!$A:$BT,MATCH("aa_"&amp;$S43,データシート1!$A$1:$BT$1,0),0)</f>
        <v>6.628774218408668</v>
      </c>
      <c r="AB43" s="900">
        <f>VLOOKUP(年度マスタ!$K$4&amp;"_"&amp;AB$33,データシート1!$A:$BT,MATCH("aa_"&amp;$S43,データシート1!$A$1:$BT$1,0),0)</f>
        <v>6.3491215671706103</v>
      </c>
      <c r="AC43" s="900">
        <f>VLOOKUP(年度マスタ!$K$4&amp;"_"&amp;AC$33,データシート1!$A:$BT,MATCH("aa_"&amp;$S43,データシート1!$A$1:$BT$1,0),0)</f>
        <v>6.0074279988533643</v>
      </c>
      <c r="AD43" s="900">
        <f>VLOOKUP(年度マスタ!$K$4&amp;"_"&amp;AD$33,データシート1!$A:$BT,MATCH("aa_"&amp;$S43,データシート1!$A$1:$BT$1,0),0)</f>
        <v>5.924346221892943</v>
      </c>
      <c r="AE43" s="900">
        <f>VLOOKUP(年度マスタ!$K$4&amp;"_"&amp;AE$33,データシート1!$A:$BT,MATCH("aa_"&amp;$S43,データシート1!$A$1:$BT$1,0),0)</f>
        <v>5.8813089941674628</v>
      </c>
      <c r="AF43" s="900">
        <f>VLOOKUP(年度マスタ!$K$4&amp;"_"&amp;AF$33,データシート1!$A:$BT,MATCH("aa_"&amp;$S43,データシート1!$A$1:$BT$1,0),0)</f>
        <v>5.708402883407218</v>
      </c>
      <c r="AG43" s="900">
        <f>VLOOKUP(年度マスタ!$K$4&amp;"_"&amp;AG$33,データシート1!$A:$BT,MATCH("aa_"&amp;$S43,データシート1!$A$1:$BT$1,0),0)</f>
        <v>5.5092515363806793</v>
      </c>
      <c r="AH43" s="900">
        <f>VLOOKUP(年度マスタ!$K$4&amp;"_"&amp;AH$33,データシート1!$A:$BT,MATCH("aa_"&amp;$S43,データシート1!$A$1:$BT$1,0),0)</f>
        <v>5.3061412332387743</v>
      </c>
      <c r="AI43" s="900">
        <f>VLOOKUP(年度マスタ!$K$4&amp;"_"&amp;AI$33,データシート1!$A:$BT,MATCH("aa_"&amp;$S43,データシート1!$A$1:$BT$1,0),0)</f>
        <v>4.5803575023951026</v>
      </c>
      <c r="AJ43" s="900">
        <f>VLOOKUP(年度マスタ!$K$4&amp;"_"&amp;AJ$33,データシート1!$A:$BT,MATCH("aa_"&amp;$S43,データシート1!$A$1:$BT$1,0),0)</f>
        <v>4.4117543758858648</v>
      </c>
      <c r="AK43" s="901">
        <f>VLOOKUP(年度マスタ!$K$4&amp;"_"&amp;AK$33,データシート1!$A:$BT,MATCH("aa_"&amp;$S43,データシート1!$A$1:$BT$1,0),0)</f>
        <v>4.5804824717599812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8.7494525628253701</v>
      </c>
      <c r="Y44" s="900">
        <f>VLOOKUP(年度マスタ!$K$4&amp;"_"&amp;Y$33,データシート1!$A:$BT,MATCH("aa_"&amp;$S44,データシート1!$A$1:$BT$1,0),0)</f>
        <v>8.9225981908447398</v>
      </c>
      <c r="Z44" s="900">
        <f>VLOOKUP(年度マスタ!$K$4&amp;"_"&amp;Z$33,データシート1!$A:$BT,MATCH("aa_"&amp;$S44,データシート1!$A$1:$BT$1,0),0)</f>
        <v>8.6400072108853063</v>
      </c>
      <c r="AA44" s="900">
        <f>VLOOKUP(年度マスタ!$K$4&amp;"_"&amp;AA$33,データシート1!$A:$BT,MATCH("aa_"&amp;$S44,データシート1!$A$1:$BT$1,0),0)</f>
        <v>8.6493516729355502</v>
      </c>
      <c r="AB44" s="900">
        <f>VLOOKUP(年度マスタ!$K$4&amp;"_"&amp;AB$33,データシート1!$A:$BT,MATCH("aa_"&amp;$S44,データシート1!$A$1:$BT$1,0),0)</f>
        <v>8.7269007680431674</v>
      </c>
      <c r="AC44" s="900">
        <f>VLOOKUP(年度マスタ!$K$4&amp;"_"&amp;AC$33,データシート1!$A:$BT,MATCH("aa_"&amp;$S44,データシート1!$A$1:$BT$1,0),0)</f>
        <v>8.7320912329153302</v>
      </c>
      <c r="AD44" s="900">
        <f>VLOOKUP(年度マスタ!$K$4&amp;"_"&amp;AD$33,データシート1!$A:$BT,MATCH("aa_"&amp;$S44,データシート1!$A$1:$BT$1,0),0)</f>
        <v>8.6736612446335215</v>
      </c>
      <c r="AE44" s="900">
        <f>VLOOKUP(年度マスタ!$K$4&amp;"_"&amp;AE$33,データシート1!$A:$BT,MATCH("aa_"&amp;$S44,データシート1!$A$1:$BT$1,0),0)</f>
        <v>9.1343972360341521</v>
      </c>
      <c r="AF44" s="900">
        <f>VLOOKUP(年度マスタ!$K$4&amp;"_"&amp;AF$33,データシート1!$A:$BT,MATCH("aa_"&amp;$S44,データシート1!$A$1:$BT$1,0),0)</f>
        <v>9.2937915562710423</v>
      </c>
      <c r="AG44" s="900">
        <f>VLOOKUP(年度マスタ!$K$4&amp;"_"&amp;AG$33,データシート1!$A:$BT,MATCH("aa_"&amp;$S44,データシート1!$A$1:$BT$1,0),0)</f>
        <v>9.1248007864799554</v>
      </c>
      <c r="AH44" s="900">
        <f>VLOOKUP(年度マスタ!$K$4&amp;"_"&amp;AH$33,データシート1!$A:$BT,MATCH("aa_"&amp;$S44,データシート1!$A$1:$BT$1,0),0)</f>
        <v>8.4086186035831076</v>
      </c>
      <c r="AI44" s="900">
        <f>VLOOKUP(年度マスタ!$K$4&amp;"_"&amp;AI$33,データシート1!$A:$BT,MATCH("aa_"&amp;$S44,データシート1!$A$1:$BT$1,0),0)</f>
        <v>8.1149485727355568</v>
      </c>
      <c r="AJ44" s="900">
        <f>VLOOKUP(年度マスタ!$K$4&amp;"_"&amp;AJ$33,データシート1!$A:$BT,MATCH("aa_"&amp;$S44,データシート1!$A$1:$BT$1,0),0)</f>
        <v>8.2523791852912325</v>
      </c>
      <c r="AK44" s="901">
        <f>VLOOKUP(年度マスタ!$K$4&amp;"_"&amp;AK$33,データシート1!$A:$BT,MATCH("aa_"&amp;$S44,データシート1!$A$1:$BT$1,0),0)</f>
        <v>8.1833874979518875</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0.35695472521742799</v>
      </c>
      <c r="Y45" s="900">
        <f>VLOOKUP(年度マスタ!$K$4&amp;"_"&amp;Y$33,データシート1!$A:$BT,MATCH("aa_"&amp;$S45,データシート1!$A$1:$BT$1,0),0)</f>
        <v>0.36612889859785103</v>
      </c>
      <c r="Z45" s="900">
        <f>VLOOKUP(年度マスタ!$K$4&amp;"_"&amp;Z$33,データシート1!$A:$BT,MATCH("aa_"&amp;$S45,データシート1!$A$1:$BT$1,0),0)</f>
        <v>0.41278135988904102</v>
      </c>
      <c r="AA45" s="900">
        <f>VLOOKUP(年度マスタ!$K$4&amp;"_"&amp;AA$33,データシート1!$A:$BT,MATCH("aa_"&amp;$S45,データシート1!$A$1:$BT$1,0),0)</f>
        <v>0.44337015187524997</v>
      </c>
      <c r="AB45" s="900">
        <f>VLOOKUP(年度マスタ!$K$4&amp;"_"&amp;AB$33,データシート1!$A:$BT,MATCH("aa_"&amp;$S45,データシート1!$A$1:$BT$1,0),0)</f>
        <v>0.44123231422379999</v>
      </c>
      <c r="AC45" s="900">
        <f>VLOOKUP(年度マスタ!$K$4&amp;"_"&amp;AC$33,データシート1!$A:$BT,MATCH("aa_"&amp;$S45,データシート1!$A$1:$BT$1,0),0)</f>
        <v>0.417398731196161</v>
      </c>
      <c r="AD45" s="900">
        <f>VLOOKUP(年度マスタ!$K$4&amp;"_"&amp;AD$33,データシート1!$A:$BT,MATCH("aa_"&amp;$S45,データシート1!$A$1:$BT$1,0),0)</f>
        <v>0.40184962901379401</v>
      </c>
      <c r="AE45" s="900">
        <f>VLOOKUP(年度マスタ!$K$4&amp;"_"&amp;AE$33,データシート1!$A:$BT,MATCH("aa_"&amp;$S45,データシート1!$A$1:$BT$1,0),0)</f>
        <v>0.37915272550581103</v>
      </c>
      <c r="AF45" s="900">
        <f>VLOOKUP(年度マスタ!$K$4&amp;"_"&amp;AF$33,データシート1!$A:$BT,MATCH("aa_"&amp;$S45,データシート1!$A$1:$BT$1,0),0)</f>
        <v>0.36070678647071203</v>
      </c>
      <c r="AG45" s="900">
        <f>VLOOKUP(年度マスタ!$K$4&amp;"_"&amp;AG$33,データシート1!$A:$BT,MATCH("aa_"&amp;$S45,データシート1!$A$1:$BT$1,0),0)</f>
        <v>0.32786905107577002</v>
      </c>
      <c r="AH45" s="900">
        <f>VLOOKUP(年度マスタ!$K$4&amp;"_"&amp;AH$33,データシート1!$A:$BT,MATCH("aa_"&amp;$S45,データシート1!$A$1:$BT$1,0),0)</f>
        <v>0.31231542111205401</v>
      </c>
      <c r="AI45" s="900">
        <f>VLOOKUP(年度マスタ!$K$4&amp;"_"&amp;AI$33,データシート1!$A:$BT,MATCH("aa_"&amp;$S45,データシート1!$A$1:$BT$1,0),0)</f>
        <v>0.290853248526871</v>
      </c>
      <c r="AJ45" s="900">
        <f>VLOOKUP(年度マスタ!$K$4&amp;"_"&amp;AJ$33,データシート1!$A:$BT,MATCH("aa_"&amp;$S45,データシート1!$A$1:$BT$1,0),0)</f>
        <v>0.28440360013291099</v>
      </c>
      <c r="AK45" s="901">
        <f>VLOOKUP(年度マスタ!$K$4&amp;"_"&amp;AK$33,データシート1!$A:$BT,MATCH("aa_"&amp;$S45,データシート1!$A$1:$BT$1,0),0)</f>
        <v>0.28157445671138404</v>
      </c>
      <c r="AL45" s="330"/>
      <c r="AW45" s="17" t="str">
        <f>AW48</f>
        <v>由仁町</v>
      </c>
      <c r="AX45" s="1010">
        <f t="shared" ref="AX45:BB45" si="15">AX48/$BC48</f>
        <v>0.51835177838497459</v>
      </c>
      <c r="AY45" s="1010">
        <f t="shared" si="15"/>
        <v>9.6699805138254283E-2</v>
      </c>
      <c r="AZ45" s="1010">
        <f t="shared" si="15"/>
        <v>0.16846183045875435</v>
      </c>
      <c r="BA45" s="1010">
        <f t="shared" si="15"/>
        <v>0.21648658601801687</v>
      </c>
      <c r="BB45" s="1010">
        <f t="shared" si="15"/>
        <v>0</v>
      </c>
      <c r="BC45" s="1010">
        <f t="shared" ref="BC45" si="16">SUM(AX45:BB45)</f>
        <v>1.0000000000000002</v>
      </c>
      <c r="BD45" s="29"/>
      <c r="BE45" s="29"/>
      <c r="BF45" s="29"/>
      <c r="BG45" s="29"/>
      <c r="BH45" s="29"/>
    </row>
    <row r="46" spans="2:64" s="21" customFormat="1" ht="17.100000000000001" customHeight="1" thickBot="1">
      <c r="B46" s="313"/>
      <c r="C46" s="1087" t="s">
        <v>1834</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由仁町</v>
      </c>
      <c r="AX48" s="1011">
        <f>SUM(AY39:BA39)</f>
        <v>31.235788981845172</v>
      </c>
      <c r="AY48" s="1011">
        <f>BB39</f>
        <v>5.8271136202040141</v>
      </c>
      <c r="AZ48" s="1011">
        <f>BC39</f>
        <v>10.151480919193386</v>
      </c>
      <c r="BA48" s="1011">
        <f>SUM(BD39:BG39)</f>
        <v>13.045444426423254</v>
      </c>
      <c r="BB48" s="1011">
        <f>BH39</f>
        <v>0</v>
      </c>
      <c r="BC48" s="1011">
        <f>SUM(AX48:BB48)</f>
        <v>60.259827947665819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60.259827947665819</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31.235788981845172</v>
      </c>
      <c r="P52" s="453">
        <f t="shared" ref="P52:P64" si="18">O52/$O$51</f>
        <v>0.51835177838497459</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20.473495009342919</v>
      </c>
      <c r="P53" s="454">
        <f t="shared" si="18"/>
        <v>0.33975362536918702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0.3458836247525075</v>
      </c>
      <c r="P54" s="454">
        <f t="shared" si="18"/>
        <v>5.7398707651953292E-3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10.416410347749746</v>
      </c>
      <c r="P55" s="454">
        <f t="shared" si="18"/>
        <v>0.17285828225059227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5.8271136202040141</v>
      </c>
      <c r="P56" s="453">
        <f t="shared" si="18"/>
        <v>9.6699805138254283E-2</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10.151480919193386</v>
      </c>
      <c r="P57" s="453">
        <f t="shared" si="18"/>
        <v>0.16846183045875435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13.045444426423254</v>
      </c>
      <c r="P58" s="453">
        <f t="shared" si="18"/>
        <v>0.21648658601801687</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12.76386996971187</v>
      </c>
      <c r="P59" s="454">
        <f t="shared" si="18"/>
        <v>0.21181391325572613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4.5804824717599812</v>
      </c>
      <c r="P60" s="454">
        <f t="shared" si="18"/>
        <v>7.6012206270121077E-2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8.1833874979518875</v>
      </c>
      <c r="P61" s="454">
        <f t="shared" si="18"/>
        <v>0.13580170698560504</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0.28157445671138404</v>
      </c>
      <c r="P62" s="454">
        <f t="shared" si="18"/>
        <v>4.6726727622907341E-3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1855</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由仁町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65.697400000000002</v>
      </c>
      <c r="AI7" s="78">
        <f>VLOOKUP(年度マスタ!$K$4&amp;"_"&amp;$AG7,データシート1!$A:$BT,MATCH("ab_"&amp;AI$2,データシート1!$A$1:$BT$1,0),0)</f>
        <v>218</v>
      </c>
      <c r="AJ7" s="78">
        <f>VLOOKUP(年度マスタ!$K$4&amp;"_"&amp;$AG7,データシート1!$A:$BT,MATCH("ab_"&amp;AJ$2,データシート1!$A$1:$BT$1,0),0)</f>
        <v>160</v>
      </c>
      <c r="AK7" s="78">
        <f>VLOOKUP(年度マスタ!$K$4&amp;"_"&amp;$AG7,データシート1!$A:$BT,MATCH("ab_"&amp;AK$2,データシート1!$A$1:$BT$1,0),0)</f>
        <v>1879</v>
      </c>
      <c r="AL7" s="78">
        <f>VLOOKUP(年度マスタ!$K$4&amp;"_"&amp;$AG7,データシート1!$A:$BT,MATCH("ab_"&amp;AL$2,データシート1!$A$1:$BT$1,0),0)</f>
        <v>2529</v>
      </c>
      <c r="AM7" s="78">
        <f>VLOOKUP(年度マスタ!$K$4&amp;"_"&amp;$AG7,データシート1!$A:$BT,MATCH("ab_"&amp;AM$2,データシート1!$A$1:$BT$1,0),0)</f>
        <v>3509</v>
      </c>
      <c r="AN7" s="78">
        <f>VLOOKUP(年度マスタ!$K$4&amp;"_"&amp;$AG7,データシート1!$A:$BT,MATCH("ab_"&amp;AN$2,データシート1!$A$1:$BT$1,0),0)</f>
        <v>1761</v>
      </c>
      <c r="AO7" s="78">
        <f>VLOOKUP(年度マスタ!$K$4&amp;"_"&amp;$AG7,データシート1!$A:$BT,MATCH("ab_"&amp;AO$2,データシート1!$A$1:$BT$1,0),0)</f>
        <v>6123</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63.289099999999998</v>
      </c>
      <c r="AI8" s="78">
        <f>VLOOKUP(年度マスタ!$K$4&amp;"_"&amp;$AG8,データシート1!$A:$BT,MATCH("ab_"&amp;AI$2,データシート1!$A$1:$BT$1,0),0)</f>
        <v>218</v>
      </c>
      <c r="AJ8" s="78">
        <f>VLOOKUP(年度マスタ!$K$4&amp;"_"&amp;$AG8,データシート1!$A:$BT,MATCH("ab_"&amp;AJ$2,データシート1!$A$1:$BT$1,0),0)</f>
        <v>160</v>
      </c>
      <c r="AK8" s="78">
        <f>VLOOKUP(年度マスタ!$K$4&amp;"_"&amp;$AG8,データシート1!$A:$BT,MATCH("ab_"&amp;AK$2,データシート1!$A$1:$BT$1,0),0)</f>
        <v>1879</v>
      </c>
      <c r="AL8" s="78">
        <f>VLOOKUP(年度マスタ!$K$4&amp;"_"&amp;$AG8,データシート1!$A:$BT,MATCH("ab_"&amp;AL$2,データシート1!$A$1:$BT$1,0),0)</f>
        <v>2519</v>
      </c>
      <c r="AM8" s="78">
        <f>VLOOKUP(年度マスタ!$K$4&amp;"_"&amp;$AG8,データシート1!$A:$BT,MATCH("ab_"&amp;AM$2,データシート1!$A$1:$BT$1,0),0)</f>
        <v>3506</v>
      </c>
      <c r="AN8" s="78">
        <f>VLOOKUP(年度マスタ!$K$4&amp;"_"&amp;$AG8,データシート1!$A:$BT,MATCH("ab_"&amp;AN$2,データシート1!$A$1:$BT$1,0),0)</f>
        <v>1751</v>
      </c>
      <c r="AO8" s="78">
        <f>VLOOKUP(年度マスタ!$K$4&amp;"_"&amp;$AG8,データシート1!$A:$BT,MATCH("ab_"&amp;AO$2,データシート1!$A$1:$BT$1,0),0)</f>
        <v>6018</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62.174799999999998</v>
      </c>
      <c r="AI9" s="78">
        <f>VLOOKUP(年度マスタ!$K$4&amp;"_"&amp;$AG9,データシート1!$A:$BT,MATCH("ab_"&amp;AI$2,データシート1!$A$1:$BT$1,0),0)</f>
        <v>218</v>
      </c>
      <c r="AJ9" s="78">
        <f>VLOOKUP(年度マスタ!$K$4&amp;"_"&amp;$AG9,データシート1!$A:$BT,MATCH("ab_"&amp;AJ$2,データシート1!$A$1:$BT$1,0),0)</f>
        <v>160</v>
      </c>
      <c r="AK9" s="78">
        <f>VLOOKUP(年度マスタ!$K$4&amp;"_"&amp;$AG9,データシート1!$A:$BT,MATCH("ab_"&amp;AK$2,データシート1!$A$1:$BT$1,0),0)</f>
        <v>1879</v>
      </c>
      <c r="AL9" s="78">
        <f>VLOOKUP(年度マスタ!$K$4&amp;"_"&amp;$AG9,データシート1!$A:$BT,MATCH("ab_"&amp;AL$2,データシート1!$A$1:$BT$1,0),0)</f>
        <v>2493</v>
      </c>
      <c r="AM9" s="78">
        <f>VLOOKUP(年度マスタ!$K$4&amp;"_"&amp;$AG9,データシート1!$A:$BT,MATCH("ab_"&amp;AM$2,データシート1!$A$1:$BT$1,0),0)</f>
        <v>3462</v>
      </c>
      <c r="AN9" s="78">
        <f>VLOOKUP(年度マスタ!$K$4&amp;"_"&amp;$AG9,データシート1!$A:$BT,MATCH("ab_"&amp;AN$2,データシート1!$A$1:$BT$1,0),0)</f>
        <v>1746</v>
      </c>
      <c r="AO9" s="78">
        <f>VLOOKUP(年度マスタ!$K$4&amp;"_"&amp;$AG9,データシート1!$A:$BT,MATCH("ab_"&amp;AO$2,データシート1!$A$1:$BT$1,0),0)</f>
        <v>5882</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65.661699999999996</v>
      </c>
      <c r="AI10" s="78">
        <f>VLOOKUP(年度マスタ!$K$4&amp;"_"&amp;$AG10,データシート1!$A:$BT,MATCH("ab_"&amp;AI$2,データシート1!$A$1:$BT$1,0),0)</f>
        <v>218</v>
      </c>
      <c r="AJ10" s="78">
        <f>VLOOKUP(年度マスタ!$K$4&amp;"_"&amp;$AG10,データシート1!$A:$BT,MATCH("ab_"&amp;AJ$2,データシート1!$A$1:$BT$1,0),0)</f>
        <v>160</v>
      </c>
      <c r="AK10" s="78">
        <f>VLOOKUP(年度マスタ!$K$4&amp;"_"&amp;$AG10,データシート1!$A:$BT,MATCH("ab_"&amp;AK$2,データシート1!$A$1:$BT$1,0),0)</f>
        <v>1879</v>
      </c>
      <c r="AL10" s="78">
        <f>VLOOKUP(年度マスタ!$K$4&amp;"_"&amp;$AG10,データシート1!$A:$BT,MATCH("ab_"&amp;AL$2,データシート1!$A$1:$BT$1,0),0)</f>
        <v>2501</v>
      </c>
      <c r="AM10" s="78">
        <f>VLOOKUP(年度マスタ!$K$4&amp;"_"&amp;$AG10,データシート1!$A:$BT,MATCH("ab_"&amp;AM$2,データシート1!$A$1:$BT$1,0),0)</f>
        <v>3467</v>
      </c>
      <c r="AN10" s="78">
        <f>VLOOKUP(年度マスタ!$K$4&amp;"_"&amp;$AG10,データシート1!$A:$BT,MATCH("ab_"&amp;AN$2,データシート1!$A$1:$BT$1,0),0)</f>
        <v>1738</v>
      </c>
      <c r="AO10" s="78">
        <f>VLOOKUP(年度マスタ!$K$4&amp;"_"&amp;$AG10,データシート1!$A:$BT,MATCH("ab_"&amp;AO$2,データシート1!$A$1:$BT$1,0),0)</f>
        <v>5815</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70.141599999999997</v>
      </c>
      <c r="AI11" s="78">
        <f>VLOOKUP(年度マスタ!$K$4&amp;"_"&amp;$AG11,データシート1!$A:$BT,MATCH("ab_"&amp;AI$2,データシート1!$A$1:$BT$1,0),0)</f>
        <v>218</v>
      </c>
      <c r="AJ11" s="78">
        <f>VLOOKUP(年度マスタ!$K$4&amp;"_"&amp;$AG11,データシート1!$A:$BT,MATCH("ab_"&amp;AJ$2,データシート1!$A$1:$BT$1,0),0)</f>
        <v>160</v>
      </c>
      <c r="AK11" s="78">
        <f>VLOOKUP(年度マスタ!$K$4&amp;"_"&amp;$AG11,データシート1!$A:$BT,MATCH("ab_"&amp;AK$2,データシート1!$A$1:$BT$1,0),0)</f>
        <v>1879</v>
      </c>
      <c r="AL11" s="78">
        <f>VLOOKUP(年度マスタ!$K$4&amp;"_"&amp;$AG11,データシート1!$A:$BT,MATCH("ab_"&amp;AL$2,データシート1!$A$1:$BT$1,0),0)</f>
        <v>2477</v>
      </c>
      <c r="AM11" s="78">
        <f>VLOOKUP(年度マスタ!$K$4&amp;"_"&amp;$AG11,データシート1!$A:$BT,MATCH("ab_"&amp;AM$2,データシート1!$A$1:$BT$1,0),0)</f>
        <v>3469</v>
      </c>
      <c r="AN11" s="78">
        <f>VLOOKUP(年度マスタ!$K$4&amp;"_"&amp;$AG11,データシート1!$A:$BT,MATCH("ab_"&amp;AN$2,データシート1!$A$1:$BT$1,0),0)</f>
        <v>1747</v>
      </c>
      <c r="AO11" s="78">
        <f>VLOOKUP(年度マスタ!$K$4&amp;"_"&amp;$AG11,データシート1!$A:$BT,MATCH("ab_"&amp;AO$2,データシート1!$A$1:$BT$1,0),0)</f>
        <v>5704</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76.260499999999993</v>
      </c>
      <c r="AI12" s="78">
        <f>VLOOKUP(年度マスタ!$K$4&amp;"_"&amp;$AG12,データシート1!$A:$BT,MATCH("ab_"&amp;AI$2,データシート1!$A$1:$BT$1,0),0)</f>
        <v>158</v>
      </c>
      <c r="AJ12" s="78">
        <f>VLOOKUP(年度マスタ!$K$4&amp;"_"&amp;$AG12,データシート1!$A:$BT,MATCH("ab_"&amp;AJ$2,データシート1!$A$1:$BT$1,0),0)</f>
        <v>256</v>
      </c>
      <c r="AK12" s="78">
        <f>VLOOKUP(年度マスタ!$K$4&amp;"_"&amp;$AG12,データシート1!$A:$BT,MATCH("ab_"&amp;AK$2,データシート1!$A$1:$BT$1,0),0)</f>
        <v>1386</v>
      </c>
      <c r="AL12" s="78">
        <f>VLOOKUP(年度マスタ!$K$4&amp;"_"&amp;$AG12,データシート1!$A:$BT,MATCH("ab_"&amp;AL$2,データシート1!$A$1:$BT$1,0),0)</f>
        <v>2497</v>
      </c>
      <c r="AM12" s="78">
        <f>VLOOKUP(年度マスタ!$K$4&amp;"_"&amp;$AG12,データシート1!$A:$BT,MATCH("ab_"&amp;AM$2,データシート1!$A$1:$BT$1,0),0)</f>
        <v>3457</v>
      </c>
      <c r="AN12" s="78">
        <f>VLOOKUP(年度マスタ!$K$4&amp;"_"&amp;$AG12,データシート1!$A:$BT,MATCH("ab_"&amp;AN$2,データシート1!$A$1:$BT$1,0),0)</f>
        <v>1739</v>
      </c>
      <c r="AO12" s="78">
        <f>VLOOKUP(年度マスタ!$K$4&amp;"_"&amp;$AG12,データシート1!$A:$BT,MATCH("ab_"&amp;AO$2,データシート1!$A$1:$BT$1,0),0)</f>
        <v>5624</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76.346900000000005</v>
      </c>
      <c r="AI13" s="78">
        <f>VLOOKUP(年度マスタ!$K$4&amp;"_"&amp;$AG13,データシート1!$A:$BT,MATCH("ab_"&amp;AI$2,データシート1!$A$1:$BT$1,0),0)</f>
        <v>158</v>
      </c>
      <c r="AJ13" s="78">
        <f>VLOOKUP(年度マスタ!$K$4&amp;"_"&amp;$AG13,データシート1!$A:$BT,MATCH("ab_"&amp;AJ$2,データシート1!$A$1:$BT$1,0),0)</f>
        <v>256</v>
      </c>
      <c r="AK13" s="78">
        <f>VLOOKUP(年度マスタ!$K$4&amp;"_"&amp;$AG13,データシート1!$A:$BT,MATCH("ab_"&amp;AK$2,データシート1!$A$1:$BT$1,0),0)</f>
        <v>1386</v>
      </c>
      <c r="AL13" s="78">
        <f>VLOOKUP(年度マスタ!$K$4&amp;"_"&amp;$AG13,データシート1!$A:$BT,MATCH("ab_"&amp;AL$2,データシート1!$A$1:$BT$1,0),0)</f>
        <v>2477</v>
      </c>
      <c r="AM13" s="78">
        <f>VLOOKUP(年度マスタ!$K$4&amp;"_"&amp;$AG13,データシート1!$A:$BT,MATCH("ab_"&amp;AM$2,データシート1!$A$1:$BT$1,0),0)</f>
        <v>3442</v>
      </c>
      <c r="AN13" s="78">
        <f>VLOOKUP(年度マスタ!$K$4&amp;"_"&amp;$AG13,データシート1!$A:$BT,MATCH("ab_"&amp;AN$2,データシート1!$A$1:$BT$1,0),0)</f>
        <v>1726</v>
      </c>
      <c r="AO13" s="78">
        <f>VLOOKUP(年度マスタ!$K$4&amp;"_"&amp;$AG13,データシート1!$A:$BT,MATCH("ab_"&amp;AO$2,データシート1!$A$1:$BT$1,0),0)</f>
        <v>5531</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73.259</v>
      </c>
      <c r="AI14" s="78">
        <f>VLOOKUP(年度マスタ!$K$4&amp;"_"&amp;$AG14,データシート1!$A:$BT,MATCH("ab_"&amp;AI$2,データシート1!$A$1:$BT$1,0),0)</f>
        <v>158</v>
      </c>
      <c r="AJ14" s="78">
        <f>VLOOKUP(年度マスタ!$K$4&amp;"_"&amp;$AG14,データシート1!$A:$BT,MATCH("ab_"&amp;AJ$2,データシート1!$A$1:$BT$1,0),0)</f>
        <v>256</v>
      </c>
      <c r="AK14" s="78">
        <f>VLOOKUP(年度マスタ!$K$4&amp;"_"&amp;$AG14,データシート1!$A:$BT,MATCH("ab_"&amp;AK$2,データシート1!$A$1:$BT$1,0),0)</f>
        <v>1386</v>
      </c>
      <c r="AL14" s="78">
        <f>VLOOKUP(年度マスタ!$K$4&amp;"_"&amp;$AG14,データシート1!$A:$BT,MATCH("ab_"&amp;AL$2,データシート1!$A$1:$BT$1,0),0)</f>
        <v>2447</v>
      </c>
      <c r="AM14" s="78">
        <f>VLOOKUP(年度マスタ!$K$4&amp;"_"&amp;$AG14,データシート1!$A:$BT,MATCH("ab_"&amp;AM$2,データシート1!$A$1:$BT$1,0),0)</f>
        <v>3459</v>
      </c>
      <c r="AN14" s="78">
        <f>VLOOKUP(年度マスタ!$K$4&amp;"_"&amp;$AG14,データシート1!$A:$BT,MATCH("ab_"&amp;AN$2,データシート1!$A$1:$BT$1,0),0)</f>
        <v>1880</v>
      </c>
      <c r="AO14" s="78">
        <f>VLOOKUP(年度マスタ!$K$4&amp;"_"&amp;$AG14,データシート1!$A:$BT,MATCH("ab_"&amp;AO$2,データシート1!$A$1:$BT$1,0),0)</f>
        <v>5368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82.366100000000003</v>
      </c>
      <c r="AI15" s="78">
        <f>VLOOKUP(年度マスタ!$K$4&amp;"_"&amp;$AG15,データシート1!$A:$BT,MATCH("ab_"&amp;AI$2,データシート1!$A$1:$BT$1,0),0)</f>
        <v>158</v>
      </c>
      <c r="AJ15" s="78">
        <f>VLOOKUP(年度マスタ!$K$4&amp;"_"&amp;$AG15,データシート1!$A:$BT,MATCH("ab_"&amp;AJ$2,データシート1!$A$1:$BT$1,0),0)</f>
        <v>256</v>
      </c>
      <c r="AK15" s="78">
        <f>VLOOKUP(年度マスタ!$K$4&amp;"_"&amp;$AG15,データシート1!$A:$BT,MATCH("ab_"&amp;AK$2,データシート1!$A$1:$BT$1,0),0)</f>
        <v>1386</v>
      </c>
      <c r="AL15" s="78">
        <f>VLOOKUP(年度マスタ!$K$4&amp;"_"&amp;$AG15,データシート1!$A:$BT,MATCH("ab_"&amp;AL$2,データシート1!$A$1:$BT$1,0),0)</f>
        <v>2440</v>
      </c>
      <c r="AM15" s="78">
        <f>VLOOKUP(年度マスタ!$K$4&amp;"_"&amp;$AG15,データシート1!$A:$BT,MATCH("ab_"&amp;AM$2,データシート1!$A$1:$BT$1,0),0)</f>
        <v>3413</v>
      </c>
      <c r="AN15" s="78">
        <f>VLOOKUP(年度マスタ!$K$4&amp;"_"&amp;$AG15,データシート1!$A:$BT,MATCH("ab_"&amp;AN$2,データシート1!$A$1:$BT$1,0),0)</f>
        <v>1925</v>
      </c>
      <c r="AO15" s="78">
        <f>VLOOKUP(年度マスタ!$K$4&amp;"_"&amp;$AG15,データシート1!$A:$BT,MATCH("ab_"&amp;AO$2,データシート1!$A$1:$BT$1,0),0)</f>
        <v>5281</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74.867099999999994</v>
      </c>
      <c r="AI16" s="78">
        <f>VLOOKUP(年度マスタ!$K$4&amp;"_"&amp;$AG16,データシート1!$A:$BT,MATCH("ab_"&amp;AI$2,データシート1!$A$1:$BT$1,0),0)</f>
        <v>158</v>
      </c>
      <c r="AJ16" s="78">
        <f>VLOOKUP(年度マスタ!$K$4&amp;"_"&amp;$AG16,データシート1!$A:$BT,MATCH("ab_"&amp;AJ$2,データシート1!$A$1:$BT$1,0),0)</f>
        <v>256</v>
      </c>
      <c r="AK16" s="78">
        <f>VLOOKUP(年度マスタ!$K$4&amp;"_"&amp;$AG16,データシート1!$A:$BT,MATCH("ab_"&amp;AK$2,データシート1!$A$1:$BT$1,0),0)</f>
        <v>1386</v>
      </c>
      <c r="AL16" s="78">
        <f>VLOOKUP(年度マスタ!$K$4&amp;"_"&amp;$AG16,データシート1!$A:$BT,MATCH("ab_"&amp;AL$2,データシート1!$A$1:$BT$1,0),0)</f>
        <v>2431</v>
      </c>
      <c r="AM16" s="78">
        <f>VLOOKUP(年度マスタ!$K$4&amp;"_"&amp;$AG16,データシート1!$A:$BT,MATCH("ab_"&amp;AM$2,データシート1!$A$1:$BT$1,0),0)</f>
        <v>3357</v>
      </c>
      <c r="AN16" s="78">
        <f>VLOOKUP(年度マスタ!$K$4&amp;"_"&amp;$AG16,データシート1!$A:$BT,MATCH("ab_"&amp;AN$2,データシート1!$A$1:$BT$1,0),0)</f>
        <v>1909</v>
      </c>
      <c r="AO16" s="78">
        <f>VLOOKUP(年度マスタ!$K$4&amp;"_"&amp;$AG16,データシート1!$A:$BT,MATCH("ab_"&amp;AO$2,データシート1!$A$1:$BT$1,0),0)</f>
        <v>5173</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80.608800000000002</v>
      </c>
      <c r="AI17" s="151">
        <f>VLOOKUP(年度マスタ!$K$4&amp;"_"&amp;$AG17,データシート1!$A:$BT,MATCH("ab_"&amp;AI$2,データシート1!$A$1:$BT$1,0),0)</f>
        <v>158</v>
      </c>
      <c r="AJ17" s="151">
        <f>VLOOKUP(年度マスタ!$K$4&amp;"_"&amp;$AG17,データシート1!$A:$BT,MATCH("ab_"&amp;AJ$2,データシート1!$A$1:$BT$1,0),0)</f>
        <v>256</v>
      </c>
      <c r="AK17" s="151">
        <f>VLOOKUP(年度マスタ!$K$4&amp;"_"&amp;$AG17,データシート1!$A:$BT,MATCH("ab_"&amp;AK$2,データシート1!$A$1:$BT$1,0),0)</f>
        <v>1386</v>
      </c>
      <c r="AL17" s="151">
        <f>VLOOKUP(年度マスタ!$K$4&amp;"_"&amp;$AG17,データシート1!$A:$BT,MATCH("ab_"&amp;AL$2,データシート1!$A$1:$BT$1,0),0)</f>
        <v>2405</v>
      </c>
      <c r="AM17" s="151">
        <f>VLOOKUP(年度マスタ!$K$4&amp;"_"&amp;$AG17,データシート1!$A:$BT,MATCH("ab_"&amp;AM$2,データシート1!$A$1:$BT$1,0),0)</f>
        <v>3322</v>
      </c>
      <c r="AN17" s="151">
        <f>VLOOKUP(年度マスタ!$K$4&amp;"_"&amp;$AG17,データシート1!$A:$BT,MATCH("ab_"&amp;AN$2,データシート1!$A$1:$BT$1,0),0)</f>
        <v>1746</v>
      </c>
      <c r="AO17" s="151">
        <f>VLOOKUP(年度マスタ!$K$4&amp;"_"&amp;$AG17,データシート1!$A:$BT,MATCH("ab_"&amp;AO$2,データシート1!$A$1:$BT$1,0),0)</f>
        <v>5061</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101.52930000000001</v>
      </c>
      <c r="AI18" s="78">
        <f>VLOOKUP(年度マスタ!$K$4&amp;"_"&amp;$AG18,データシート1!$A:$BT,MATCH("ab_"&amp;AI$2,データシート1!$A$1:$BT$1,0),0)</f>
        <v>129</v>
      </c>
      <c r="AJ18" s="78">
        <f>VLOOKUP(年度マスタ!$K$4&amp;"_"&amp;$AG18,データシート1!$A:$BT,MATCH("ab_"&amp;AJ$2,データシート1!$A$1:$BT$1,0),0)</f>
        <v>262</v>
      </c>
      <c r="AK18" s="78">
        <f>VLOOKUP(年度マスタ!$K$4&amp;"_"&amp;$AG18,データシート1!$A:$BT,MATCH("ab_"&amp;AK$2,データシート1!$A$1:$BT$1,0),0)</f>
        <v>1261</v>
      </c>
      <c r="AL18" s="78">
        <f>VLOOKUP(年度マスタ!$K$4&amp;"_"&amp;$AG18,データシート1!$A:$BT,MATCH("ab_"&amp;AL$2,データシート1!$A$1:$BT$1,0),0)</f>
        <v>2369</v>
      </c>
      <c r="AM18" s="78">
        <f>VLOOKUP(年度マスタ!$K$4&amp;"_"&amp;$AG18,データシート1!$A:$BT,MATCH("ab_"&amp;AM$2,データシート1!$A$1:$BT$1,0),0)</f>
        <v>3273</v>
      </c>
      <c r="AN18" s="78">
        <f>VLOOKUP(年度マスタ!$K$4&amp;"_"&amp;$AG18,データシート1!$A:$BT,MATCH("ab_"&amp;AN$2,データシート1!$A$1:$BT$1,0),0)</f>
        <v>1791</v>
      </c>
      <c r="AO18" s="78">
        <f>VLOOKUP(年度マスタ!$K$4&amp;"_"&amp;$AG18,データシート1!$A:$BT,MATCH("ab_"&amp;AO$2,データシート1!$A$1:$BT$1,0),0)</f>
        <v>4933</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112.64879999999999</v>
      </c>
      <c r="AI19" s="78">
        <f>VLOOKUP(年度マスタ!$K$4&amp;"_"&amp;$AG19,データシート1!$A:$BT,MATCH("ab_"&amp;AI$2,データシート1!$A$1:$BT$1,0),0)</f>
        <v>129</v>
      </c>
      <c r="AJ19" s="78">
        <f>VLOOKUP(年度マスタ!$K$4&amp;"_"&amp;$AG19,データシート1!$A:$BT,MATCH("ab_"&amp;AJ$2,データシート1!$A$1:$BT$1,0),0)</f>
        <v>262</v>
      </c>
      <c r="AK19" s="78">
        <f>VLOOKUP(年度マスタ!$K$4&amp;"_"&amp;$AG19,データシート1!$A:$BT,MATCH("ab_"&amp;AK$2,データシート1!$A$1:$BT$1,0),0)</f>
        <v>1261</v>
      </c>
      <c r="AL19" s="78">
        <f>VLOOKUP(年度マスタ!$K$4&amp;"_"&amp;$AG19,データシート1!$A:$BT,MATCH("ab_"&amp;AL$2,データシート1!$A$1:$BT$1,0),0)</f>
        <v>2380</v>
      </c>
      <c r="AM19" s="78">
        <f>VLOOKUP(年度マスタ!$K$4&amp;"_"&amp;$AG19,データシート1!$A:$BT,MATCH("ab_"&amp;AM$2,データシート1!$A$1:$BT$1,0),0)</f>
        <v>3246</v>
      </c>
      <c r="AN19" s="78">
        <f>VLOOKUP(年度マスタ!$K$4&amp;"_"&amp;$AG19,データシート1!$A:$BT,MATCH("ab_"&amp;AN$2,データシート1!$A$1:$BT$1,0),0)</f>
        <v>1776</v>
      </c>
      <c r="AO19" s="78">
        <f>VLOOKUP(年度マスタ!$K$4&amp;"_"&amp;$AG19,データシート1!$A:$BT,MATCH("ab_"&amp;AO$2,データシート1!$A$1:$BT$1,0),0)</f>
        <v>4871</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120.4308</v>
      </c>
      <c r="AI20" s="78">
        <f>VLOOKUP(年度マスタ!$K$4&amp;"_"&amp;$AG20,データシート1!$A:$BT,MATCH("ab_"&amp;AI$2,データシート1!$A$1:$BT$1,0),0)</f>
        <v>129</v>
      </c>
      <c r="AJ20" s="78">
        <f>VLOOKUP(年度マスタ!$K$4&amp;"_"&amp;$AG20,データシート1!$A:$BT,MATCH("ab_"&amp;AJ$2,データシート1!$A$1:$BT$1,0),0)</f>
        <v>262</v>
      </c>
      <c r="AK20" s="78">
        <f>VLOOKUP(年度マスタ!$K$4&amp;"_"&amp;$AG20,データシート1!$A:$BT,MATCH("ab_"&amp;AK$2,データシート1!$A$1:$BT$1,0),0)</f>
        <v>1261</v>
      </c>
      <c r="AL20" s="78">
        <f>VLOOKUP(年度マスタ!$K$4&amp;"_"&amp;$AG20,データシート1!$A:$BT,MATCH("ab_"&amp;AL$2,データシート1!$A$1:$BT$1,0),0)</f>
        <v>2347</v>
      </c>
      <c r="AM20" s="78">
        <f>VLOOKUP(年度マスタ!$K$4&amp;"_"&amp;$AG20,データシート1!$A:$BT,MATCH("ab_"&amp;AM$2,データシート1!$A$1:$BT$1,0),0)</f>
        <v>3202</v>
      </c>
      <c r="AN20" s="78">
        <f>VLOOKUP(年度マスタ!$K$4&amp;"_"&amp;$AG20,データシート1!$A:$BT,MATCH("ab_"&amp;AN$2,データシート1!$A$1:$BT$1,0),0)</f>
        <v>1788</v>
      </c>
      <c r="AO20" s="78">
        <f>VLOOKUP(年度マスタ!$K$4&amp;"_"&amp;$AG20,データシート1!$A:$BT,MATCH("ab_"&amp;AO$2,データシート1!$A$1:$BT$1,0),0)</f>
        <v>4783</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1856</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由仁町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01427</v>
      </c>
      <c r="BF13" s="70" t="str">
        <f>年度マスタ!K4</f>
        <v>01427</v>
      </c>
      <c r="BG13" s="70" t="str">
        <f>年度マスタ!K4</f>
        <v>01427</v>
      </c>
      <c r="BH13" s="278" t="s">
        <v>195</v>
      </c>
      <c r="BI13" s="278" t="s">
        <v>195</v>
      </c>
      <c r="BJ13" s="278" t="s">
        <v>195</v>
      </c>
      <c r="BK13" s="278" t="str">
        <f>年度マスタ!K4</f>
        <v>01427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由仁町</v>
      </c>
      <c r="BF14" s="70" t="str">
        <f>AP2</f>
        <v>由仁町</v>
      </c>
      <c r="BG14" s="70" t="str">
        <f>AP2</f>
        <v>由仁町</v>
      </c>
      <c r="BH14" s="70" t="s">
        <v>205</v>
      </c>
      <c r="BI14" s="70" t="s">
        <v>205</v>
      </c>
      <c r="BJ14" s="70" t="s">
        <v>205</v>
      </c>
      <c r="BK14" s="70" t="str">
        <f>AP2</f>
        <v>由仁町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3.2069999999999999</v>
      </c>
      <c r="G21" s="877">
        <f t="shared" ref="G21:O21" si="5">SUM(G22,G26,G27,G28)</f>
        <v>2.9180000000000001</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3.2069999999999999</v>
      </c>
      <c r="G22" s="879">
        <f t="shared" ref="G22:P22" si="6">SUM(G23:G25)</f>
        <v>2.9180000000000001</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3.2069999999999999</v>
      </c>
      <c r="G23" s="881">
        <f>IFERROR(VLOOKUP(年度マスタ!$K$4&amp;"_"&amp;G$20,データシート1!$A:$BU,MATCH("ba_"&amp;$E23,データシート1!$A$1:$BU$1,0),0),0)</f>
        <v>2.9180000000000001</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1858</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35.69408756276345</v>
      </c>
      <c r="AG24" s="877">
        <f t="shared" ref="AG24:AP24" si="11">AG25+AG29</f>
        <v>39.928540230110528</v>
      </c>
      <c r="AH24" s="877">
        <f t="shared" si="11"/>
        <v>38.878239099307798</v>
      </c>
      <c r="AI24" s="877">
        <f t="shared" si="11"/>
        <v>40.104341856395926</v>
      </c>
      <c r="AJ24" s="877">
        <f t="shared" si="11"/>
        <v>40.390429874404759</v>
      </c>
      <c r="AK24" s="877">
        <f t="shared" si="11"/>
        <v>40.250096830171671</v>
      </c>
      <c r="AL24" s="877">
        <f t="shared" si="11"/>
        <v>41.737779214980627</v>
      </c>
      <c r="AM24" s="877">
        <f t="shared" si="11"/>
        <v>37.881535357045486</v>
      </c>
      <c r="AN24" s="877">
        <f t="shared" si="11"/>
        <v>37.602529894773696</v>
      </c>
      <c r="AO24" s="877">
        <f t="shared" si="11"/>
        <v>40.533161068858846</v>
      </c>
      <c r="AP24" s="878">
        <f t="shared" si="11"/>
        <v>41.247755461932584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26.015879946978227</v>
      </c>
      <c r="AG25" s="879">
        <f>①CO2排出量の現状把握!AA35</f>
        <v>27.908237122231728</v>
      </c>
      <c r="AH25" s="879">
        <f>①CO2排出量の現状把握!AB35</f>
        <v>27.69906982515592</v>
      </c>
      <c r="AI25" s="879">
        <f>①CO2排出量の現状把握!AC35</f>
        <v>31.43069214045163</v>
      </c>
      <c r="AJ25" s="879">
        <f>①CO2排出量の現状把握!AD35</f>
        <v>31.998041971797356</v>
      </c>
      <c r="AK25" s="879">
        <f>①CO2排出量の現状把握!AE35</f>
        <v>33.054597500006764</v>
      </c>
      <c r="AL25" s="879">
        <f>①CO2排出量の現状把握!AF35</f>
        <v>34.522924203984445</v>
      </c>
      <c r="AM25" s="879">
        <f>①CO2排出量の現状把握!AG35</f>
        <v>30.631096130063707</v>
      </c>
      <c r="AN25" s="879">
        <f>①CO2排出量の現状把握!AH35</f>
        <v>31.09822754690552</v>
      </c>
      <c r="AO25" s="879">
        <f>①CO2排出量の現状把握!AI35</f>
        <v>34.905678269729293</v>
      </c>
      <c r="AP25" s="880">
        <f>①CO2排出量の現状把握!AJ35</f>
        <v>35.53239111265988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16.92482034097802</v>
      </c>
      <c r="AG26" s="881">
        <f>①CO2排出量の現状把握!AA36</f>
        <v>18.654962749081509</v>
      </c>
      <c r="AH26" s="881">
        <f>①CO2排出量の現状把握!AB36</f>
        <v>19.571428120397421</v>
      </c>
      <c r="AI26" s="881">
        <f>①CO2排出量の現状把握!AC36</f>
        <v>19.15942615286253</v>
      </c>
      <c r="AJ26" s="881">
        <f>①CO2排出量の現状把握!AD36</f>
        <v>19.131189801839952</v>
      </c>
      <c r="AK26" s="881">
        <f>①CO2排出量の現状把握!AE36</f>
        <v>19.285736513760121</v>
      </c>
      <c r="AL26" s="881">
        <f>①CO2排出量の現状把握!AF36</f>
        <v>22.036209971202219</v>
      </c>
      <c r="AM26" s="881">
        <f>①CO2排出量の現状把握!AG36</f>
        <v>19.169565008962184</v>
      </c>
      <c r="AN26" s="881">
        <f>①CO2排出量の現状把握!AH36</f>
        <v>19.62043787628377</v>
      </c>
      <c r="AO26" s="881">
        <f>①CO2排出量の現状把握!AI36</f>
        <v>21.80029352505818</v>
      </c>
      <c r="AP26" s="882">
        <f>①CO2排出量の現状把握!AJ36</f>
        <v>23.553534482066809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0.68611593303232432</v>
      </c>
      <c r="AG27" s="881">
        <f>①CO2排出量の現状把握!AA37</f>
        <v>0.7729361347979391</v>
      </c>
      <c r="AH27" s="881">
        <f>①CO2排出量の現状把握!AB37</f>
        <v>0.63883435186983095</v>
      </c>
      <c r="AI27" s="881">
        <f>①CO2排出量の現状把握!AC37</f>
        <v>0.53288213284261987</v>
      </c>
      <c r="AJ27" s="881">
        <f>①CO2排出量の現状把握!AD37</f>
        <v>0.51097857081269493</v>
      </c>
      <c r="AK27" s="881">
        <f>①CO2排出量の現状把握!AE37</f>
        <v>0.48199487399808127</v>
      </c>
      <c r="AL27" s="881">
        <f>①CO2排出量の現状把握!AF37</f>
        <v>0.49252659308984426</v>
      </c>
      <c r="AM27" s="881">
        <f>①CO2排出量の現状把握!AG37</f>
        <v>0.45840885531225134</v>
      </c>
      <c r="AN27" s="881">
        <f>①CO2排出量の現状把握!AH37</f>
        <v>0.42536966269479032</v>
      </c>
      <c r="AO27" s="881">
        <f>①CO2排出量の現状把握!AI37</f>
        <v>0.37537817694205461</v>
      </c>
      <c r="AP27" s="882">
        <f>①CO2排出量の現状把握!AJ37</f>
        <v>0.36159338297069321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8.4049436729678852</v>
      </c>
      <c r="AG28" s="881">
        <f>①CO2排出量の現状把握!AA38</f>
        <v>8.4803382383522816</v>
      </c>
      <c r="AH28" s="881">
        <f>①CO2排出量の現状把握!AB38</f>
        <v>7.4888073528886672</v>
      </c>
      <c r="AI28" s="881">
        <f>①CO2排出量の現状把握!AC38</f>
        <v>11.73838385474648</v>
      </c>
      <c r="AJ28" s="881">
        <f>①CO2排出量の現状把握!AD38</f>
        <v>12.35587359914471</v>
      </c>
      <c r="AK28" s="881">
        <f>①CO2排出量の現状把握!AE38</f>
        <v>13.286866112248561</v>
      </c>
      <c r="AL28" s="881">
        <f>①CO2排出量の現状把握!AF38</f>
        <v>11.994187639692379</v>
      </c>
      <c r="AM28" s="881">
        <f>①CO2排出量の現状把握!AG38</f>
        <v>11.003122265789273</v>
      </c>
      <c r="AN28" s="881">
        <f>①CO2排出量の現状把握!AH38</f>
        <v>11.052420007926958</v>
      </c>
      <c r="AO28" s="881">
        <f>①CO2排出量の現状把握!AI38</f>
        <v>12.730006567729058</v>
      </c>
      <c r="AP28" s="882">
        <f>①CO2排出量の現状把握!AJ38</f>
        <v>11.617263247622382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9.6782076157852224</v>
      </c>
      <c r="AG29" s="883">
        <f>①CO2排出量の現状把握!AA39</f>
        <v>12.020303107878799</v>
      </c>
      <c r="AH29" s="883">
        <f>①CO2排出量の現状把握!AB39</f>
        <v>11.17916927415188</v>
      </c>
      <c r="AI29" s="883">
        <f>①CO2排出量の現状把握!AC39</f>
        <v>8.6736497159442951</v>
      </c>
      <c r="AJ29" s="883">
        <f>①CO2排出量の現状把握!AD39</f>
        <v>8.3923879026074015</v>
      </c>
      <c r="AK29" s="883">
        <f>①CO2排出量の現状把握!AE39</f>
        <v>7.1954993301649068</v>
      </c>
      <c r="AL29" s="883">
        <f>①CO2排出量の現状把握!AF39</f>
        <v>7.21485501099618</v>
      </c>
      <c r="AM29" s="883">
        <f>①CO2排出量の現状把握!AG39</f>
        <v>7.250439226981781</v>
      </c>
      <c r="AN29" s="883">
        <f>①CO2排出量の現状把握!AH39</f>
        <v>6.504302347868177</v>
      </c>
      <c r="AO29" s="883">
        <f>①CO2排出量の現状把握!AI39</f>
        <v>5.6274827991295506</v>
      </c>
      <c r="AP29" s="884">
        <f>①CO2排出量の現状把握!AJ39</f>
        <v>5.7153643492727033</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8.9846812707031778E-2</v>
      </c>
      <c r="AG32" s="461">
        <f t="shared" si="16"/>
        <v>7.3080557996445514E-2</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0.12327086404672991</v>
      </c>
      <c r="AG33" s="458">
        <f t="shared" ref="AG33:AP33" si="17">IFERROR(IF(G22/AG25&gt;1,1,G22/AG25),0)</f>
        <v>0.10455694450422734</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0.18948502467912637</v>
      </c>
      <c r="AG34" s="459">
        <f t="shared" ref="AG34:AP36" si="18">IFERROR(IF(G23/AG26&gt;1,1,G23/AG26),0)</f>
        <v>0.15641950290914786</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3.2069999999999999</v>
      </c>
      <c r="G55" s="885">
        <f t="shared" ref="G55:P55" si="32">SUM(G56,G57,G60,G61,G62,G63,G64,G65,)</f>
        <v>2.9180000000000001</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3.2069999999999999</v>
      </c>
      <c r="G56" s="887">
        <f>IFERROR(VLOOKUP(年度マスタ!$K$4&amp;"_"&amp;G$54,データシート1!$A:$CE,MATCH("bc_"&amp;$C56,データシート1!$A$1:$CE$1,0),0),0)</f>
        <v>2.9180000000000001</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由仁町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1836</v>
      </c>
      <c r="AE4" s="1118" t="s">
        <v>1837</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1835</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360.697</v>
      </c>
      <c r="K6" s="619">
        <f>VLOOKUP(年度マスタ!$K$4&amp;"_"&amp;K$5,データシート1!$A:$BT,MATCH("cb_"&amp;$G6,データシート1!$A$1:$BT$1,0),0)</f>
        <v>541.09699999999998</v>
      </c>
      <c r="L6" s="619">
        <f>VLOOKUP(年度マスタ!$K$4&amp;"_"&amp;L$5,データシート1!$A:$BT,MATCH("cb_"&amp;$G6,データシート1!$A$1:$BT$1,0),0)</f>
        <v>621.79700000000003</v>
      </c>
      <c r="M6" s="619">
        <f>VLOOKUP(年度マスタ!$K$4&amp;"_"&amp;M$5,データシート1!$A:$BT,MATCH("cb_"&amp;$G6,データシート1!$A$1:$BT$1,0),0)</f>
        <v>661.29700000000003</v>
      </c>
      <c r="N6" s="619">
        <f>VLOOKUP(年度マスタ!$K$4&amp;"_"&amp;N$5,データシート1!$A:$BT,MATCH("cb_"&amp;$G6,データシート1!$A$1:$BT$1,0),0)</f>
        <v>661.19700000000057</v>
      </c>
      <c r="O6" s="619">
        <f>VLOOKUP(年度マスタ!$K$4&amp;"_"&amp;O$5,データシート1!$A:$BT,MATCH("cb_"&amp;$G6,データシート1!$A$1:$BT$1,0),0)</f>
        <v>670.89700000000062</v>
      </c>
      <c r="P6" s="619">
        <f>VLOOKUP(年度マスタ!$K$4&amp;"_"&amp;P$5,データシート1!$A:$BT,MATCH("cb_"&amp;$G6,データシート1!$A$1:$BT$1,0),0)</f>
        <v>685.49700000000053</v>
      </c>
      <c r="Q6" s="619">
        <f>VLOOKUP(年度マスタ!$K$4&amp;"_"&amp;Q$5,データシート1!$A:$BT,MATCH("cb_"&amp;$G6,データシート1!$A$1:$BT$1,0),0)</f>
        <v>734.91400000000056</v>
      </c>
      <c r="R6" s="633">
        <f>VLOOKUP(年度マスタ!$K$4&amp;"_"&amp;R$5,データシート1!$A:$BT,MATCH("cb_"&amp;$G6,データシート1!$A$1:$BT$1,0),0)</f>
        <v>754.31400000000053</v>
      </c>
      <c r="S6" s="568"/>
      <c r="T6" s="190"/>
      <c r="U6" s="581"/>
      <c r="V6" s="195"/>
      <c r="W6" s="195"/>
      <c r="X6" s="195"/>
      <c r="Y6" s="196" t="s">
        <v>372</v>
      </c>
      <c r="Z6" s="663" t="s">
        <v>373</v>
      </c>
      <c r="AA6" s="663"/>
      <c r="AB6" s="663"/>
      <c r="AC6" s="664">
        <f>SUM(AC7:AC8)</f>
        <v>1660853</v>
      </c>
      <c r="AD6" s="664">
        <f>SUM(AD7:AD8)</f>
        <v>1986512.1029999997</v>
      </c>
      <c r="AE6" s="665">
        <f>$AD6*3600/100000000</f>
        <v>71.514435707999979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1500.1</v>
      </c>
      <c r="K7" s="617">
        <f>VLOOKUP(年度マスタ!$K$4&amp;"_"&amp;K$5,データシート1!$A:$BT,MATCH("cb_"&amp;$G7,データシート1!$A$1:$BT$1,0),0)</f>
        <v>1629.6</v>
      </c>
      <c r="L7" s="617">
        <f>VLOOKUP(年度マスタ!$K$4&amp;"_"&amp;L$5,データシート1!$A:$BT,MATCH("cb_"&amp;$G7,データシート1!$A$1:$BT$1,0),0)</f>
        <v>1816.7</v>
      </c>
      <c r="M7" s="617">
        <f>VLOOKUP(年度マスタ!$K$4&amp;"_"&amp;M$5,データシート1!$A:$BT,MATCH("cb_"&amp;$G7,データシート1!$A$1:$BT$1,0),0)</f>
        <v>1866</v>
      </c>
      <c r="N7" s="617">
        <f>VLOOKUP(年度マスタ!$K$4&amp;"_"&amp;N$5,データシート1!$A:$BT,MATCH("cb_"&amp;$G7,データシート1!$A$1:$BT$1,0),0)</f>
        <v>2260</v>
      </c>
      <c r="O7" s="617">
        <f>VLOOKUP(年度マスタ!$K$4&amp;"_"&amp;O$5,データシート1!$A:$BT,MATCH("cb_"&amp;$G7,データシート1!$A$1:$BT$1,0),0)</f>
        <v>2441.5</v>
      </c>
      <c r="P7" s="617">
        <f>VLOOKUP(年度マスタ!$K$4&amp;"_"&amp;P$5,データシート1!$A:$BT,MATCH("cb_"&amp;$G7,データシート1!$A$1:$BT$1,0),0)</f>
        <v>2737.1</v>
      </c>
      <c r="Q7" s="617">
        <f>VLOOKUP(年度マスタ!$K$4&amp;"_"&amp;Q$5,データシート1!$A:$BT,MATCH("cb_"&amp;$G7,データシート1!$A$1:$BT$1,0),0)</f>
        <v>3030.4</v>
      </c>
      <c r="R7" s="634">
        <f>VLOOKUP(年度マスタ!$K$4&amp;"_"&amp;R$5,データシート1!$A:$BT,MATCH("cb_"&amp;$G7,データシート1!$A$1:$BT$1,0),0)</f>
        <v>3030.4</v>
      </c>
      <c r="S7" s="568"/>
      <c r="T7" s="190"/>
      <c r="U7" s="581"/>
      <c r="V7" s="195"/>
      <c r="W7" s="195"/>
      <c r="X7" s="195"/>
      <c r="Y7" s="196" t="s">
        <v>375</v>
      </c>
      <c r="Z7" s="212" t="s">
        <v>376</v>
      </c>
      <c r="AA7" s="212"/>
      <c r="AB7" s="212"/>
      <c r="AC7" s="1022">
        <f>VLOOKUP(年度マスタ!$K$4&amp;"_"&amp;年度マスタ!$K$9,データシート3!A:AB,MATCH("ea_"&amp;$Y7&amp;"_設備",データシート3!$A$1:$AB$1,0),0)</f>
        <v>57926</v>
      </c>
      <c r="AD7" s="1022">
        <f>VLOOKUP(年度マスタ!$K$4&amp;"_"&amp;年度マスタ!$K$9,データシート3!A:AB,MATCH("ea_"&amp;$Y7&amp;"_年間発電",データシート3!$A$1:$AB$1,0),0)/10^3</f>
        <v>69614.75</v>
      </c>
      <c r="AE7" s="554">
        <f t="shared" ref="AE7:AE16" si="0">$AD7*3600/100000000</f>
        <v>2.5061309999999999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1602927</v>
      </c>
      <c r="AD8" s="1022">
        <f>VLOOKUP(年度マスタ!$K$4&amp;"_"&amp;年度マスタ!$K$9,データシート3!A:AB,MATCH("ea_"&amp;$Y8&amp;"_年間発電",データシート3!$A$1:$AB$1,0),0)/10^3</f>
        <v>1916897.3529999997</v>
      </c>
      <c r="AE8" s="554">
        <f t="shared" si="0"/>
        <v>69.008304707999983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222800</v>
      </c>
      <c r="AD9" s="666">
        <f>VLOOKUP(年度マスタ!$K$4&amp;"_"&amp;年度マスタ!$K$9,データシート3!A:AB,MATCH("ea_"&amp;$Y9&amp;"_年間発電",データシート3!$A$1:$AB$1,0),0)/10^3</f>
        <v>574209.92500000005</v>
      </c>
      <c r="AE9" s="667">
        <f t="shared" si="0"/>
        <v>20.671557300000003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1860.797</v>
      </c>
      <c r="K12" s="651">
        <f t="shared" ref="K12:Q12" si="1">SUM(K6:K11)</f>
        <v>2170.6970000000001</v>
      </c>
      <c r="L12" s="651">
        <f t="shared" si="1"/>
        <v>2438.4970000000003</v>
      </c>
      <c r="M12" s="651">
        <f t="shared" si="1"/>
        <v>2527.297</v>
      </c>
      <c r="N12" s="651">
        <f t="shared" si="1"/>
        <v>2921.1970000000006</v>
      </c>
      <c r="O12" s="651">
        <f t="shared" si="1"/>
        <v>3112.3970000000008</v>
      </c>
      <c r="P12" s="651">
        <f t="shared" si="1"/>
        <v>3422.5970000000007</v>
      </c>
      <c r="Q12" s="651">
        <f t="shared" si="1"/>
        <v>3765.3140000000008</v>
      </c>
      <c r="R12" s="652">
        <f t="shared" ref="R12" si="2">SUM(R6:R11)</f>
        <v>3784.7140000000009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2194</v>
      </c>
      <c r="AD13" s="666">
        <f>SUM(AD14:AD16)</f>
        <v>13455.08</v>
      </c>
      <c r="AE13" s="667">
        <f t="shared" si="0"/>
        <v>0.48438288000000002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1840</v>
      </c>
      <c r="S16" s="572"/>
      <c r="T16" s="191"/>
      <c r="U16" s="588"/>
      <c r="W16" s="201"/>
      <c r="X16" s="201"/>
      <c r="Y16" s="196" t="s">
        <v>397</v>
      </c>
      <c r="Z16" s="186" t="s">
        <v>398</v>
      </c>
      <c r="AA16" s="213"/>
      <c r="AB16" s="220"/>
      <c r="AC16" s="1022">
        <f>VLOOKUP(年度マスタ!$K$4&amp;"_"&amp;年度マスタ!$K$9,データシート3!A:AB,MATCH("ea_"&amp;$Y16&amp;"_設備",データシート3!$A$1:$AB$1,0),0)</f>
        <v>2194</v>
      </c>
      <c r="AD16" s="1022">
        <f>VLOOKUP(年度マスタ!$K$4&amp;"_"&amp;年度マスタ!$K$9,データシート3!A:AB,MATCH("ea_"&amp;$Y16&amp;"_年間発電",データシート3!$A$1:$AB$1,0),0)/10^3</f>
        <v>13455.08</v>
      </c>
      <c r="AE16" s="554">
        <f t="shared" si="0"/>
        <v>0.48438288000000002</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0.19958845</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2.8452314900000002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432.87968364</v>
      </c>
      <c r="K19" s="615">
        <f>K6*別紙!$C5/100*別紙!$E5/10^3</f>
        <v>649.38133163999987</v>
      </c>
      <c r="L19" s="615">
        <f>L6*別紙!$C5/100*別紙!$E5/10^3</f>
        <v>746.23101564000001</v>
      </c>
      <c r="M19" s="615">
        <f>M6*別紙!$C5/100*別紙!$E5/10^3</f>
        <v>793.63575563999984</v>
      </c>
      <c r="N19" s="615">
        <f>N6*別紙!$C5/100*別紙!$E5/10^3</f>
        <v>793.51574364000066</v>
      </c>
      <c r="O19" s="615">
        <f>O6*別紙!$C5/100*別紙!$E5/10^3</f>
        <v>805.15690764000078</v>
      </c>
      <c r="P19" s="615">
        <f>P6*別紙!$C5/100*別紙!$E5/10^3</f>
        <v>822.67865964000066</v>
      </c>
      <c r="Q19" s="615">
        <f>Q6*別紙!$C5/100*別紙!$E5/10^3</f>
        <v>881.98498968000058</v>
      </c>
      <c r="R19" s="639">
        <f>R6*別紙!$C5/100*別紙!$E5/10^3</f>
        <v>905.2673176800007</v>
      </c>
      <c r="S19" s="572"/>
      <c r="T19" s="191"/>
      <c r="U19" s="588"/>
      <c r="W19" s="201"/>
      <c r="X19" s="201"/>
      <c r="Y19" s="173"/>
      <c r="Z19" s="628" t="s">
        <v>389</v>
      </c>
      <c r="AA19" s="671"/>
      <c r="AB19" s="672"/>
      <c r="AC19" s="673">
        <f>SUM($AC$6,$AC$9,$AC$10,$AC$13)</f>
        <v>1885847</v>
      </c>
      <c r="AD19" s="673">
        <f>SUM($AD$6,$AD$9,$AD$10,$AD$13)</f>
        <v>2574177.108</v>
      </c>
      <c r="AE19" s="674">
        <f>SUM($AE$6,$AE$9,$AE$10,$AE$13,$AE$17,$AE$18)</f>
        <v>95.715195827999977</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1835</v>
      </c>
      <c r="D20" s="171"/>
      <c r="E20" s="172"/>
      <c r="F20" s="171"/>
      <c r="G20" s="622" t="s">
        <v>374</v>
      </c>
      <c r="H20" s="623"/>
      <c r="I20" s="642"/>
      <c r="J20" s="640">
        <f>J7*別紙!$C6/100*別紙!$E6/10^3</f>
        <v>1984.2722759999999</v>
      </c>
      <c r="K20" s="617">
        <f>K7*別紙!$C6/100*別紙!$E6/10^3</f>
        <v>2155.569696</v>
      </c>
      <c r="L20" s="617">
        <f>L7*別紙!$C6/100*別紙!$E6/10^3</f>
        <v>2403.0580919999998</v>
      </c>
      <c r="M20" s="617">
        <f>M7*別紙!$C6/100*別紙!$E6/10^3</f>
        <v>2468.2701599999996</v>
      </c>
      <c r="N20" s="617">
        <f>N7*別紙!$C6/100*別紙!$E6/10^3</f>
        <v>2989.4376000000002</v>
      </c>
      <c r="O20" s="617">
        <f>O7*別紙!$C6/100*別紙!$E6/10^3</f>
        <v>3229.5185400000005</v>
      </c>
      <c r="P20" s="617">
        <f>P7*別紙!$C6/100*別紙!$E6/10^3</f>
        <v>3620.5263960000002</v>
      </c>
      <c r="Q20" s="617">
        <f>Q7*別紙!$C6/100*別紙!$E6/10^3</f>
        <v>4008.491904</v>
      </c>
      <c r="R20" s="634">
        <f>R7*別紙!$C6/100*別紙!$E6/10^3</f>
        <v>4008.491904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2417.1519596399999</v>
      </c>
      <c r="K25" s="657">
        <f t="shared" si="3"/>
        <v>2804.9510276399997</v>
      </c>
      <c r="L25" s="657">
        <f t="shared" si="3"/>
        <v>3149.2891076399997</v>
      </c>
      <c r="M25" s="657">
        <f t="shared" si="3"/>
        <v>3261.9059156399994</v>
      </c>
      <c r="N25" s="657">
        <f t="shared" si="3"/>
        <v>3782.9533436400006</v>
      </c>
      <c r="O25" s="657">
        <f t="shared" si="3"/>
        <v>4034.675447640001</v>
      </c>
      <c r="P25" s="657">
        <f t="shared" si="3"/>
        <v>4443.2050556400009</v>
      </c>
      <c r="Q25" s="657">
        <f t="shared" si="3"/>
        <v>4890.476893680001</v>
      </c>
      <c r="R25" s="658">
        <f t="shared" ref="R25" si="4">SUM(R19:R24)</f>
        <v>4913.7592216800003</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28373.80511775575</v>
      </c>
      <c r="K26" s="654">
        <f>(VLOOKUP(年度マスタ!$K$4&amp;"_"&amp;K$18,データシート1!$A:$BT,MATCH("da_合計",データシート1!$A$1:$BT$1,0),0))/10^3</f>
        <v>28022.662985586448</v>
      </c>
      <c r="L26" s="654">
        <f>(VLOOKUP(年度マスタ!$K$4&amp;"_"&amp;L$18,データシート1!$A:$BT,MATCH("da_合計",データシート1!$A$1:$BT$1,0),0))/10^3</f>
        <v>27697.267275289814</v>
      </c>
      <c r="M26" s="654">
        <f>(VLOOKUP(年度マスタ!$K$4&amp;"_"&amp;M$18,データシート1!$A:$BT,MATCH("da_合計",データシート1!$A$1:$BT$1,0),0))/10^3</f>
        <v>26438.597853146544</v>
      </c>
      <c r="N26" s="654">
        <f>(VLOOKUP(年度マスタ!$K$4&amp;"_"&amp;N$18,データシート1!$A:$BT,MATCH("da_合計",データシート1!$A$1:$BT$1,0),0))/10^3</f>
        <v>27100.590877243481</v>
      </c>
      <c r="O26" s="654">
        <f>(VLOOKUP(年度マスタ!$K$4&amp;"_"&amp;O$18,データシート1!$A:$BT,MATCH("da_合計",データシート1!$A$1:$BT$1,0),0))/10^3</f>
        <v>27646.993979154373</v>
      </c>
      <c r="P26" s="654">
        <f>(VLOOKUP(年度マスタ!$K$4&amp;"_"&amp;P$18,データシート1!$A:$BT,MATCH("da_合計",データシート1!$A$1:$BT$1,0),0))/10^3</f>
        <v>28651.380056700589</v>
      </c>
      <c r="Q26" s="654">
        <f>(VLOOKUP(年度マスタ!$K$4&amp;"_"&amp;Q$18,データシート1!$A:$BT,MATCH("da_合計",データシート1!$A$1:$BT$1,0),0))/10^3</f>
        <v>28392.675278741215</v>
      </c>
      <c r="R26" s="655">
        <f>Q26</f>
        <v>28392.675278741215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8.5189559511261864E-2</v>
      </c>
      <c r="K27" s="839">
        <f t="shared" ref="K27:P27" si="5">K25/K26</f>
        <v>0.10009580563712792</v>
      </c>
      <c r="L27" s="839">
        <f t="shared" si="5"/>
        <v>0.11370396495576464</v>
      </c>
      <c r="M27" s="839">
        <f t="shared" si="5"/>
        <v>0.12337666065947553</v>
      </c>
      <c r="N27" s="839">
        <f t="shared" si="5"/>
        <v>0.13958933075575736</v>
      </c>
      <c r="O27" s="839">
        <f t="shared" si="5"/>
        <v>0.14593541166472263</v>
      </c>
      <c r="P27" s="839">
        <f t="shared" si="5"/>
        <v>0.15507822125311152</v>
      </c>
      <c r="Q27" s="839">
        <f>Q25/Q26</f>
        <v>0.17224431462228942</v>
      </c>
      <c r="R27" s="840">
        <f>R25/R26</f>
        <v>0.17306432639544669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1838</v>
      </c>
      <c r="AD50" s="1136" t="s">
        <v>1839</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0.17306432639544669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90.663422263959546</v>
      </c>
      <c r="AA52" s="173"/>
      <c r="AB52" s="678" t="s">
        <v>413</v>
      </c>
      <c r="AC52" s="679">
        <f>$AD6</f>
        <v>1986512.1029999997</v>
      </c>
      <c r="AD52" s="680">
        <f>R19+R20</f>
        <v>4913.7592216800003</v>
      </c>
      <c r="AE52" s="681">
        <f t="shared" ref="AE52:AE54" si="6">IFERROR(AD52/AC52,"-")</f>
        <v>2.4735611800498561E-3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2545784.4327212586</v>
      </c>
      <c r="Z53" s="1130"/>
      <c r="AA53" s="173"/>
      <c r="AB53" s="678" t="s">
        <v>377</v>
      </c>
      <c r="AC53" s="679">
        <f>$AD9</f>
        <v>574209.92500000005</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57</v>
      </c>
      <c r="AK54" s="443">
        <f>VLOOKUP(年度マスタ!$K$4&amp;"_"&amp;AK$53,データシート1!$A$1:$BT$2000,MATCH("ca_太陽光発電（10kW未満）",データシート1!$A$1:$BT$1,0),0)</f>
        <v>77</v>
      </c>
      <c r="AL54" s="443">
        <f>VLOOKUP(年度マスタ!$K$4&amp;"_"&amp;AL$53,データシート1!$A$1:$BT$2000,MATCH("ca_太陽光発電（10kW未満）",データシート1!$A$1:$BT$1,0),0)</f>
        <v>88</v>
      </c>
      <c r="AM54" s="443">
        <f>VLOOKUP(年度マスタ!$K$4&amp;"_"&amp;AM$53,データシート1!$A$1:$BT$2000,MATCH("ca_太陽光発電（10kW未満）",データシート1!$A$1:$BT$1,0),0)</f>
        <v>93</v>
      </c>
      <c r="AN54" s="443">
        <f>VLOOKUP(年度マスタ!$K$4&amp;"_"&amp;AN$53,データシート1!$A$1:$BT$2000,MATCH("ca_太陽光発電（10kW未満）",データシート1!$A$1:$BT$1,0),0)</f>
        <v>93</v>
      </c>
      <c r="AO54" s="443">
        <f>VLOOKUP(年度マスタ!$K$4&amp;"_"&amp;AO$53,データシート1!$A$1:$BT$2000,MATCH("ca_太陽光発電（10kW未満）",データシート1!$A$1:$BT$1,0),0)</f>
        <v>94</v>
      </c>
      <c r="AP54" s="443">
        <f>VLOOKUP(年度マスタ!$K$4&amp;"_"&amp;AP$53,データシート1!$A$1:$BT$2000,MATCH("ca_太陽光発電（10kW未満）",データシート1!$A$1:$BT$1,0),0)</f>
        <v>96</v>
      </c>
      <c r="AQ54" s="443">
        <f>VLOOKUP(年度マスタ!$K$4&amp;"_"&amp;AQ$53,データシート1!$A$1:$BT$2000,MATCH("ca_太陽光発電（10kW未満）",データシート1!$A$1:$BT$1,0),0)</f>
        <v>102</v>
      </c>
      <c r="AR54" s="443">
        <f>VLOOKUP(年度マスタ!$K$4&amp;"_"&amp;AR$53,データシート1!$A$1:$BT$2000,MATCH("ca_太陽光発電（10kW未満）",データシート1!$A$1:$BT$1,0),0)</f>
        <v>105</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13455.08</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由仁町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由仁町</v>
      </c>
      <c r="AZ12" s="1023" t="str">
        <f>年度マスタ!$K4</f>
        <v>01427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01347</v>
      </c>
      <c r="AY21" s="18" t="str">
        <f>IF(IFERROR(比較地域マスタ!$Z6,"")=0,"",IFERROR(比較地域マスタ!$Z6,""))</f>
        <v>長万部町</v>
      </c>
      <c r="BB21" s="110" t="str">
        <f t="shared" ref="BB21:BC68" si="0">AX21</f>
        <v>01347</v>
      </c>
      <c r="BC21" s="1031" t="str">
        <f t="shared" si="0"/>
        <v>長万部町</v>
      </c>
      <c r="BD21" s="34">
        <f>SUM(BE21,BI21:BK21,BQ21)</f>
        <v>50.3192469996862</v>
      </c>
      <c r="BE21" s="34">
        <f>SUM(BF21:BH21)</f>
        <v>20.825228705070767</v>
      </c>
      <c r="BF21" s="34">
        <f>VLOOKUP($AX21&amp;"_"&amp;$BC$14,データシート1!$A:$BT,MATCH($BC$12&amp;"_"&amp;BF$20,データシート1!$A$1:$BT$1,0),0)</f>
        <v>10.557824870377408</v>
      </c>
      <c r="BG21" s="34">
        <f>VLOOKUP($AX21&amp;"_"&amp;$BC$14,データシート1!$A:$BT,MATCH($BC$12&amp;"_"&amp;BG$20,データシート1!$A$1:$BT$1,0),0)</f>
        <v>0.46810926322562613</v>
      </c>
      <c r="BH21" s="34">
        <f>VLOOKUP($AX21&amp;"_"&amp;$BC$14,データシート1!$A:$BT,MATCH($BC$12&amp;"_"&amp;BH$20,データシート1!$A$1:$BT$1,0),0)</f>
        <v>9.7992945714677333</v>
      </c>
      <c r="BI21" s="34">
        <f>VLOOKUP($AX21&amp;"_"&amp;$BC$14,データシート1!$A:$BT,MATCH($BC$12&amp;"_"&amp;BI$20,データシート1!$A$1:$BT$1,0),0)</f>
        <v>7.1158778971912318</v>
      </c>
      <c r="BJ21" s="34">
        <f>VLOOKUP($AX21&amp;"_"&amp;$BC$14,データシート1!$A:$BT,MATCH($BC$12&amp;"_"&amp;BJ$20,データシート1!$A$1:$BT$1,0),0)</f>
        <v>12.288523720178823</v>
      </c>
      <c r="BK21" s="34">
        <f t="shared" ref="BK21:BK68" si="1">SUM(BL21,BO21:BP21)</f>
        <v>9.4565410517543924</v>
      </c>
      <c r="BL21" s="34">
        <f t="shared" ref="BL21:BL67" si="2">SUM(BM21:BN21)</f>
        <v>9.1673497088148928</v>
      </c>
      <c r="BM21" s="34">
        <f>VLOOKUP($AX21&amp;"_"&amp;$BC$14,データシート1!$A:$BT,MATCH($BC$12&amp;"_"&amp;BM$20,データシート1!$A$1:$BT$1,0),0)</f>
        <v>3.930620349680197</v>
      </c>
      <c r="BN21" s="34">
        <f>VLOOKUP($AX21&amp;"_"&amp;$BC$14,データシート1!$A:$BT,MATCH($BC$12&amp;"_"&amp;BN$20,データシート1!$A$1:$BT$1,0),0)</f>
        <v>5.2367293591346957</v>
      </c>
      <c r="BO21" s="34">
        <f>VLOOKUP($AX21&amp;"_"&amp;$BC$14,データシート1!$A:$BT,MATCH($BC$12&amp;"_"&amp;BO$20,データシート1!$A$1:$BT$1,0),0)</f>
        <v>0.2891913429395</v>
      </c>
      <c r="BP21" s="34">
        <f>VLOOKUP($AX21&amp;"_"&amp;$BC$14,データシート1!$A:$BT,MATCH($BC$12&amp;"_"&amp;BP$20,データシート1!$A$1:$BT$1,0),0)</f>
        <v>0</v>
      </c>
      <c r="BQ21" s="34">
        <f>VLOOKUP($AX21&amp;"_"&amp;$BC$14,データシート1!$A:$BT,MATCH($BC$12&amp;"_"&amp;BQ$20,データシート1!$A$1:$BT$1,0),0)</f>
        <v>0.6330756254909784</v>
      </c>
      <c r="BR21" s="35">
        <f t="shared" ref="BR21:BR68" si="3">BD21</f>
        <v>50.3192469996862</v>
      </c>
      <c r="BT21" s="111" t="str">
        <f t="shared" ref="BT21:BT68" si="4">AY21</f>
        <v>長万部町</v>
      </c>
      <c r="BU21" s="34">
        <f>BD21</f>
        <v>50.3192469996862</v>
      </c>
      <c r="BV21" s="60">
        <f>BE21/$BR21</f>
        <v>0.41386208949431691</v>
      </c>
      <c r="BW21" s="60">
        <f t="shared" ref="BW21:CH42" si="5">BF21/$BR21</f>
        <v>0.20981682954125383</v>
      </c>
      <c r="BX21" s="60">
        <f t="shared" si="5"/>
        <v>9.3027875243948972E-3</v>
      </c>
      <c r="BY21" s="60">
        <f t="shared" si="5"/>
        <v>0.19474247242866816</v>
      </c>
      <c r="BZ21" s="60">
        <f t="shared" si="5"/>
        <v>0.14141463399155413</v>
      </c>
      <c r="CA21" s="60">
        <f t="shared" si="5"/>
        <v>0.24421120054231846</v>
      </c>
      <c r="CB21" s="60">
        <f t="shared" si="5"/>
        <v>0.18793089355676099</v>
      </c>
      <c r="CC21" s="60">
        <f t="shared" si="5"/>
        <v>0.18218376178944137</v>
      </c>
      <c r="CD21" s="60">
        <f t="shared" si="5"/>
        <v>7.8113655987433778E-2</v>
      </c>
      <c r="CE21" s="60">
        <f t="shared" si="5"/>
        <v>0.10407010580200758</v>
      </c>
      <c r="CF21" s="60">
        <f t="shared" si="5"/>
        <v>5.7471317673196392E-3</v>
      </c>
      <c r="CG21" s="60">
        <f t="shared" si="5"/>
        <v>0</v>
      </c>
      <c r="CH21" s="60">
        <f>BQ21/$BR21</f>
        <v>1.2581182415049382E-2</v>
      </c>
      <c r="CI21" s="112">
        <f t="shared" ref="CI21:CI68" si="6">BR21/$BR21</f>
        <v>1</v>
      </c>
      <c r="CK21" s="113" t="str">
        <f t="shared" ref="CK21:CK68" si="7">AY21</f>
        <v>長万部町</v>
      </c>
      <c r="CL21" s="114">
        <f>CN21+CP21+CR21</f>
        <v>20.825228705070767</v>
      </c>
      <c r="CM21" s="61">
        <f>IF(IF(CL21=0,0,CW21/CL21)&gt;1,1,IF(CL21=0,0,CW21/CL21))</f>
        <v>0</v>
      </c>
      <c r="CN21" s="62">
        <f>BF21</f>
        <v>10.557824870377408</v>
      </c>
      <c r="CO21" s="61">
        <f>IF(IF(CN21=0,0,CX21/CN21)&gt;1,1,IF(CN21=0,0,CX21/CN21))</f>
        <v>0</v>
      </c>
      <c r="CP21" s="62">
        <f t="shared" ref="CP21:CP68" si="8">BG21</f>
        <v>0.46810926322562613</v>
      </c>
      <c r="CQ21" s="61">
        <f>IF(IF(CP21=0,0,CY21/CP21)&gt;1,1,IF(CP21=0,0,CY21/CP21))</f>
        <v>0</v>
      </c>
      <c r="CR21" s="62">
        <f t="shared" ref="CR21:CR68" si="9">BH21</f>
        <v>9.7992945714677333</v>
      </c>
      <c r="CS21" s="61">
        <f>IF(IF(CR21=0,0,CZ21/CR21)&gt;1,1,IF(CR21=0,0,CZ21/CR21))</f>
        <v>0</v>
      </c>
      <c r="CT21" s="62">
        <f t="shared" ref="CT21:CT68" si="10">BI21</f>
        <v>7.1158778971912318</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02443</v>
      </c>
      <c r="AY22" s="18" t="str">
        <f>IF(IFERROR(比較地域マスタ!$Z7,"")=0,"",IFERROR(比較地域マスタ!$Z7,""))</f>
        <v>田子町</v>
      </c>
      <c r="BB22" s="110" t="str">
        <f t="shared" si="0"/>
        <v>02443</v>
      </c>
      <c r="BC22" s="1031" t="str">
        <f t="shared" si="0"/>
        <v>田子町</v>
      </c>
      <c r="BD22" s="34">
        <f t="shared" ref="BD22:BD68" si="14">SUM(BE22,BI22:BK22,BQ22)</f>
        <v>62.47436073695232</v>
      </c>
      <c r="BE22" s="34">
        <f t="shared" ref="BE22:BE67" si="15">SUM(BF22:BH22)</f>
        <v>32.767464671847833</v>
      </c>
      <c r="BF22" s="34">
        <f>VLOOKUP($AX22&amp;"_"&amp;$BC$14,データシート1!$A:$BT,MATCH($BC$12&amp;"_"&amp;BF$20,データシート1!$A$1:$BT$1,0),0)</f>
        <v>26.673668026868068</v>
      </c>
      <c r="BG22" s="34">
        <f>VLOOKUP($AX22&amp;"_"&amp;$BC$14,データシート1!$A:$BT,MATCH($BC$12&amp;"_"&amp;BG$20,データシート1!$A$1:$BT$1,0),0)</f>
        <v>0.87815040371668207</v>
      </c>
      <c r="BH22" s="34">
        <f>VLOOKUP($AX22&amp;"_"&amp;$BC$14,データシート1!$A:$BT,MATCH($BC$12&amp;"_"&amp;BH$20,データシート1!$A$1:$BT$1,0),0)</f>
        <v>5.2156462412630873</v>
      </c>
      <c r="BI22" s="34">
        <f>VLOOKUP($AX22&amp;"_"&amp;$BC$14,データシート1!$A:$BT,MATCH($BC$12&amp;"_"&amp;BI$20,データシート1!$A$1:$BT$1,0),0)</f>
        <v>4.7101011718604484</v>
      </c>
      <c r="BJ22" s="34">
        <f>VLOOKUP($AX22&amp;"_"&amp;$BC$14,データシート1!$A:$BT,MATCH($BC$12&amp;"_"&amp;BJ$20,データシート1!$A$1:$BT$1,0),0)</f>
        <v>9.7481203042546838</v>
      </c>
      <c r="BK22" s="34">
        <f t="shared" si="1"/>
        <v>14.588548408929363</v>
      </c>
      <c r="BL22" s="34">
        <f t="shared" si="2"/>
        <v>14.288146741369555</v>
      </c>
      <c r="BM22" s="34">
        <f>VLOOKUP($AX22&amp;"_"&amp;$BC$14,データシート1!$A:$BT,MATCH($BC$12&amp;"_"&amp;BM$20,データシート1!$A$1:$BT$1,0),0)</f>
        <v>4.2839956231645866</v>
      </c>
      <c r="BN22" s="34">
        <f>VLOOKUP($AX22&amp;"_"&amp;$BC$14,データシート1!$A:$BT,MATCH($BC$12&amp;"_"&amp;BN$20,データシート1!$A$1:$BT$1,0),0)</f>
        <v>10.004151118204968</v>
      </c>
      <c r="BO22" s="34">
        <f>VLOOKUP($AX22&amp;"_"&amp;$BC$14,データシート1!$A:$BT,MATCH($BC$12&amp;"_"&amp;BO$20,データシート1!$A$1:$BT$1,0),0)</f>
        <v>0.30040166755980802</v>
      </c>
      <c r="BP22" s="34">
        <f>VLOOKUP($AX22&amp;"_"&amp;$BC$14,データシート1!$A:$BT,MATCH($BC$12&amp;"_"&amp;BP$20,データシート1!$A$1:$BT$1,0),0)</f>
        <v>0</v>
      </c>
      <c r="BQ22" s="34">
        <f>VLOOKUP($AX22&amp;"_"&amp;$BC$14,データシート1!$A:$BT,MATCH($BC$12&amp;"_"&amp;BQ$20,データシート1!$A$1:$BT$1,0),0)</f>
        <v>0.66012618005999357</v>
      </c>
      <c r="BR22" s="35">
        <f t="shared" si="3"/>
        <v>62.47436073695232</v>
      </c>
      <c r="BT22" s="121" t="str">
        <f t="shared" si="4"/>
        <v>田子町</v>
      </c>
      <c r="BU22" s="33">
        <f>BD22</f>
        <v>62.47436073695232</v>
      </c>
      <c r="BV22" s="59">
        <f t="shared" ref="BV22:BZ68" si="16">BE22/$BR22</f>
        <v>0.52449459722869229</v>
      </c>
      <c r="BW22" s="59">
        <f t="shared" si="5"/>
        <v>0.42695383693764044</v>
      </c>
      <c r="BX22" s="59">
        <f t="shared" si="5"/>
        <v>1.4056172698014881E-2</v>
      </c>
      <c r="BY22" s="59">
        <f t="shared" si="5"/>
        <v>8.3484587593036994E-2</v>
      </c>
      <c r="BZ22" s="59">
        <f t="shared" si="5"/>
        <v>7.5392546899235718E-2</v>
      </c>
      <c r="CA22" s="59">
        <f t="shared" si="5"/>
        <v>0.15603393438948576</v>
      </c>
      <c r="CB22" s="59">
        <f t="shared" si="5"/>
        <v>0.23351256798535805</v>
      </c>
      <c r="CC22" s="59">
        <f t="shared" si="5"/>
        <v>0.2287041687634013</v>
      </c>
      <c r="CD22" s="59">
        <f t="shared" si="5"/>
        <v>6.8572060164045656E-2</v>
      </c>
      <c r="CE22" s="59">
        <f t="shared" si="5"/>
        <v>0.16013210859935562</v>
      </c>
      <c r="CF22" s="59">
        <f t="shared" si="5"/>
        <v>4.8083992219567686E-3</v>
      </c>
      <c r="CG22" s="59">
        <f t="shared" si="5"/>
        <v>0</v>
      </c>
      <c r="CH22" s="59">
        <f t="shared" si="5"/>
        <v>1.0566353497228221E-2</v>
      </c>
      <c r="CI22" s="122">
        <f t="shared" si="6"/>
        <v>1</v>
      </c>
      <c r="CK22" s="123" t="str">
        <f t="shared" si="7"/>
        <v>田子町</v>
      </c>
      <c r="CL22" s="124">
        <f t="shared" ref="CL22:CL68" si="17">CN22+CP22+CR22</f>
        <v>32.767464671847833</v>
      </c>
      <c r="CM22" s="65">
        <f t="shared" ref="CM22:CM68" si="18">IF(IF(CL22=0,0,CW22/CL22)&gt;1,1,IF(CL22=0,0,CW22/CL22))</f>
        <v>0.11035336533395843</v>
      </c>
      <c r="CN22" s="66">
        <f t="shared" ref="CN22:CN68" si="19">BF22</f>
        <v>26.673668026868068</v>
      </c>
      <c r="CO22" s="65">
        <f t="shared" ref="CO22:CO68" si="20">IF(IF(CN22=0,0,CX22/CN22)&gt;1,1,IF(CN22=0,0,CX22/CN22))</f>
        <v>0.13556440742824147</v>
      </c>
      <c r="CP22" s="66">
        <f t="shared" si="8"/>
        <v>0.87815040371668207</v>
      </c>
      <c r="CQ22" s="65">
        <f t="shared" ref="CQ22:CQ68" si="21">IF(IF(CP22=0,0,CY22/CP22)&gt;1,1,IF(CP22=0,0,CY22/CP22))</f>
        <v>0</v>
      </c>
      <c r="CR22" s="66">
        <f t="shared" si="9"/>
        <v>5.2156462412630873</v>
      </c>
      <c r="CS22" s="65">
        <f t="shared" ref="CS22:CS68" si="22">IF(IF(CR22=0,0,CZ22/CR22)&gt;1,1,IF(CR22=0,0,CZ22/CR22))</f>
        <v>0</v>
      </c>
      <c r="CT22" s="66">
        <f t="shared" si="10"/>
        <v>4.7101011718604484</v>
      </c>
      <c r="CU22" s="67">
        <f t="shared" ref="CU22:CU68" si="23">IF(IF(CT22=0,0,DA22/CT22)&gt;1,1,IF(CT22=0,0,DA22/CT22))</f>
        <v>0</v>
      </c>
      <c r="CV22" s="16"/>
      <c r="CW22" s="959">
        <f t="shared" ref="CW22:CW68" si="24">SUM(CX22:CZ22)</f>
        <v>3.6160000000000001</v>
      </c>
      <c r="CX22" s="960">
        <f>VLOOKUP($AX22&amp;"_"&amp;$CW$14,データシート1!$A:$BT,MATCH($CW$12&amp;"_"&amp;CX$20,データシート1!$A$1:$BT$1,0),0)</f>
        <v>3.6160000000000001</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3.6160000000000001</v>
      </c>
      <c r="DE22" s="16"/>
      <c r="DF22" s="125">
        <f>VLOOKUP($AX22&amp;"_"&amp;$DF$14,データシート1!$A:$BT,MATCH($DF$12&amp;"_"&amp;DF$20,データシート1!$A$1:$BT$1,0),0)</f>
        <v>1</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03441</v>
      </c>
      <c r="AY23" s="18" t="str">
        <f>IF(IFERROR(比較地域マスタ!$Z8,"")=0,"",IFERROR(比較地域マスタ!$Z8,""))</f>
        <v>住田町</v>
      </c>
      <c r="BB23" s="110" t="str">
        <f t="shared" si="0"/>
        <v>03441</v>
      </c>
      <c r="BC23" s="1031" t="str">
        <f t="shared" si="0"/>
        <v>住田町</v>
      </c>
      <c r="BD23" s="34">
        <f t="shared" si="14"/>
        <v>47.219883732619856</v>
      </c>
      <c r="BE23" s="34">
        <f t="shared" si="15"/>
        <v>24.015034484865733</v>
      </c>
      <c r="BF23" s="34">
        <f>VLOOKUP($AX23&amp;"_"&amp;$BC$14,データシート1!$A:$BT,MATCH($BC$12&amp;"_"&amp;BF$20,データシート1!$A$1:$BT$1,0),0)</f>
        <v>16.57720038128091</v>
      </c>
      <c r="BG23" s="34">
        <f>VLOOKUP($AX23&amp;"_"&amp;$BC$14,データシート1!$A:$BT,MATCH($BC$12&amp;"_"&amp;BG$20,データシート1!$A$1:$BT$1,0),0)</f>
        <v>0.72647522049537938</v>
      </c>
      <c r="BH23" s="34">
        <f>VLOOKUP($AX23&amp;"_"&amp;$BC$14,データシート1!$A:$BT,MATCH($BC$12&amp;"_"&amp;BH$20,データシート1!$A$1:$BT$1,0),0)</f>
        <v>6.7113588830894422</v>
      </c>
      <c r="BI23" s="34">
        <f>VLOOKUP($AX23&amp;"_"&amp;$BC$14,データシート1!$A:$BT,MATCH($BC$12&amp;"_"&amp;BI$20,データシート1!$A$1:$BT$1,0),0)</f>
        <v>3.9277785833211514</v>
      </c>
      <c r="BJ23" s="34">
        <f>VLOOKUP($AX23&amp;"_"&amp;$BC$14,データシート1!$A:$BT,MATCH($BC$12&amp;"_"&amp;BJ$20,データシート1!$A$1:$BT$1,0),0)</f>
        <v>8.2674518341835377</v>
      </c>
      <c r="BK23" s="34">
        <f t="shared" si="1"/>
        <v>10.15803511524717</v>
      </c>
      <c r="BL23" s="34">
        <f t="shared" si="2"/>
        <v>9.8631802228901186</v>
      </c>
      <c r="BM23" s="34">
        <f>VLOOKUP($AX23&amp;"_"&amp;$BC$14,データシート1!$A:$BT,MATCH($BC$12&amp;"_"&amp;BM$20,データシート1!$A$1:$BT$1,0),0)</f>
        <v>4.338361049854492</v>
      </c>
      <c r="BN23" s="34">
        <f>VLOOKUP($AX23&amp;"_"&amp;$BC$14,データシート1!$A:$BT,MATCH($BC$12&amp;"_"&amp;BN$20,データシート1!$A$1:$BT$1,0),0)</f>
        <v>5.5248191730356275</v>
      </c>
      <c r="BO23" s="34">
        <f>VLOOKUP($AX23&amp;"_"&amp;$BC$14,データシート1!$A:$BT,MATCH($BC$12&amp;"_"&amp;BO$20,データシート1!$A$1:$BT$1,0),0)</f>
        <v>0.29485489235705198</v>
      </c>
      <c r="BP23" s="34">
        <f>VLOOKUP($AX23&amp;"_"&amp;$BC$14,データシート1!$A:$BT,MATCH($BC$12&amp;"_"&amp;BP$20,データシート1!$A$1:$BT$1,0),0)</f>
        <v>0</v>
      </c>
      <c r="BQ23" s="34">
        <f>VLOOKUP($AX23&amp;"_"&amp;$BC$14,データシート1!$A:$BT,MATCH($BC$12&amp;"_"&amp;BQ$20,データシート1!$A$1:$BT$1,0),0)</f>
        <v>0.85158371500225727</v>
      </c>
      <c r="BR23" s="35">
        <f t="shared" si="3"/>
        <v>47.219883732619856</v>
      </c>
      <c r="BT23" s="121" t="str">
        <f t="shared" si="4"/>
        <v>住田町</v>
      </c>
      <c r="BU23" s="33">
        <f t="shared" ref="BU23:BU68" si="25">BD23</f>
        <v>47.219883732619856</v>
      </c>
      <c r="BV23" s="59">
        <f t="shared" si="16"/>
        <v>0.50857885675554859</v>
      </c>
      <c r="BW23" s="59">
        <f t="shared" si="5"/>
        <v>0.3510639813335511</v>
      </c>
      <c r="BX23" s="59">
        <f t="shared" si="5"/>
        <v>1.5384943016992749E-2</v>
      </c>
      <c r="BY23" s="59">
        <f t="shared" si="5"/>
        <v>0.14212993240500471</v>
      </c>
      <c r="BZ23" s="59">
        <f t="shared" si="5"/>
        <v>8.3180606829995479E-2</v>
      </c>
      <c r="CA23" s="59">
        <f t="shared" si="5"/>
        <v>0.17508412093933892</v>
      </c>
      <c r="CB23" s="59">
        <f t="shared" si="5"/>
        <v>0.21512198489870321</v>
      </c>
      <c r="CC23" s="59">
        <f t="shared" si="5"/>
        <v>0.20887768971943824</v>
      </c>
      <c r="CD23" s="59">
        <f t="shared" si="5"/>
        <v>9.1875724947148046E-2</v>
      </c>
      <c r="CE23" s="59">
        <f t="shared" si="5"/>
        <v>0.1170019647722902</v>
      </c>
      <c r="CF23" s="59">
        <f t="shared" si="5"/>
        <v>6.2442951792650008E-3</v>
      </c>
      <c r="CG23" s="59">
        <f t="shared" si="5"/>
        <v>0</v>
      </c>
      <c r="CH23" s="59">
        <f t="shared" si="5"/>
        <v>1.8034430576413654E-2</v>
      </c>
      <c r="CI23" s="122">
        <f t="shared" si="6"/>
        <v>1</v>
      </c>
      <c r="CK23" s="123" t="str">
        <f t="shared" si="7"/>
        <v>住田町</v>
      </c>
      <c r="CL23" s="124">
        <f t="shared" si="17"/>
        <v>24.015034484865733</v>
      </c>
      <c r="CM23" s="65">
        <f t="shared" si="18"/>
        <v>0</v>
      </c>
      <c r="CN23" s="66">
        <f t="shared" si="19"/>
        <v>16.57720038128091</v>
      </c>
      <c r="CO23" s="65">
        <f t="shared" si="20"/>
        <v>0</v>
      </c>
      <c r="CP23" s="66">
        <f t="shared" si="8"/>
        <v>0.72647522049537938</v>
      </c>
      <c r="CQ23" s="65">
        <f t="shared" si="21"/>
        <v>0</v>
      </c>
      <c r="CR23" s="66">
        <f t="shared" si="9"/>
        <v>6.7113588830894422</v>
      </c>
      <c r="CS23" s="65">
        <f t="shared" si="22"/>
        <v>0</v>
      </c>
      <c r="CT23" s="66">
        <f t="shared" si="10"/>
        <v>3.9277785833211514</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45404</v>
      </c>
      <c r="AY24" s="18" t="str">
        <f>IF(IFERROR(比較地域マスタ!$Z9,"")=0,"",IFERROR(比較地域マスタ!$Z9,""))</f>
        <v>木城町</v>
      </c>
      <c r="BB24" s="110" t="str">
        <f t="shared" si="0"/>
        <v>45404</v>
      </c>
      <c r="BC24" s="1031" t="str">
        <f t="shared" si="0"/>
        <v>木城町</v>
      </c>
      <c r="BD24" s="34">
        <f t="shared" si="14"/>
        <v>26.114810081581389</v>
      </c>
      <c r="BE24" s="34">
        <f t="shared" si="15"/>
        <v>7.298806098558539</v>
      </c>
      <c r="BF24" s="34">
        <f>VLOOKUP($AX24&amp;"_"&amp;$BC$14,データシート1!$A:$BT,MATCH($BC$12&amp;"_"&amp;BF$20,データシート1!$A$1:$BT$1,0),0)</f>
        <v>3.5081729401761108</v>
      </c>
      <c r="BG24" s="34">
        <f>VLOOKUP($AX24&amp;"_"&amp;$BC$14,データシート1!$A:$BT,MATCH($BC$12&amp;"_"&amp;BG$20,データシート1!$A$1:$BT$1,0),0)</f>
        <v>0.36543097085963383</v>
      </c>
      <c r="BH24" s="34">
        <f>VLOOKUP($AX24&amp;"_"&amp;$BC$14,データシート1!$A:$BT,MATCH($BC$12&amp;"_"&amp;BH$20,データシート1!$A$1:$BT$1,0),0)</f>
        <v>3.4252021875227943</v>
      </c>
      <c r="BI24" s="34">
        <f>VLOOKUP($AX24&amp;"_"&amp;$BC$14,データシート1!$A:$BT,MATCH($BC$12&amp;"_"&amp;BI$20,データシート1!$A$1:$BT$1,0),0)</f>
        <v>3.5043770665580274</v>
      </c>
      <c r="BJ24" s="34">
        <f>VLOOKUP($AX24&amp;"_"&amp;$BC$14,データシート1!$A:$BT,MATCH($BC$12&amp;"_"&amp;BJ$20,データシート1!$A$1:$BT$1,0),0)</f>
        <v>4.0063395819719689</v>
      </c>
      <c r="BK24" s="34">
        <f t="shared" si="1"/>
        <v>11.305287334492853</v>
      </c>
      <c r="BL24" s="34">
        <f t="shared" si="2"/>
        <v>11.01411082990184</v>
      </c>
      <c r="BM24" s="34">
        <f>VLOOKUP($AX24&amp;"_"&amp;$BC$14,データシート1!$A:$BT,MATCH($BC$12&amp;"_"&amp;BM$20,データシート1!$A$1:$BT$1,0),0)</f>
        <v>4.4484510389015517</v>
      </c>
      <c r="BN24" s="34">
        <f>VLOOKUP($AX24&amp;"_"&amp;$BC$14,データシート1!$A:$BT,MATCH($BC$12&amp;"_"&amp;BN$20,データシート1!$A$1:$BT$1,0),0)</f>
        <v>6.5656597910002885</v>
      </c>
      <c r="BO24" s="34">
        <f>VLOOKUP($AX24&amp;"_"&amp;$BC$14,データシート1!$A:$BT,MATCH($BC$12&amp;"_"&amp;BO$20,データシート1!$A$1:$BT$1,0),0)</f>
        <v>0.29117650459101302</v>
      </c>
      <c r="BP24" s="34">
        <f>VLOOKUP($AX24&amp;"_"&amp;$BC$14,データシート1!$A:$BT,MATCH($BC$12&amp;"_"&amp;BP$20,データシート1!$A$1:$BT$1,0),0)</f>
        <v>0</v>
      </c>
      <c r="BQ24" s="34">
        <f>VLOOKUP($AX24&amp;"_"&amp;$BC$14,データシート1!$A:$BT,MATCH($BC$12&amp;"_"&amp;BQ$20,データシート1!$A$1:$BT$1,0),0)</f>
        <v>0</v>
      </c>
      <c r="BR24" s="35">
        <f t="shared" si="3"/>
        <v>26.114810081581389</v>
      </c>
      <c r="BT24" s="121" t="str">
        <f t="shared" si="4"/>
        <v>木城町</v>
      </c>
      <c r="BU24" s="33">
        <f t="shared" si="25"/>
        <v>26.114810081581389</v>
      </c>
      <c r="BV24" s="59">
        <f t="shared" si="16"/>
        <v>0.27948915101267924</v>
      </c>
      <c r="BW24" s="59">
        <f t="shared" si="5"/>
        <v>0.13433652893575523</v>
      </c>
      <c r="BX24" s="59">
        <f t="shared" si="5"/>
        <v>1.3993246350176217E-2</v>
      </c>
      <c r="BY24" s="59">
        <f t="shared" si="5"/>
        <v>0.13115937572674777</v>
      </c>
      <c r="BZ24" s="59">
        <f t="shared" si="5"/>
        <v>0.13419117564364913</v>
      </c>
      <c r="CA24" s="59">
        <f t="shared" si="5"/>
        <v>0.15341254902702184</v>
      </c>
      <c r="CB24" s="59">
        <f t="shared" si="5"/>
        <v>0.43290712431664974</v>
      </c>
      <c r="CC24" s="59">
        <f t="shared" si="5"/>
        <v>0.42175726323470464</v>
      </c>
      <c r="CD24" s="59">
        <f t="shared" si="5"/>
        <v>0.17034207888186084</v>
      </c>
      <c r="CE24" s="59">
        <f t="shared" si="5"/>
        <v>0.25141518435284377</v>
      </c>
      <c r="CF24" s="59">
        <f t="shared" si="5"/>
        <v>1.1149861081945144E-2</v>
      </c>
      <c r="CG24" s="59">
        <f t="shared" si="5"/>
        <v>0</v>
      </c>
      <c r="CH24" s="59">
        <f t="shared" si="5"/>
        <v>0</v>
      </c>
      <c r="CI24" s="122">
        <f t="shared" si="6"/>
        <v>1</v>
      </c>
      <c r="CK24" s="123" t="str">
        <f t="shared" si="7"/>
        <v>木城町</v>
      </c>
      <c r="CL24" s="124">
        <f t="shared" si="17"/>
        <v>7.298806098558539</v>
      </c>
      <c r="CM24" s="65">
        <f t="shared" si="18"/>
        <v>0</v>
      </c>
      <c r="CN24" s="66">
        <f t="shared" si="19"/>
        <v>3.5081729401761108</v>
      </c>
      <c r="CO24" s="65">
        <f t="shared" si="20"/>
        <v>0</v>
      </c>
      <c r="CP24" s="66">
        <f t="shared" si="8"/>
        <v>0.36543097085963383</v>
      </c>
      <c r="CQ24" s="65">
        <f t="shared" si="21"/>
        <v>0</v>
      </c>
      <c r="CR24" s="66">
        <f t="shared" si="9"/>
        <v>3.4252021875227943</v>
      </c>
      <c r="CS24" s="65">
        <f t="shared" si="22"/>
        <v>0</v>
      </c>
      <c r="CT24" s="66">
        <f t="shared" si="10"/>
        <v>3.5043770665580274</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39410</v>
      </c>
      <c r="AY25" s="18" t="str">
        <f>IF(IFERROR(比較地域マスタ!$Z10,"")=0,"",IFERROR(比較地域マスタ!$Z10,""))</f>
        <v>日高村</v>
      </c>
      <c r="BB25" s="110" t="str">
        <f t="shared" si="0"/>
        <v>39410</v>
      </c>
      <c r="BC25" s="1031" t="str">
        <f t="shared" si="0"/>
        <v>日高村</v>
      </c>
      <c r="BD25" s="34">
        <f t="shared" si="14"/>
        <v>58.744919264657668</v>
      </c>
      <c r="BE25" s="34">
        <f t="shared" si="15"/>
        <v>34.916321856617152</v>
      </c>
      <c r="BF25" s="34">
        <f>VLOOKUP($AX25&amp;"_"&amp;$BC$14,データシート1!$A:$BT,MATCH($BC$12&amp;"_"&amp;BF$20,データシート1!$A$1:$BT$1,0),0)</f>
        <v>33.351980914727442</v>
      </c>
      <c r="BG25" s="34">
        <f>VLOOKUP($AX25&amp;"_"&amp;$BC$14,データシート1!$A:$BT,MATCH($BC$12&amp;"_"&amp;BG$20,データシート1!$A$1:$BT$1,0),0)</f>
        <v>0.81764923135243506</v>
      </c>
      <c r="BH25" s="34">
        <f>VLOOKUP($AX25&amp;"_"&amp;$BC$14,データシート1!$A:$BT,MATCH($BC$12&amp;"_"&amp;BH$20,データシート1!$A$1:$BT$1,0),0)</f>
        <v>0.74669171053728034</v>
      </c>
      <c r="BI25" s="34">
        <f>VLOOKUP($AX25&amp;"_"&amp;$BC$14,データシート1!$A:$BT,MATCH($BC$12&amp;"_"&amp;BI$20,データシート1!$A$1:$BT$1,0),0)</f>
        <v>5.8029278863236335</v>
      </c>
      <c r="BJ25" s="34">
        <f>VLOOKUP($AX25&amp;"_"&amp;$BC$14,データシート1!$A:$BT,MATCH($BC$12&amp;"_"&amp;BJ$20,データシート1!$A$1:$BT$1,0),0)</f>
        <v>5.9587399044957667</v>
      </c>
      <c r="BK25" s="34">
        <f t="shared" si="1"/>
        <v>11.186548912546522</v>
      </c>
      <c r="BL25" s="34">
        <f t="shared" si="2"/>
        <v>10.900977570265663</v>
      </c>
      <c r="BM25" s="34">
        <f>VLOOKUP($AX25&amp;"_"&amp;$BC$14,データシート1!$A:$BT,MATCH($BC$12&amp;"_"&amp;BM$20,データシート1!$A$1:$BT$1,0),0)</f>
        <v>4.4933025159207238</v>
      </c>
      <c r="BN25" s="34">
        <f>VLOOKUP($AX25&amp;"_"&amp;$BC$14,データシート1!$A:$BT,MATCH($BC$12&amp;"_"&amp;BN$20,データシート1!$A$1:$BT$1,0),0)</f>
        <v>6.4076750543449386</v>
      </c>
      <c r="BO25" s="34">
        <f>VLOOKUP($AX25&amp;"_"&amp;$BC$14,データシート1!$A:$BT,MATCH($BC$12&amp;"_"&amp;BO$20,データシート1!$A$1:$BT$1,0),0)</f>
        <v>0.28557134228085901</v>
      </c>
      <c r="BP25" s="34">
        <f>VLOOKUP($AX25&amp;"_"&amp;$BC$14,データシート1!$A:$BT,MATCH($BC$12&amp;"_"&amp;BP$20,データシート1!$A$1:$BT$1,0),0)</f>
        <v>0</v>
      </c>
      <c r="BQ25" s="34">
        <f>VLOOKUP($AX25&amp;"_"&amp;$BC$14,データシート1!$A:$BT,MATCH($BC$12&amp;"_"&amp;BQ$20,データシート1!$A$1:$BT$1,0),0)</f>
        <v>0.88038070467459262</v>
      </c>
      <c r="BR25" s="35">
        <f t="shared" si="3"/>
        <v>58.744919264657668</v>
      </c>
      <c r="BT25" s="121" t="str">
        <f t="shared" si="4"/>
        <v>日高村</v>
      </c>
      <c r="BU25" s="33">
        <f t="shared" si="25"/>
        <v>58.744919264657668</v>
      </c>
      <c r="BV25" s="59">
        <f t="shared" si="16"/>
        <v>0.59437177365606897</v>
      </c>
      <c r="BW25" s="59">
        <f t="shared" si="5"/>
        <v>0.56774239086907352</v>
      </c>
      <c r="BX25" s="59">
        <f t="shared" si="5"/>
        <v>1.3918637417284734E-2</v>
      </c>
      <c r="BY25" s="59">
        <f t="shared" si="5"/>
        <v>1.2710745369710768E-2</v>
      </c>
      <c r="BZ25" s="59">
        <f t="shared" si="5"/>
        <v>9.8781783326320996E-2</v>
      </c>
      <c r="CA25" s="59">
        <f t="shared" si="5"/>
        <v>0.10143413216129289</v>
      </c>
      <c r="CB25" s="59">
        <f t="shared" si="5"/>
        <v>0.19042581133099989</v>
      </c>
      <c r="CC25" s="59">
        <f t="shared" si="5"/>
        <v>0.18556460212592291</v>
      </c>
      <c r="CD25" s="59">
        <f t="shared" si="5"/>
        <v>7.6488359711203158E-2</v>
      </c>
      <c r="CE25" s="59">
        <f t="shared" si="5"/>
        <v>0.10907624241471972</v>
      </c>
      <c r="CF25" s="59">
        <f t="shared" si="5"/>
        <v>4.8612092050769997E-3</v>
      </c>
      <c r="CG25" s="59">
        <f t="shared" si="5"/>
        <v>0</v>
      </c>
      <c r="CH25" s="59">
        <f t="shared" si="5"/>
        <v>1.4986499525317255E-2</v>
      </c>
      <c r="CI25" s="122">
        <f t="shared" si="6"/>
        <v>1</v>
      </c>
      <c r="CK25" s="123" t="str">
        <f t="shared" si="7"/>
        <v>日高村</v>
      </c>
      <c r="CL25" s="124">
        <f t="shared" si="17"/>
        <v>34.916321856617152</v>
      </c>
      <c r="CM25" s="65">
        <f t="shared" si="18"/>
        <v>0.12315157414511824</v>
      </c>
      <c r="CN25" s="66">
        <f t="shared" si="19"/>
        <v>33.351980914727442</v>
      </c>
      <c r="CO25" s="65">
        <f t="shared" si="20"/>
        <v>0.12892787420915147</v>
      </c>
      <c r="CP25" s="66">
        <f t="shared" si="8"/>
        <v>0.81764923135243506</v>
      </c>
      <c r="CQ25" s="65">
        <f t="shared" si="21"/>
        <v>0</v>
      </c>
      <c r="CR25" s="66">
        <f t="shared" si="9"/>
        <v>0.74669171053728034</v>
      </c>
      <c r="CS25" s="65">
        <f t="shared" si="22"/>
        <v>0</v>
      </c>
      <c r="CT25" s="66">
        <f t="shared" si="10"/>
        <v>5.8029278863236335</v>
      </c>
      <c r="CU25" s="67">
        <f t="shared" si="23"/>
        <v>0</v>
      </c>
      <c r="CV25" s="16"/>
      <c r="CW25" s="959">
        <f t="shared" si="24"/>
        <v>4.3</v>
      </c>
      <c r="CX25" s="962">
        <f>VLOOKUP($AX25&amp;"_"&amp;$CW$14,データシート1!$A:$BT,MATCH($CW$12&amp;"_"&amp;CX$20,データシート1!$A$1:$BT$1,0),0)</f>
        <v>4.3</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4.3</v>
      </c>
      <c r="DE25" s="16"/>
      <c r="DF25" s="125">
        <f>VLOOKUP($AX25&amp;"_"&amp;$DF$14,データシート1!$A:$BT,MATCH($DF$12&amp;"_"&amp;DF$20,データシート1!$A$1:$BT$1,0),0)</f>
        <v>1</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1</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01633</v>
      </c>
      <c r="AY26" s="18" t="str">
        <f>IF(IFERROR(比較地域マスタ!$Z11,"")=0,"",IFERROR(比較地域マスタ!$Z11,""))</f>
        <v>上士幌町</v>
      </c>
      <c r="BB26" s="110" t="str">
        <f t="shared" si="0"/>
        <v>01633</v>
      </c>
      <c r="BC26" s="1031" t="str">
        <f t="shared" si="0"/>
        <v>上士幌町</v>
      </c>
      <c r="BD26" s="34">
        <f t="shared" si="14"/>
        <v>61.377778165425589</v>
      </c>
      <c r="BE26" s="34">
        <f t="shared" si="15"/>
        <v>29.167105007156941</v>
      </c>
      <c r="BF26" s="34">
        <f>VLOOKUP($AX26&amp;"_"&amp;$BC$14,データシート1!$A:$BT,MATCH($BC$12&amp;"_"&amp;BF$20,データシート1!$A$1:$BT$1,0),0)</f>
        <v>7.9916436114088052</v>
      </c>
      <c r="BG26" s="34">
        <f>VLOOKUP($AX26&amp;"_"&amp;$BC$14,データシート1!$A:$BT,MATCH($BC$12&amp;"_"&amp;BG$20,データシート1!$A$1:$BT$1,0),0)</f>
        <v>0.73439896386295833</v>
      </c>
      <c r="BH26" s="34">
        <f>VLOOKUP($AX26&amp;"_"&amp;$BC$14,データシート1!$A:$BT,MATCH($BC$12&amp;"_"&amp;BH$20,データシート1!$A$1:$BT$1,0),0)</f>
        <v>20.441062431885179</v>
      </c>
      <c r="BI26" s="34">
        <f>VLOOKUP($AX26&amp;"_"&amp;$BC$14,データシート1!$A:$BT,MATCH($BC$12&amp;"_"&amp;BI$20,データシート1!$A$1:$BT$1,0),0)</f>
        <v>6.843933518954624</v>
      </c>
      <c r="BJ26" s="34">
        <f>VLOOKUP($AX26&amp;"_"&amp;$BC$14,データシート1!$A:$BT,MATCH($BC$12&amp;"_"&amp;BJ$20,データシート1!$A$1:$BT$1,0),0)</f>
        <v>11.361833761294715</v>
      </c>
      <c r="BK26" s="34">
        <f t="shared" si="1"/>
        <v>13.761633130482824</v>
      </c>
      <c r="BL26" s="34">
        <f t="shared" si="2"/>
        <v>13.473492755476478</v>
      </c>
      <c r="BM26" s="34">
        <f>VLOOKUP($AX26&amp;"_"&amp;$BC$14,データシート1!$A:$BT,MATCH($BC$12&amp;"_"&amp;BM$20,データシート1!$A$1:$BT$1,0),0)</f>
        <v>5.0491890038250125</v>
      </c>
      <c r="BN26" s="34">
        <f>VLOOKUP($AX26&amp;"_"&amp;$BC$14,データシート1!$A:$BT,MATCH($BC$12&amp;"_"&amp;BN$20,データシート1!$A$1:$BT$1,0),0)</f>
        <v>8.4243037516514665</v>
      </c>
      <c r="BO26" s="34">
        <f>VLOOKUP($AX26&amp;"_"&amp;$BC$14,データシート1!$A:$BT,MATCH($BC$12&amp;"_"&amp;BO$20,データシート1!$A$1:$BT$1,0),0)</f>
        <v>0.28814037500634698</v>
      </c>
      <c r="BP26" s="34">
        <f>VLOOKUP($AX26&amp;"_"&amp;$BC$14,データシート1!$A:$BT,MATCH($BC$12&amp;"_"&amp;BP$20,データシート1!$A$1:$BT$1,0),0)</f>
        <v>0</v>
      </c>
      <c r="BQ26" s="34">
        <f>VLOOKUP($AX26&amp;"_"&amp;$BC$14,データシート1!$A:$BT,MATCH($BC$12&amp;"_"&amp;BQ$20,データシート1!$A$1:$BT$1,0),0)</f>
        <v>0.24327274753648731</v>
      </c>
      <c r="BR26" s="35">
        <f t="shared" si="3"/>
        <v>61.377778165425589</v>
      </c>
      <c r="BT26" s="121" t="str">
        <f t="shared" si="4"/>
        <v>上士幌町</v>
      </c>
      <c r="BU26" s="33">
        <f t="shared" si="25"/>
        <v>61.377778165425589</v>
      </c>
      <c r="BV26" s="59">
        <f t="shared" si="16"/>
        <v>0.47520626974384222</v>
      </c>
      <c r="BW26" s="59">
        <f t="shared" si="5"/>
        <v>0.13020418546057014</v>
      </c>
      <c r="BX26" s="59">
        <f t="shared" si="5"/>
        <v>1.1965225620966661E-2</v>
      </c>
      <c r="BY26" s="59">
        <f t="shared" si="5"/>
        <v>0.33303685866230542</v>
      </c>
      <c r="BZ26" s="59">
        <f t="shared" si="5"/>
        <v>0.11150507111073379</v>
      </c>
      <c r="CA26" s="59">
        <f t="shared" si="5"/>
        <v>0.18511314845370036</v>
      </c>
      <c r="CB26" s="59">
        <f t="shared" si="5"/>
        <v>0.2242119793484936</v>
      </c>
      <c r="CC26" s="59">
        <f t="shared" si="5"/>
        <v>0.21951744032119697</v>
      </c>
      <c r="CD26" s="59">
        <f t="shared" si="5"/>
        <v>8.2264121555792089E-2</v>
      </c>
      <c r="CE26" s="59">
        <f t="shared" si="5"/>
        <v>0.13725331876540489</v>
      </c>
      <c r="CF26" s="59">
        <f t="shared" si="5"/>
        <v>4.6945390272966564E-3</v>
      </c>
      <c r="CG26" s="59">
        <f t="shared" si="5"/>
        <v>0</v>
      </c>
      <c r="CH26" s="59">
        <f t="shared" si="5"/>
        <v>3.9635313432300825E-3</v>
      </c>
      <c r="CI26" s="122">
        <f t="shared" si="6"/>
        <v>1</v>
      </c>
      <c r="CK26" s="123" t="str">
        <f t="shared" si="7"/>
        <v>上士幌町</v>
      </c>
      <c r="CL26" s="124">
        <f t="shared" si="17"/>
        <v>29.167105007156941</v>
      </c>
      <c r="CM26" s="65">
        <f t="shared" si="18"/>
        <v>0.14108359396622577</v>
      </c>
      <c r="CN26" s="66">
        <f t="shared" si="19"/>
        <v>7.9916436114088052</v>
      </c>
      <c r="CO26" s="65">
        <f t="shared" si="20"/>
        <v>0</v>
      </c>
      <c r="CP26" s="66">
        <f t="shared" si="8"/>
        <v>0.73439896386295833</v>
      </c>
      <c r="CQ26" s="65">
        <f t="shared" si="21"/>
        <v>0</v>
      </c>
      <c r="CR26" s="66">
        <f t="shared" si="9"/>
        <v>20.441062431885179</v>
      </c>
      <c r="CS26" s="65">
        <f t="shared" si="22"/>
        <v>0.20131047560332185</v>
      </c>
      <c r="CT26" s="66">
        <f t="shared" si="10"/>
        <v>6.843933518954624</v>
      </c>
      <c r="CU26" s="67">
        <f t="shared" si="23"/>
        <v>0</v>
      </c>
      <c r="CV26" s="16"/>
      <c r="CW26" s="959">
        <f t="shared" si="24"/>
        <v>4.1150000000000002</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4.1150000000000002</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4.1150000000000002</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1</v>
      </c>
      <c r="DM26" s="16"/>
      <c r="DN26" s="126">
        <f t="shared" si="26"/>
        <v>0</v>
      </c>
      <c r="DO26" s="127">
        <f t="shared" si="27"/>
        <v>0</v>
      </c>
      <c r="DP26" s="127">
        <f t="shared" si="13"/>
        <v>1</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27383</v>
      </c>
      <c r="AY27" s="18" t="str">
        <f>IF(IFERROR(比較地域マスタ!$Z12,"")=0,"",IFERROR(比較地域マスタ!$Z12,""))</f>
        <v>千早赤阪村</v>
      </c>
      <c r="BB27" s="110" t="str">
        <f t="shared" si="0"/>
        <v>27383</v>
      </c>
      <c r="BC27" s="1031" t="str">
        <f t="shared" si="0"/>
        <v>千早赤阪村</v>
      </c>
      <c r="BD27" s="34">
        <f t="shared" si="14"/>
        <v>25.635533471274606</v>
      </c>
      <c r="BE27" s="34">
        <f t="shared" si="15"/>
        <v>6.2262666623789009</v>
      </c>
      <c r="BF27" s="34">
        <f>VLOOKUP($AX27&amp;"_"&amp;$BC$14,データシート1!$A:$BT,MATCH($BC$12&amp;"_"&amp;BF$20,データシート1!$A$1:$BT$1,0),0)</f>
        <v>5.6945712718246035</v>
      </c>
      <c r="BG27" s="34">
        <f>VLOOKUP($AX27&amp;"_"&amp;$BC$14,データシート1!$A:$BT,MATCH($BC$12&amp;"_"&amp;BG$20,データシート1!$A$1:$BT$1,0),0)</f>
        <v>0.20116030099622656</v>
      </c>
      <c r="BH27" s="34">
        <f>VLOOKUP($AX27&amp;"_"&amp;$BC$14,データシート1!$A:$BT,MATCH($BC$12&amp;"_"&amp;BH$20,データシート1!$A$1:$BT$1,0),0)</f>
        <v>0.33053508955807037</v>
      </c>
      <c r="BI27" s="34">
        <f>VLOOKUP($AX27&amp;"_"&amp;$BC$14,データシート1!$A:$BT,MATCH($BC$12&amp;"_"&amp;BI$20,データシート1!$A$1:$BT$1,0),0)</f>
        <v>2.9084526116281837</v>
      </c>
      <c r="BJ27" s="34">
        <f>VLOOKUP($AX27&amp;"_"&amp;$BC$14,データシート1!$A:$BT,MATCH($BC$12&amp;"_"&amp;BJ$20,データシート1!$A$1:$BT$1,0),0)</f>
        <v>4.4205752299305736</v>
      </c>
      <c r="BK27" s="34">
        <f t="shared" si="1"/>
        <v>11.50467946502158</v>
      </c>
      <c r="BL27" s="34">
        <f t="shared" si="2"/>
        <v>11.214495541256323</v>
      </c>
      <c r="BM27" s="34">
        <f>VLOOKUP($AX27&amp;"_"&amp;$BC$14,データシート1!$A:$BT,MATCH($BC$12&amp;"_"&amp;BM$20,データシート1!$A$1:$BT$1,0),0)</f>
        <v>4.2445806888144038</v>
      </c>
      <c r="BN27" s="34">
        <f>VLOOKUP($AX27&amp;"_"&amp;$BC$14,データシート1!$A:$BT,MATCH($BC$12&amp;"_"&amp;BN$20,データシート1!$A$1:$BT$1,0),0)</f>
        <v>6.9699148524419199</v>
      </c>
      <c r="BO27" s="34">
        <f>VLOOKUP($AX27&amp;"_"&amp;$BC$14,データシート1!$A:$BT,MATCH($BC$12&amp;"_"&amp;BO$20,データシート1!$A$1:$BT$1,0),0)</f>
        <v>0.29018392376525698</v>
      </c>
      <c r="BP27" s="34">
        <f>VLOOKUP($AX27&amp;"_"&amp;$BC$14,データシート1!$A:$BT,MATCH($BC$12&amp;"_"&amp;BP$20,データシート1!$A$1:$BT$1,0),0)</f>
        <v>0</v>
      </c>
      <c r="BQ27" s="34">
        <f>VLOOKUP($AX27&amp;"_"&amp;$BC$14,データシート1!$A:$BT,MATCH($BC$12&amp;"_"&amp;BQ$20,データシート1!$A$1:$BT$1,0),0)</f>
        <v>0.57555950231536857</v>
      </c>
      <c r="BR27" s="35">
        <f t="shared" si="3"/>
        <v>25.635533471274606</v>
      </c>
      <c r="BT27" s="121" t="str">
        <f t="shared" si="4"/>
        <v>千早赤阪村</v>
      </c>
      <c r="BU27" s="33">
        <f t="shared" si="25"/>
        <v>25.635533471274606</v>
      </c>
      <c r="BV27" s="59">
        <f t="shared" si="16"/>
        <v>0.24287642265590539</v>
      </c>
      <c r="BW27" s="59">
        <f t="shared" si="5"/>
        <v>0.22213585990732526</v>
      </c>
      <c r="BX27" s="59">
        <f t="shared" si="5"/>
        <v>7.8469325095821708E-3</v>
      </c>
      <c r="BY27" s="59">
        <f t="shared" si="5"/>
        <v>1.2893630238997951E-2</v>
      </c>
      <c r="BZ27" s="59">
        <f t="shared" si="5"/>
        <v>0.11345395307989956</v>
      </c>
      <c r="CA27" s="59">
        <f t="shared" si="5"/>
        <v>0.1724393695525768</v>
      </c>
      <c r="CB27" s="59">
        <f t="shared" si="5"/>
        <v>0.44877862510304001</v>
      </c>
      <c r="CC27" s="59">
        <f t="shared" si="5"/>
        <v>0.43745902747928012</v>
      </c>
      <c r="CD27" s="59">
        <f t="shared" si="5"/>
        <v>0.16557411194780033</v>
      </c>
      <c r="CE27" s="59">
        <f t="shared" si="5"/>
        <v>0.27188491553147981</v>
      </c>
      <c r="CF27" s="59">
        <f t="shared" si="5"/>
        <v>1.1319597623759883E-2</v>
      </c>
      <c r="CG27" s="59">
        <f t="shared" si="5"/>
        <v>0</v>
      </c>
      <c r="CH27" s="59">
        <f t="shared" si="5"/>
        <v>2.2451629608578282E-2</v>
      </c>
      <c r="CI27" s="122">
        <f t="shared" si="6"/>
        <v>1</v>
      </c>
      <c r="CK27" s="123" t="str">
        <f t="shared" si="7"/>
        <v>千早赤阪村</v>
      </c>
      <c r="CL27" s="124">
        <f t="shared" si="17"/>
        <v>6.2262666623789009</v>
      </c>
      <c r="CM27" s="65">
        <f t="shared" si="18"/>
        <v>0</v>
      </c>
      <c r="CN27" s="66">
        <f t="shared" si="19"/>
        <v>5.6945712718246035</v>
      </c>
      <c r="CO27" s="65">
        <f t="shared" si="20"/>
        <v>0</v>
      </c>
      <c r="CP27" s="66">
        <f t="shared" si="8"/>
        <v>0.20116030099622656</v>
      </c>
      <c r="CQ27" s="65">
        <f t="shared" si="21"/>
        <v>0</v>
      </c>
      <c r="CR27" s="66">
        <f t="shared" si="9"/>
        <v>0.33053508955807037</v>
      </c>
      <c r="CS27" s="65">
        <f t="shared" si="22"/>
        <v>0</v>
      </c>
      <c r="CT27" s="66">
        <f t="shared" si="10"/>
        <v>2.9084526116281837</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36342</v>
      </c>
      <c r="AY28" s="18" t="str">
        <f>IF(IFERROR(比較地域マスタ!$Z13,"")=0,"",IFERROR(比較地域マスタ!$Z13,""))</f>
        <v>神山町</v>
      </c>
      <c r="BB28" s="110" t="str">
        <f t="shared" si="0"/>
        <v>36342</v>
      </c>
      <c r="BC28" s="1031" t="str">
        <f t="shared" si="0"/>
        <v>神山町</v>
      </c>
      <c r="BD28" s="34">
        <f t="shared" si="14"/>
        <v>35.147755114777809</v>
      </c>
      <c r="BE28" s="34">
        <f t="shared" si="15"/>
        <v>8.9413008480490603</v>
      </c>
      <c r="BF28" s="34">
        <f>VLOOKUP($AX28&amp;"_"&amp;$BC$14,データシート1!$A:$BT,MATCH($BC$12&amp;"_"&amp;BF$20,データシート1!$A$1:$BT$1,0),0)</f>
        <v>2.7379841767603943</v>
      </c>
      <c r="BG28" s="34">
        <f>VLOOKUP($AX28&amp;"_"&amp;$BC$14,データシート1!$A:$BT,MATCH($BC$12&amp;"_"&amp;BG$20,データシート1!$A$1:$BT$1,0),0)</f>
        <v>0.43205098176326079</v>
      </c>
      <c r="BH28" s="34">
        <f>VLOOKUP($AX28&amp;"_"&amp;$BC$14,データシート1!$A:$BT,MATCH($BC$12&amp;"_"&amp;BH$20,データシート1!$A$1:$BT$1,0),0)</f>
        <v>5.7712656895254053</v>
      </c>
      <c r="BI28" s="34">
        <f>VLOOKUP($AX28&amp;"_"&amp;$BC$14,データシート1!$A:$BT,MATCH($BC$12&amp;"_"&amp;BI$20,データシート1!$A$1:$BT$1,0),0)</f>
        <v>4.6910309212504986</v>
      </c>
      <c r="BJ28" s="34">
        <f>VLOOKUP($AX28&amp;"_"&amp;$BC$14,データシート1!$A:$BT,MATCH($BC$12&amp;"_"&amp;BJ$20,データシート1!$A$1:$BT$1,0),0)</f>
        <v>8.2348190587560612</v>
      </c>
      <c r="BK28" s="34">
        <f t="shared" si="1"/>
        <v>13.280604286722189</v>
      </c>
      <c r="BL28" s="34">
        <f t="shared" si="2"/>
        <v>12.989953266097753</v>
      </c>
      <c r="BM28" s="34">
        <f>VLOOKUP($AX28&amp;"_"&amp;$BC$14,データシート1!$A:$BT,MATCH($BC$12&amp;"_"&amp;BM$20,データシート1!$A$1:$BT$1,0),0)</f>
        <v>4.0638156450704672</v>
      </c>
      <c r="BN28" s="34">
        <f>VLOOKUP($AX28&amp;"_"&amp;$BC$14,データシート1!$A:$BT,MATCH($BC$12&amp;"_"&amp;BN$20,データシート1!$A$1:$BT$1,0),0)</f>
        <v>8.9261376210272854</v>
      </c>
      <c r="BO28" s="34">
        <f>VLOOKUP($AX28&amp;"_"&amp;$BC$14,データシート1!$A:$BT,MATCH($BC$12&amp;"_"&amp;BO$20,データシート1!$A$1:$BT$1,0),0)</f>
        <v>0.29065102062443599</v>
      </c>
      <c r="BP28" s="34">
        <f>VLOOKUP($AX28&amp;"_"&amp;$BC$14,データシート1!$A:$BT,MATCH($BC$12&amp;"_"&amp;BP$20,データシート1!$A$1:$BT$1,0),0)</f>
        <v>0</v>
      </c>
      <c r="BQ28" s="34">
        <f>VLOOKUP($AX28&amp;"_"&amp;$BC$14,データシート1!$A:$BT,MATCH($BC$12&amp;"_"&amp;BQ$20,データシート1!$A$1:$BT$1,0),0)</f>
        <v>0</v>
      </c>
      <c r="BR28" s="35">
        <f t="shared" si="3"/>
        <v>35.147755114777809</v>
      </c>
      <c r="BT28" s="121" t="str">
        <f t="shared" si="4"/>
        <v>神山町</v>
      </c>
      <c r="BU28" s="33">
        <f t="shared" si="25"/>
        <v>35.147755114777809</v>
      </c>
      <c r="BV28" s="59">
        <f t="shared" si="16"/>
        <v>0.25439180450787047</v>
      </c>
      <c r="BW28" s="59">
        <f t="shared" si="5"/>
        <v>7.7899261782702414E-2</v>
      </c>
      <c r="BX28" s="59">
        <f t="shared" si="5"/>
        <v>1.2292420393631506E-2</v>
      </c>
      <c r="BY28" s="59">
        <f t="shared" si="5"/>
        <v>0.16420012233153655</v>
      </c>
      <c r="BZ28" s="59">
        <f t="shared" si="5"/>
        <v>0.13346601812637995</v>
      </c>
      <c r="CA28" s="59">
        <f t="shared" si="5"/>
        <v>0.23429146561038108</v>
      </c>
      <c r="CB28" s="59">
        <f t="shared" si="5"/>
        <v>0.3778507117553685</v>
      </c>
      <c r="CC28" s="59">
        <f t="shared" si="5"/>
        <v>0.36958130679123091</v>
      </c>
      <c r="CD28" s="59">
        <f t="shared" si="5"/>
        <v>0.11562091609548751</v>
      </c>
      <c r="CE28" s="59">
        <f t="shared" si="5"/>
        <v>0.25396039069574339</v>
      </c>
      <c r="CF28" s="59">
        <f t="shared" si="5"/>
        <v>8.2694049641375902E-3</v>
      </c>
      <c r="CG28" s="59">
        <f t="shared" si="5"/>
        <v>0</v>
      </c>
      <c r="CH28" s="59">
        <f t="shared" si="5"/>
        <v>0</v>
      </c>
      <c r="CI28" s="122">
        <f t="shared" si="6"/>
        <v>1</v>
      </c>
      <c r="CK28" s="123" t="str">
        <f t="shared" si="7"/>
        <v>神山町</v>
      </c>
      <c r="CL28" s="124">
        <f t="shared" si="17"/>
        <v>8.9413008480490603</v>
      </c>
      <c r="CM28" s="65">
        <f t="shared" si="18"/>
        <v>0</v>
      </c>
      <c r="CN28" s="66">
        <f t="shared" si="19"/>
        <v>2.7379841767603943</v>
      </c>
      <c r="CO28" s="65">
        <f t="shared" si="20"/>
        <v>0</v>
      </c>
      <c r="CP28" s="66">
        <f t="shared" si="8"/>
        <v>0.43205098176326079</v>
      </c>
      <c r="CQ28" s="65">
        <f t="shared" si="21"/>
        <v>0</v>
      </c>
      <c r="CR28" s="66">
        <f t="shared" si="9"/>
        <v>5.7712656895254053</v>
      </c>
      <c r="CS28" s="65">
        <f t="shared" si="22"/>
        <v>0</v>
      </c>
      <c r="CT28" s="66">
        <f t="shared" si="10"/>
        <v>4.6910309212504986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02423</v>
      </c>
      <c r="AY29" s="18" t="str">
        <f>IF(IFERROR(比較地域マスタ!$Z14,"")=0,"",IFERROR(比較地域マスタ!$Z14,""))</f>
        <v>大間町</v>
      </c>
      <c r="BB29" s="110" t="str">
        <f t="shared" si="0"/>
        <v>02423</v>
      </c>
      <c r="BC29" s="1031" t="str">
        <f t="shared" si="0"/>
        <v>大間町</v>
      </c>
      <c r="BD29" s="34">
        <f t="shared" si="14"/>
        <v>44.833061259912441</v>
      </c>
      <c r="BE29" s="34">
        <f t="shared" si="15"/>
        <v>8.4007840157240938</v>
      </c>
      <c r="BF29" s="34">
        <f>VLOOKUP($AX29&amp;"_"&amp;$BC$14,データシート1!$A:$BT,MATCH($BC$12&amp;"_"&amp;BF$20,データシート1!$A$1:$BT$1,0),0)</f>
        <v>3.8460454913422453</v>
      </c>
      <c r="BG29" s="34">
        <f>VLOOKUP($AX29&amp;"_"&amp;$BC$14,データシート1!$A:$BT,MATCH($BC$12&amp;"_"&amp;BG$20,データシート1!$A$1:$BT$1,0),0)</f>
        <v>2.0407219908233825</v>
      </c>
      <c r="BH29" s="34">
        <f>VLOOKUP($AX29&amp;"_"&amp;$BC$14,データシート1!$A:$BT,MATCH($BC$12&amp;"_"&amp;BH$20,データシート1!$A$1:$BT$1,0),0)</f>
        <v>2.5140165335584665</v>
      </c>
      <c r="BI29" s="34">
        <f>VLOOKUP($AX29&amp;"_"&amp;$BC$14,データシート1!$A:$BT,MATCH($BC$12&amp;"_"&amp;BI$20,データシート1!$A$1:$BT$1,0),0)</f>
        <v>7.0946425522477599</v>
      </c>
      <c r="BJ29" s="34">
        <f>VLOOKUP($AX29&amp;"_"&amp;$BC$14,データシート1!$A:$BT,MATCH($BC$12&amp;"_"&amp;BJ$20,データシート1!$A$1:$BT$1,0),0)</f>
        <v>11.478664796416989</v>
      </c>
      <c r="BK29" s="34">
        <f t="shared" si="1"/>
        <v>16.828127123247995</v>
      </c>
      <c r="BL29" s="34">
        <f t="shared" si="2"/>
        <v>9.0954780180780794</v>
      </c>
      <c r="BM29" s="34">
        <f>VLOOKUP($AX29&amp;"_"&amp;$BC$14,データシート1!$A:$BT,MATCH($BC$12&amp;"_"&amp;BM$20,データシート1!$A$1:$BT$1,0),0)</f>
        <v>3.7797562906157083</v>
      </c>
      <c r="BN29" s="34">
        <f>VLOOKUP($AX29&amp;"_"&amp;$BC$14,データシート1!$A:$BT,MATCH($BC$12&amp;"_"&amp;BN$20,データシート1!$A$1:$BT$1,0),0)</f>
        <v>5.3157217274623703</v>
      </c>
      <c r="BO29" s="34">
        <f>VLOOKUP($AX29&amp;"_"&amp;$BC$14,データシート1!$A:$BT,MATCH($BC$12&amp;"_"&amp;BO$20,データシート1!$A$1:$BT$1,0),0)</f>
        <v>0.29030069798005198</v>
      </c>
      <c r="BP29" s="34">
        <f>VLOOKUP($AX29&amp;"_"&amp;$BC$14,データシート1!$A:$BT,MATCH($BC$12&amp;"_"&amp;BP$20,データシート1!$A$1:$BT$1,0),0)</f>
        <v>7.4423484071898649</v>
      </c>
      <c r="BQ29" s="34">
        <f>VLOOKUP($AX29&amp;"_"&amp;$BC$14,データシート1!$A:$BT,MATCH($BC$12&amp;"_"&amp;BQ$20,データシート1!$A$1:$BT$1,0),0)</f>
        <v>1.0308427722756071</v>
      </c>
      <c r="BR29" s="35">
        <f t="shared" si="3"/>
        <v>44.833061259912441</v>
      </c>
      <c r="BT29" s="121" t="str">
        <f t="shared" si="4"/>
        <v>大間町</v>
      </c>
      <c r="BU29" s="33">
        <f t="shared" si="25"/>
        <v>44.833061259912441</v>
      </c>
      <c r="BV29" s="59">
        <f t="shared" si="16"/>
        <v>0.18737921925567169</v>
      </c>
      <c r="BW29" s="59">
        <f t="shared" si="5"/>
        <v>8.5785921890218844E-2</v>
      </c>
      <c r="BX29" s="59">
        <f t="shared" si="5"/>
        <v>4.5518238850401627E-2</v>
      </c>
      <c r="BY29" s="59">
        <f t="shared" si="5"/>
        <v>5.6075058515051228E-2</v>
      </c>
      <c r="BZ29" s="59">
        <f t="shared" si="5"/>
        <v>0.15824577561451167</v>
      </c>
      <c r="CA29" s="59">
        <f t="shared" si="5"/>
        <v>0.25603125180034619</v>
      </c>
      <c r="CB29" s="59">
        <f t="shared" si="5"/>
        <v>0.37535083820597576</v>
      </c>
      <c r="CC29" s="59">
        <f t="shared" si="5"/>
        <v>0.2028743467984154</v>
      </c>
      <c r="CD29" s="59">
        <f t="shared" si="5"/>
        <v>8.4307343384454184E-2</v>
      </c>
      <c r="CE29" s="59">
        <f t="shared" si="5"/>
        <v>0.1185670034139612</v>
      </c>
      <c r="CF29" s="59">
        <f t="shared" si="5"/>
        <v>6.4751477999033013E-3</v>
      </c>
      <c r="CG29" s="59">
        <f t="shared" si="5"/>
        <v>0.16600134360765709</v>
      </c>
      <c r="CH29" s="59">
        <f t="shared" si="5"/>
        <v>2.2992915123494745E-2</v>
      </c>
      <c r="CI29" s="122">
        <f t="shared" si="6"/>
        <v>1</v>
      </c>
      <c r="CK29" s="123" t="str">
        <f t="shared" si="7"/>
        <v>大間町</v>
      </c>
      <c r="CL29" s="124">
        <f t="shared" si="17"/>
        <v>8.4007840157240938</v>
      </c>
      <c r="CM29" s="65">
        <f t="shared" si="18"/>
        <v>0</v>
      </c>
      <c r="CN29" s="66">
        <f t="shared" si="19"/>
        <v>3.8460454913422453</v>
      </c>
      <c r="CO29" s="65">
        <f t="shared" si="20"/>
        <v>0</v>
      </c>
      <c r="CP29" s="66">
        <f t="shared" si="8"/>
        <v>2.0407219908233825</v>
      </c>
      <c r="CQ29" s="65">
        <f t="shared" si="21"/>
        <v>0</v>
      </c>
      <c r="CR29" s="66">
        <f t="shared" si="9"/>
        <v>2.5140165335584665</v>
      </c>
      <c r="CS29" s="65">
        <f t="shared" si="22"/>
        <v>0</v>
      </c>
      <c r="CT29" s="66">
        <f t="shared" si="10"/>
        <v>7.0946425522477599</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06363</v>
      </c>
      <c r="AY30" s="18" t="str">
        <f>IF(IFERROR(比較地域マスタ!$Z15,"")=0,"",IFERROR(比較地域マスタ!$Z15,""))</f>
        <v>舟形町</v>
      </c>
      <c r="BB30" s="110" t="str">
        <f t="shared" si="0"/>
        <v>06363</v>
      </c>
      <c r="BC30" s="1031" t="str">
        <f t="shared" si="0"/>
        <v>舟形町</v>
      </c>
      <c r="BD30" s="34">
        <f t="shared" si="14"/>
        <v>28.278876903680388</v>
      </c>
      <c r="BE30" s="34">
        <f t="shared" si="15"/>
        <v>5.1170336313498961</v>
      </c>
      <c r="BF30" s="34">
        <f>VLOOKUP($AX30&amp;"_"&amp;$BC$14,データシート1!$A:$BT,MATCH($BC$12&amp;"_"&amp;BF$20,データシート1!$A$1:$BT$1,0),0)</f>
        <v>0.52214959129837213</v>
      </c>
      <c r="BG30" s="34">
        <f>VLOOKUP($AX30&amp;"_"&amp;$BC$14,データシート1!$A:$BT,MATCH($BC$12&amp;"_"&amp;BG$20,データシート1!$A$1:$BT$1,0),0)</f>
        <v>0.58315296453664889</v>
      </c>
      <c r="BH30" s="34">
        <f>VLOOKUP($AX30&amp;"_"&amp;$BC$14,データシート1!$A:$BT,MATCH($BC$12&amp;"_"&amp;BH$20,データシート1!$A$1:$BT$1,0),0)</f>
        <v>4.0117310755148754</v>
      </c>
      <c r="BI30" s="34">
        <f>VLOOKUP($AX30&amp;"_"&amp;$BC$14,データシート1!$A:$BT,MATCH($BC$12&amp;"_"&amp;BI$20,データシート1!$A$1:$BT$1,0),0)</f>
        <v>3.8063842656317464</v>
      </c>
      <c r="BJ30" s="34">
        <f>VLOOKUP($AX30&amp;"_"&amp;$BC$14,データシート1!$A:$BT,MATCH($BC$12&amp;"_"&amp;BJ$20,データシート1!$A$1:$BT$1,0),0)</f>
        <v>7.7438528894202774</v>
      </c>
      <c r="BK30" s="34">
        <f t="shared" si="1"/>
        <v>11.148344917034192</v>
      </c>
      <c r="BL30" s="34">
        <f t="shared" si="2"/>
        <v>10.855475186328654</v>
      </c>
      <c r="BM30" s="34">
        <f>VLOOKUP($AX30&amp;"_"&amp;$BC$14,データシート1!$A:$BT,MATCH($BC$12&amp;"_"&amp;BM$20,データシート1!$A$1:$BT$1,0),0)</f>
        <v>4.220116246803947</v>
      </c>
      <c r="BN30" s="34">
        <f>VLOOKUP($AX30&amp;"_"&amp;$BC$14,データシート1!$A:$BT,MATCH($BC$12&amp;"_"&amp;BN$20,データシート1!$A$1:$BT$1,0),0)</f>
        <v>6.6353589395247079</v>
      </c>
      <c r="BO30" s="34">
        <f>VLOOKUP($AX30&amp;"_"&amp;$BC$14,データシート1!$A:$BT,MATCH($BC$12&amp;"_"&amp;BO$20,データシート1!$A$1:$BT$1,0),0)</f>
        <v>0.29286973070553901</v>
      </c>
      <c r="BP30" s="34">
        <f>VLOOKUP($AX30&amp;"_"&amp;$BC$14,データシート1!$A:$BT,MATCH($BC$12&amp;"_"&amp;BP$20,データシート1!$A$1:$BT$1,0),0)</f>
        <v>0</v>
      </c>
      <c r="BQ30" s="34">
        <f>VLOOKUP($AX30&amp;"_"&amp;$BC$14,データシート1!$A:$BT,MATCH($BC$12&amp;"_"&amp;BQ$20,データシート1!$A$1:$BT$1,0),0)</f>
        <v>0.46326120024427098</v>
      </c>
      <c r="BR30" s="35">
        <f t="shared" si="3"/>
        <v>28.278876903680388</v>
      </c>
      <c r="BT30" s="121" t="str">
        <f t="shared" si="4"/>
        <v>舟形町</v>
      </c>
      <c r="BU30" s="33">
        <f t="shared" si="25"/>
        <v>28.278876903680388</v>
      </c>
      <c r="BV30" s="59">
        <f t="shared" si="16"/>
        <v>0.1809489693943232</v>
      </c>
      <c r="BW30" s="59">
        <f t="shared" si="5"/>
        <v>1.8464297329658673E-2</v>
      </c>
      <c r="BX30" s="59">
        <f t="shared" si="5"/>
        <v>2.0621503694185032E-2</v>
      </c>
      <c r="BY30" s="59">
        <f t="shared" si="5"/>
        <v>0.14186316837047952</v>
      </c>
      <c r="BZ30" s="59">
        <f t="shared" si="5"/>
        <v>0.13460167737907441</v>
      </c>
      <c r="CA30" s="59">
        <f t="shared" si="5"/>
        <v>0.27383877074737872</v>
      </c>
      <c r="CB30" s="59">
        <f t="shared" si="5"/>
        <v>0.39422870133796856</v>
      </c>
      <c r="CC30" s="59">
        <f t="shared" si="5"/>
        <v>0.38387221753194362</v>
      </c>
      <c r="CD30" s="59">
        <f t="shared" si="5"/>
        <v>0.14923210215094204</v>
      </c>
      <c r="CE30" s="59">
        <f t="shared" si="5"/>
        <v>0.23464011538100163</v>
      </c>
      <c r="CF30" s="59">
        <f t="shared" si="5"/>
        <v>1.0356483806024953E-2</v>
      </c>
      <c r="CG30" s="59">
        <f t="shared" si="5"/>
        <v>0</v>
      </c>
      <c r="CH30" s="59">
        <f t="shared" si="5"/>
        <v>1.6381881141254918E-2</v>
      </c>
      <c r="CI30" s="122">
        <f t="shared" si="6"/>
        <v>1</v>
      </c>
      <c r="CK30" s="123" t="str">
        <f t="shared" si="7"/>
        <v>舟形町</v>
      </c>
      <c r="CL30" s="124">
        <f t="shared" si="17"/>
        <v>5.1170336313498961</v>
      </c>
      <c r="CM30" s="65">
        <f t="shared" si="18"/>
        <v>1</v>
      </c>
      <c r="CN30" s="66">
        <f t="shared" si="19"/>
        <v>0.52214959129837213</v>
      </c>
      <c r="CO30" s="65">
        <f t="shared" si="20"/>
        <v>1</v>
      </c>
      <c r="CP30" s="66">
        <f t="shared" si="8"/>
        <v>0.58315296453664889</v>
      </c>
      <c r="CQ30" s="65">
        <f t="shared" si="21"/>
        <v>0</v>
      </c>
      <c r="CR30" s="66">
        <f t="shared" si="9"/>
        <v>4.0117310755148754</v>
      </c>
      <c r="CS30" s="65">
        <f t="shared" si="22"/>
        <v>0</v>
      </c>
      <c r="CT30" s="66">
        <f t="shared" si="10"/>
        <v>3.8063842656317464</v>
      </c>
      <c r="CU30" s="67">
        <f t="shared" si="23"/>
        <v>0</v>
      </c>
      <c r="CV30" s="16"/>
      <c r="CW30" s="959">
        <f t="shared" si="24"/>
        <v>20.763999999999999</v>
      </c>
      <c r="CX30" s="962">
        <f>VLOOKUP($AX30&amp;"_"&amp;$CW$14,データシート1!$A:$BT,MATCH($CW$12&amp;"_"&amp;CX$20,データシート1!$A$1:$BT$1,0),0)</f>
        <v>20.763999999999999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20.763999999999999</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23427</v>
      </c>
      <c r="AY31" s="18" t="str">
        <f>IF(IFERROR(比較地域マスタ!$Z16,"")=0,"",IFERROR(比較地域マスタ!$Z16,""))</f>
        <v>飛島村</v>
      </c>
      <c r="BB31" s="110" t="str">
        <f t="shared" si="0"/>
        <v>23427</v>
      </c>
      <c r="BC31" s="1031" t="str">
        <f t="shared" si="0"/>
        <v>飛島村</v>
      </c>
      <c r="BD31" s="34">
        <f t="shared" si="14"/>
        <v>295.99162242010141</v>
      </c>
      <c r="BE31" s="34">
        <f t="shared" si="15"/>
        <v>179.53180722735814</v>
      </c>
      <c r="BF31" s="34">
        <f>VLOOKUP($AX31&amp;"_"&amp;$BC$14,データシート1!$A:$BT,MATCH($BC$12&amp;"_"&amp;BF$20,データシート1!$A$1:$BT$1,0),0)</f>
        <v>176.02234769390645</v>
      </c>
      <c r="BG31" s="34">
        <f>VLOOKUP($AX31&amp;"_"&amp;$BC$14,データシート1!$A:$BT,MATCH($BC$12&amp;"_"&amp;BG$20,データシート1!$A$1:$BT$1,0),0)</f>
        <v>0.61621991900552375</v>
      </c>
      <c r="BH31" s="34">
        <f>VLOOKUP($AX31&amp;"_"&amp;$BC$14,データシート1!$A:$BT,MATCH($BC$12&amp;"_"&amp;BH$20,データシート1!$A$1:$BT$1,0),0)</f>
        <v>2.8932396144461765</v>
      </c>
      <c r="BI31" s="34">
        <f>VLOOKUP($AX31&amp;"_"&amp;$BC$14,データシート1!$A:$BT,MATCH($BC$12&amp;"_"&amp;BI$20,データシート1!$A$1:$BT$1,0),0)</f>
        <v>29.606164977085957</v>
      </c>
      <c r="BJ31" s="34">
        <f>VLOOKUP($AX31&amp;"_"&amp;$BC$14,データシート1!$A:$BT,MATCH($BC$12&amp;"_"&amp;BJ$20,データシート1!$A$1:$BT$1,0),0)</f>
        <v>4.3900833916779831</v>
      </c>
      <c r="BK31" s="34">
        <f t="shared" si="1"/>
        <v>81.50559045144756</v>
      </c>
      <c r="BL31" s="34">
        <f t="shared" si="2"/>
        <v>35.190250182577316</v>
      </c>
      <c r="BM31" s="34">
        <f>VLOOKUP($AX31&amp;"_"&amp;$BC$14,データシート1!$A:$BT,MATCH($BC$12&amp;"_"&amp;BM$20,データシート1!$A$1:$BT$1,0),0)</f>
        <v>5.8143823844854383</v>
      </c>
      <c r="BN31" s="34">
        <f>VLOOKUP($AX31&amp;"_"&amp;$BC$14,データシート1!$A:$BT,MATCH($BC$12&amp;"_"&amp;BN$20,データシート1!$A$1:$BT$1,0),0)</f>
        <v>29.375867798091878</v>
      </c>
      <c r="BO31" s="34">
        <f>VLOOKUP($AX31&amp;"_"&amp;$BC$14,データシート1!$A:$BT,MATCH($BC$12&amp;"_"&amp;BO$20,データシート1!$A$1:$BT$1,0),0)</f>
        <v>0.27476972741233402</v>
      </c>
      <c r="BP31" s="34">
        <f>VLOOKUP($AX31&amp;"_"&amp;$BC$14,データシート1!$A:$BT,MATCH($BC$12&amp;"_"&amp;BP$20,データシート1!$A$1:$BT$1,0),0)</f>
        <v>46.04057054145791</v>
      </c>
      <c r="BQ31" s="34">
        <f>VLOOKUP($AX31&amp;"_"&amp;$BC$14,データシート1!$A:$BT,MATCH($BC$12&amp;"_"&amp;BQ$20,データシート1!$A$1:$BT$1,0),0)</f>
        <v>0.95797637253172008</v>
      </c>
      <c r="BR31" s="35">
        <f t="shared" si="3"/>
        <v>295.99162242010141</v>
      </c>
      <c r="BT31" s="121" t="str">
        <f t="shared" si="4"/>
        <v>飛島村</v>
      </c>
      <c r="BU31" s="33">
        <f t="shared" si="25"/>
        <v>295.99162242010141</v>
      </c>
      <c r="BV31" s="59">
        <f t="shared" si="16"/>
        <v>0.60654354254847231</v>
      </c>
      <c r="BW31" s="59">
        <f t="shared" si="5"/>
        <v>0.59468692476734242</v>
      </c>
      <c r="BX31" s="59">
        <f t="shared" si="5"/>
        <v>2.0818829734678161E-3</v>
      </c>
      <c r="BY31" s="59">
        <f t="shared" si="5"/>
        <v>9.7747348076622134E-3</v>
      </c>
      <c r="BZ31" s="59">
        <f t="shared" si="5"/>
        <v>0.10002365855836919</v>
      </c>
      <c r="CA31" s="59">
        <f t="shared" si="5"/>
        <v>1.4831782588248833E-2</v>
      </c>
      <c r="CB31" s="59">
        <f t="shared" si="5"/>
        <v>0.27536451803952255</v>
      </c>
      <c r="CC31" s="59">
        <f t="shared" si="5"/>
        <v>0.11888934522826371</v>
      </c>
      <c r="CD31" s="59">
        <f t="shared" si="5"/>
        <v>1.9643739700960439E-2</v>
      </c>
      <c r="CE31" s="59">
        <f t="shared" si="5"/>
        <v>9.9245605527303271E-2</v>
      </c>
      <c r="CF31" s="59">
        <f t="shared" si="5"/>
        <v>9.2830237952597487E-4</v>
      </c>
      <c r="CG31" s="59">
        <f t="shared" si="5"/>
        <v>0.15554687043173288</v>
      </c>
      <c r="CH31" s="59">
        <f t="shared" si="5"/>
        <v>3.2364982653869255E-3</v>
      </c>
      <c r="CI31" s="122">
        <f t="shared" si="6"/>
        <v>1</v>
      </c>
      <c r="CK31" s="123" t="str">
        <f t="shared" si="7"/>
        <v>飛島村</v>
      </c>
      <c r="CL31" s="124">
        <f t="shared" si="17"/>
        <v>179.53180722735814</v>
      </c>
      <c r="CM31" s="65">
        <f t="shared" si="18"/>
        <v>0.73892755856904402</v>
      </c>
      <c r="CN31" s="66">
        <f t="shared" si="19"/>
        <v>176.02234769390645</v>
      </c>
      <c r="CO31" s="65">
        <f t="shared" si="20"/>
        <v>0.75365998543940826</v>
      </c>
      <c r="CP31" s="66">
        <f t="shared" si="8"/>
        <v>0.61621991900552375</v>
      </c>
      <c r="CQ31" s="65">
        <f t="shared" si="21"/>
        <v>0</v>
      </c>
      <c r="CR31" s="66">
        <f t="shared" si="9"/>
        <v>2.8932396144461765</v>
      </c>
      <c r="CS31" s="65">
        <f t="shared" si="22"/>
        <v>0</v>
      </c>
      <c r="CT31" s="66">
        <f t="shared" si="10"/>
        <v>29.606164977085957</v>
      </c>
      <c r="CU31" s="67">
        <f t="shared" si="23"/>
        <v>0.36340404129771808</v>
      </c>
      <c r="CV31" s="16"/>
      <c r="CW31" s="959">
        <f t="shared" si="24"/>
        <v>132.661</v>
      </c>
      <c r="CX31" s="962">
        <f>VLOOKUP($AX31&amp;"_"&amp;$CW$14,データシート1!$A:$BT,MATCH($CW$12&amp;"_"&amp;CX$20,データシート1!$A$1:$BT$1,0),0)</f>
        <v>132.661</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10.759</v>
      </c>
      <c r="DB31" s="962">
        <f>VLOOKUP($AX31&amp;"_"&amp;$CW$14,データシート1!$A:$BT,MATCH($CW$12&amp;"_"&amp;DB$20,データシート1!$A$1:$BT$1,0),0)</f>
        <v>86.980999999999995</v>
      </c>
      <c r="DC31" s="962">
        <f>VLOOKUP($AX31&amp;"_"&amp;$CW$14,データシート1!$A:$BT,MATCH($CW$12&amp;"_"&amp;DC$20,データシート1!$A$1:$BT$1,0),0)</f>
        <v>0</v>
      </c>
      <c r="DD31" s="961">
        <f t="shared" si="11"/>
        <v>230.40100000000001</v>
      </c>
      <c r="DE31" s="16"/>
      <c r="DF31" s="125">
        <f>VLOOKUP($AX31&amp;"_"&amp;$DF$14,データシート1!$A:$BT,MATCH($DF$12&amp;"_"&amp;DF$20,データシート1!$A$1:$BT$1,0),0)</f>
        <v>9</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1</v>
      </c>
      <c r="DK31" s="64">
        <f>VLOOKUP($AX31&amp;"_"&amp;$DF$14,データシート1!$A:$BT,MATCH($DF$12&amp;"_"&amp;DK$20,データシート1!$A$1:$BT$1,0),0)</f>
        <v>0</v>
      </c>
      <c r="DL31" s="68">
        <f t="shared" si="12"/>
        <v>12</v>
      </c>
      <c r="DM31" s="16"/>
      <c r="DN31" s="126">
        <f t="shared" si="26"/>
        <v>0.57999999999999996</v>
      </c>
      <c r="DO31" s="127">
        <f t="shared" si="27"/>
        <v>0</v>
      </c>
      <c r="DP31" s="127">
        <f t="shared" si="13"/>
        <v>0</v>
      </c>
      <c r="DQ31" s="127">
        <f t="shared" si="13"/>
        <v>0.05</v>
      </c>
      <c r="DR31" s="127">
        <f t="shared" si="13"/>
        <v>0.38</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36301</v>
      </c>
      <c r="AY32" s="18" t="str">
        <f>IF(IFERROR(比較地域マスタ!$Z17,"")=0,"",IFERROR(比較地域マスタ!$Z17,""))</f>
        <v>勝浦町</v>
      </c>
      <c r="AZ32" s="16"/>
      <c r="BA32" s="16"/>
      <c r="BB32" s="110" t="str">
        <f t="shared" si="0"/>
        <v>36301</v>
      </c>
      <c r="BC32" s="1031" t="str">
        <f t="shared" si="0"/>
        <v>勝浦町</v>
      </c>
      <c r="BD32" s="34">
        <f t="shared" si="14"/>
        <v>41.876128319332068</v>
      </c>
      <c r="BE32" s="34">
        <f t="shared" si="15"/>
        <v>14.980688656582682</v>
      </c>
      <c r="BF32" s="34">
        <f>VLOOKUP($AX32&amp;"_"&amp;$BC$14,データシート1!$A:$BT,MATCH($BC$12&amp;"_"&amp;BF$20,データシート1!$A$1:$BT$1,0),0)</f>
        <v>11.061801525810955</v>
      </c>
      <c r="BG32" s="34">
        <f>VLOOKUP($AX32&amp;"_"&amp;$BC$14,データシート1!$A:$BT,MATCH($BC$12&amp;"_"&amp;BG$20,データシート1!$A$1:$BT$1,0),0)</f>
        <v>0.69868815908001591</v>
      </c>
      <c r="BH32" s="34">
        <f>VLOOKUP($AX32&amp;"_"&amp;$BC$14,データシート1!$A:$BT,MATCH($BC$12&amp;"_"&amp;BH$20,データシート1!$A$1:$BT$1,0),0)</f>
        <v>3.2201989716917119</v>
      </c>
      <c r="BI32" s="34">
        <f>VLOOKUP($AX32&amp;"_"&amp;$BC$14,データシート1!$A:$BT,MATCH($BC$12&amp;"_"&amp;BI$20,データシート1!$A$1:$BT$1,0),0)</f>
        <v>4.970965858684977</v>
      </c>
      <c r="BJ32" s="34">
        <f>VLOOKUP($AX32&amp;"_"&amp;$BC$14,データシート1!$A:$BT,MATCH($BC$12&amp;"_"&amp;BJ$20,データシート1!$A$1:$BT$1,0),0)</f>
        <v>7.3560311987569591</v>
      </c>
      <c r="BK32" s="34">
        <f t="shared" si="1"/>
        <v>14.568442605307446</v>
      </c>
      <c r="BL32" s="34">
        <f t="shared" si="2"/>
        <v>14.27872577840137</v>
      </c>
      <c r="BM32" s="34">
        <f>VLOOKUP($AX32&amp;"_"&amp;$BC$14,データシート1!$A:$BT,MATCH($BC$12&amp;"_"&amp;BM$20,データシート1!$A$1:$BT$1,0),0)</f>
        <v>4.3071009295077962</v>
      </c>
      <c r="BN32" s="34">
        <f>VLOOKUP($AX32&amp;"_"&amp;$BC$14,データシート1!$A:$BT,MATCH($BC$12&amp;"_"&amp;BN$20,データシート1!$A$1:$BT$1,0),0)</f>
        <v>9.9716248488935726</v>
      </c>
      <c r="BO32" s="34">
        <f>VLOOKUP($AX32&amp;"_"&amp;$BC$14,データシート1!$A:$BT,MATCH($BC$12&amp;"_"&amp;BO$20,データシート1!$A$1:$BT$1,0),0)</f>
        <v>0.28971682690607697</v>
      </c>
      <c r="BP32" s="34">
        <f>VLOOKUP($AX32&amp;"_"&amp;$BC$14,データシート1!$A:$BT,MATCH($BC$12&amp;"_"&amp;BP$20,データシート1!$A$1:$BT$1,0),0)</f>
        <v>0</v>
      </c>
      <c r="BQ32" s="34">
        <f>VLOOKUP($AX32&amp;"_"&amp;$BC$14,データシート1!$A:$BT,MATCH($BC$12&amp;"_"&amp;BQ$20,データシート1!$A$1:$BT$1,0),0)</f>
        <v>0</v>
      </c>
      <c r="BR32" s="35">
        <f t="shared" si="3"/>
        <v>41.876128319332068</v>
      </c>
      <c r="BS32" s="21"/>
      <c r="BT32" s="121" t="str">
        <f t="shared" si="4"/>
        <v>勝浦町</v>
      </c>
      <c r="BU32" s="33">
        <f t="shared" si="25"/>
        <v>41.876128319332068</v>
      </c>
      <c r="BV32" s="59">
        <f t="shared" si="16"/>
        <v>0.35773814958119859</v>
      </c>
      <c r="BW32" s="59">
        <f t="shared" si="5"/>
        <v>0.26415530684827626</v>
      </c>
      <c r="BX32" s="59">
        <f t="shared" si="5"/>
        <v>1.6684640799456793E-2</v>
      </c>
      <c r="BY32" s="59">
        <f t="shared" si="5"/>
        <v>7.6898201933465526E-2</v>
      </c>
      <c r="BZ32" s="59">
        <f t="shared" si="5"/>
        <v>0.1187064339085554</v>
      </c>
      <c r="CA32" s="59">
        <f t="shared" si="5"/>
        <v>0.17566168349333899</v>
      </c>
      <c r="CB32" s="59">
        <f t="shared" si="5"/>
        <v>0.34789373301690696</v>
      </c>
      <c r="CC32" s="59">
        <f t="shared" si="5"/>
        <v>0.34097530864164471</v>
      </c>
      <c r="CD32" s="59">
        <f t="shared" si="5"/>
        <v>0.10285337022237148</v>
      </c>
      <c r="CE32" s="59">
        <f t="shared" si="5"/>
        <v>0.23812193841927318</v>
      </c>
      <c r="CF32" s="59">
        <f t="shared" si="5"/>
        <v>6.9184243752622547E-3</v>
      </c>
      <c r="CG32" s="59">
        <f t="shared" si="5"/>
        <v>0</v>
      </c>
      <c r="CH32" s="59">
        <f t="shared" si="5"/>
        <v>0</v>
      </c>
      <c r="CI32" s="122">
        <f t="shared" si="6"/>
        <v>1</v>
      </c>
      <c r="CJ32" s="16"/>
      <c r="CK32" s="123" t="str">
        <f t="shared" si="7"/>
        <v>勝浦町</v>
      </c>
      <c r="CL32" s="124">
        <f t="shared" si="17"/>
        <v>14.980688656582682</v>
      </c>
      <c r="CM32" s="65">
        <f t="shared" si="18"/>
        <v>0.84855912110650566</v>
      </c>
      <c r="CN32" s="66">
        <f t="shared" si="19"/>
        <v>11.061801525810955</v>
      </c>
      <c r="CO32" s="65">
        <f t="shared" si="20"/>
        <v>1</v>
      </c>
      <c r="CP32" s="66">
        <f t="shared" si="8"/>
        <v>0.69868815908001591</v>
      </c>
      <c r="CQ32" s="65">
        <f t="shared" si="21"/>
        <v>0</v>
      </c>
      <c r="CR32" s="66">
        <f t="shared" si="9"/>
        <v>3.2201989716917119</v>
      </c>
      <c r="CS32" s="65">
        <f t="shared" si="22"/>
        <v>0</v>
      </c>
      <c r="CT32" s="66">
        <f t="shared" si="10"/>
        <v>4.970965858684977</v>
      </c>
      <c r="CU32" s="67">
        <f t="shared" si="23"/>
        <v>0</v>
      </c>
      <c r="CV32" s="16"/>
      <c r="CW32" s="959">
        <f t="shared" si="24"/>
        <v>12.712</v>
      </c>
      <c r="CX32" s="962">
        <f>VLOOKUP($AX32&amp;"_"&amp;$CW$14,データシート1!$A:$BT,MATCH($CW$12&amp;"_"&amp;CX$20,データシート1!$A$1:$BT$1,0),0)</f>
        <v>12.712</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12.712</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01552</v>
      </c>
      <c r="AY33" s="18" t="str">
        <f>IF(IFERROR(比較地域マスタ!$Z18,"")=0,"",IFERROR(比較地域マスタ!$Z18,""))</f>
        <v>佐呂間町</v>
      </c>
      <c r="BB33" s="110" t="str">
        <f t="shared" si="0"/>
        <v>01552</v>
      </c>
      <c r="BC33" s="1031" t="str">
        <f t="shared" si="0"/>
        <v>佐呂間町</v>
      </c>
      <c r="BD33" s="34">
        <f t="shared" si="14"/>
        <v>136.15828985328776</v>
      </c>
      <c r="BE33" s="34">
        <f t="shared" si="15"/>
        <v>106.66116981039781</v>
      </c>
      <c r="BF33" s="34">
        <f>VLOOKUP($AX33&amp;"_"&amp;$BC$14,データシート1!$A:$BT,MATCH($BC$12&amp;"_"&amp;BF$20,データシート1!$A$1:$BT$1,0),0)</f>
        <v>95.326278047914428</v>
      </c>
      <c r="BG33" s="34">
        <f>VLOOKUP($AX33&amp;"_"&amp;$BC$14,データシート1!$A:$BT,MATCH($BC$12&amp;"_"&amp;BG$20,データシート1!$A$1:$BT$1,0),0)</f>
        <v>0.51576110439230671</v>
      </c>
      <c r="BH33" s="34">
        <f>VLOOKUP($AX33&amp;"_"&amp;$BC$14,データシート1!$A:$BT,MATCH($BC$12&amp;"_"&amp;BH$20,データシート1!$A$1:$BT$1,0),0)</f>
        <v>10.819130658091071</v>
      </c>
      <c r="BI33" s="34">
        <f>VLOOKUP($AX33&amp;"_"&amp;$BC$14,データシート1!$A:$BT,MATCH($BC$12&amp;"_"&amp;BI$20,データシート1!$A$1:$BT$1,0),0)</f>
        <v>5.8921281951264977</v>
      </c>
      <c r="BJ33" s="34">
        <f>VLOOKUP($AX33&amp;"_"&amp;$BC$14,データシート1!$A:$BT,MATCH($BC$12&amp;"_"&amp;BJ$20,データシート1!$A$1:$BT$1,0),0)</f>
        <v>10.421968115791405</v>
      </c>
      <c r="BK33" s="34">
        <f t="shared" si="1"/>
        <v>13.108011876698068</v>
      </c>
      <c r="BL33" s="34">
        <f t="shared" si="2"/>
        <v>12.825301502679682</v>
      </c>
      <c r="BM33" s="34">
        <f>VLOOKUP($AX33&amp;"_"&amp;$BC$14,データシート1!$A:$BT,MATCH($BC$12&amp;"_"&amp;BM$20,データシート1!$A$1:$BT$1,0),0)</f>
        <v>4.5775689272900779</v>
      </c>
      <c r="BN33" s="34">
        <f>VLOOKUP($AX33&amp;"_"&amp;$BC$14,データシート1!$A:$BT,MATCH($BC$12&amp;"_"&amp;BN$20,データシート1!$A$1:$BT$1,0),0)</f>
        <v>8.2477325753896036</v>
      </c>
      <c r="BO33" s="34">
        <f>VLOOKUP($AX33&amp;"_"&amp;$BC$14,データシート1!$A:$BT,MATCH($BC$12&amp;"_"&amp;BO$20,データシート1!$A$1:$BT$1,0),0)</f>
        <v>0.282710374018385</v>
      </c>
      <c r="BP33" s="34">
        <f>VLOOKUP($AX33&amp;"_"&amp;$BC$14,データシート1!$A:$BT,MATCH($BC$12&amp;"_"&amp;BP$20,データシート1!$A$1:$BT$1,0),0)</f>
        <v>0</v>
      </c>
      <c r="BQ33" s="34">
        <f>VLOOKUP($AX33&amp;"_"&amp;$BC$14,データシート1!$A:$BT,MATCH($BC$12&amp;"_"&amp;BQ$20,データシート1!$A$1:$BT$1,0),0)</f>
        <v>7.5011855273967809E-2</v>
      </c>
      <c r="BR33" s="35">
        <f t="shared" si="3"/>
        <v>136.15828985328776</v>
      </c>
      <c r="BT33" s="121" t="str">
        <f t="shared" si="4"/>
        <v>佐呂間町</v>
      </c>
      <c r="BU33" s="33">
        <f t="shared" si="25"/>
        <v>136.15828985328776</v>
      </c>
      <c r="BV33" s="59">
        <f t="shared" si="16"/>
        <v>0.78336155606336233</v>
      </c>
      <c r="BW33" s="59">
        <f t="shared" si="5"/>
        <v>0.7001136555888714</v>
      </c>
      <c r="BX33" s="59">
        <f t="shared" si="5"/>
        <v>3.7879522792776386E-3</v>
      </c>
      <c r="BY33" s="59">
        <f t="shared" si="5"/>
        <v>7.9459948195213223E-2</v>
      </c>
      <c r="BZ33" s="59">
        <f t="shared" si="5"/>
        <v>4.3274105465596985E-2</v>
      </c>
      <c r="CA33" s="59">
        <f t="shared" si="5"/>
        <v>7.6543030373113566E-2</v>
      </c>
      <c r="CB33" s="59">
        <f t="shared" si="5"/>
        <v>9.6270391548117368E-2</v>
      </c>
      <c r="CC33" s="59">
        <f t="shared" si="5"/>
        <v>9.4194055437234886E-2</v>
      </c>
      <c r="CD33" s="59">
        <f t="shared" si="5"/>
        <v>3.3619465492864702E-2</v>
      </c>
      <c r="CE33" s="59">
        <f t="shared" si="5"/>
        <v>6.057458994437017E-2</v>
      </c>
      <c r="CF33" s="59">
        <f t="shared" si="5"/>
        <v>2.0763361108824805E-3</v>
      </c>
      <c r="CG33" s="59">
        <f t="shared" si="5"/>
        <v>0</v>
      </c>
      <c r="CH33" s="59">
        <f t="shared" si="5"/>
        <v>5.5091654980973987E-4</v>
      </c>
      <c r="CI33" s="122">
        <f t="shared" si="6"/>
        <v>1</v>
      </c>
      <c r="CK33" s="123" t="str">
        <f t="shared" si="7"/>
        <v>佐呂間町</v>
      </c>
      <c r="CL33" s="124">
        <f t="shared" si="17"/>
        <v>106.66116981039781</v>
      </c>
      <c r="CM33" s="65">
        <f t="shared" si="18"/>
        <v>0.15866130129720618</v>
      </c>
      <c r="CN33" s="66">
        <f t="shared" si="19"/>
        <v>95.326278047914428</v>
      </c>
      <c r="CO33" s="65">
        <f t="shared" si="20"/>
        <v>0.1775271241733983</v>
      </c>
      <c r="CP33" s="66">
        <f t="shared" si="8"/>
        <v>0.51576110439230671</v>
      </c>
      <c r="CQ33" s="65">
        <f t="shared" si="21"/>
        <v>0</v>
      </c>
      <c r="CR33" s="66">
        <f t="shared" si="9"/>
        <v>10.819130658091071</v>
      </c>
      <c r="CS33" s="65">
        <f t="shared" si="22"/>
        <v>0</v>
      </c>
      <c r="CT33" s="66">
        <f t="shared" si="10"/>
        <v>5.8921281951264977</v>
      </c>
      <c r="CU33" s="67">
        <f t="shared" si="23"/>
        <v>0</v>
      </c>
      <c r="CV33" s="16"/>
      <c r="CW33" s="959">
        <f t="shared" si="24"/>
        <v>16.922999999999998</v>
      </c>
      <c r="CX33" s="962">
        <f>VLOOKUP($AX33&amp;"_"&amp;$CW$14,データシート1!$A:$BT,MATCH($CW$12&amp;"_"&amp;CX$20,データシート1!$A$1:$BT$1,0),0)</f>
        <v>16.922999999999998</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16.922999999999998</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07564</v>
      </c>
      <c r="AY34" s="18" t="str">
        <f>IF(IFERROR(比較地域マスタ!$Z19,"")=0,"",IFERROR(比較地域マスタ!$Z19,""))</f>
        <v>飯舘村</v>
      </c>
      <c r="BB34" s="110" t="str">
        <f t="shared" si="0"/>
        <v>07564</v>
      </c>
      <c r="BC34" s="1031" t="str">
        <f t="shared" si="0"/>
        <v>飯舘村</v>
      </c>
      <c r="BD34" s="34">
        <f t="shared" si="14"/>
        <v>27.238748738027823</v>
      </c>
      <c r="BE34" s="34">
        <f t="shared" si="15"/>
        <v>4.2272586589479051</v>
      </c>
      <c r="BF34" s="34">
        <f>VLOOKUP($AX34&amp;"_"&amp;$BC$14,データシート1!$A:$BT,MATCH($BC$12&amp;"_"&amp;BF$20,データシート1!$A$1:$BT$1,0),0)</f>
        <v>1.9991159600813502</v>
      </c>
      <c r="BG34" s="34">
        <f>VLOOKUP($AX34&amp;"_"&amp;$BC$14,データシート1!$A:$BT,MATCH($BC$12&amp;"_"&amp;BG$20,データシート1!$A$1:$BT$1,0),0)</f>
        <v>0.46249990113402006</v>
      </c>
      <c r="BH34" s="34">
        <f>VLOOKUP($AX34&amp;"_"&amp;$BC$14,データシート1!$A:$BT,MATCH($BC$12&amp;"_"&amp;BH$20,データシート1!$A$1:$BT$1,0),0)</f>
        <v>1.7656427977325344</v>
      </c>
      <c r="BI34" s="34">
        <f>VLOOKUP($AX34&amp;"_"&amp;$BC$14,データシート1!$A:$BT,MATCH($BC$12&amp;"_"&amp;BI$20,データシート1!$A$1:$BT$1,0),0)</f>
        <v>1.9654621820421581</v>
      </c>
      <c r="BJ34" s="34">
        <f>VLOOKUP($AX34&amp;"_"&amp;$BC$14,データシート1!$A:$BT,MATCH($BC$12&amp;"_"&amp;BJ$20,データシート1!$A$1:$BT$1,0),0)</f>
        <v>6.8842444982750237</v>
      </c>
      <c r="BK34" s="34">
        <f t="shared" si="1"/>
        <v>14.161783398762735</v>
      </c>
      <c r="BL34" s="34">
        <f t="shared" si="2"/>
        <v>13.870081410205145</v>
      </c>
      <c r="BM34" s="34">
        <f>VLOOKUP($AX34&amp;"_"&amp;$BC$14,データシート1!$A:$BT,MATCH($BC$12&amp;"_"&amp;BM$20,データシート1!$A$1:$BT$1,0),0)</f>
        <v>5.348198850619494</v>
      </c>
      <c r="BN34" s="34">
        <f>VLOOKUP($AX34&amp;"_"&amp;$BC$14,データシート1!$A:$BT,MATCH($BC$12&amp;"_"&amp;BN$20,データシート1!$A$1:$BT$1,0),0)</f>
        <v>8.5218825595856522</v>
      </c>
      <c r="BO34" s="34">
        <f>VLOOKUP($AX34&amp;"_"&amp;$BC$14,データシート1!$A:$BT,MATCH($BC$12&amp;"_"&amp;BO$20,データシート1!$A$1:$BT$1,0),0)</f>
        <v>0.29170198855759</v>
      </c>
      <c r="BP34" s="34">
        <f>VLOOKUP($AX34&amp;"_"&amp;$BC$14,データシート1!$A:$BT,MATCH($BC$12&amp;"_"&amp;BP$20,データシート1!$A$1:$BT$1,0),0)</f>
        <v>0</v>
      </c>
      <c r="BQ34" s="34">
        <f>VLOOKUP($AX34&amp;"_"&amp;$BC$14,データシート1!$A:$BT,MATCH($BC$12&amp;"_"&amp;BQ$20,データシート1!$A$1:$BT$1,0),0)</f>
        <v>0</v>
      </c>
      <c r="BR34" s="35">
        <f t="shared" si="3"/>
        <v>27.238748738027823</v>
      </c>
      <c r="BT34" s="121" t="str">
        <f t="shared" si="4"/>
        <v>飯舘村</v>
      </c>
      <c r="BU34" s="33">
        <f t="shared" si="25"/>
        <v>27.238748738027823</v>
      </c>
      <c r="BV34" s="59">
        <f t="shared" si="16"/>
        <v>0.15519283575042708</v>
      </c>
      <c r="BW34" s="59">
        <f t="shared" si="5"/>
        <v>7.3392356576585271E-2</v>
      </c>
      <c r="BX34" s="59">
        <f t="shared" si="5"/>
        <v>1.697948410120349E-2</v>
      </c>
      <c r="BY34" s="59">
        <f t="shared" si="5"/>
        <v>6.4820995072638304E-2</v>
      </c>
      <c r="BZ34" s="59">
        <f t="shared" si="5"/>
        <v>7.2156845416991952E-2</v>
      </c>
      <c r="CA34" s="59">
        <f t="shared" si="5"/>
        <v>0.2527371783661993</v>
      </c>
      <c r="CB34" s="59">
        <f t="shared" si="5"/>
        <v>0.5199131404663816</v>
      </c>
      <c r="CC34" s="59">
        <f t="shared" si="5"/>
        <v>0.50920405865931806</v>
      </c>
      <c r="CD34" s="59">
        <f t="shared" si="5"/>
        <v>0.19634524706169457</v>
      </c>
      <c r="CE34" s="59">
        <f t="shared" si="5"/>
        <v>0.31285881159762352</v>
      </c>
      <c r="CF34" s="59">
        <f t="shared" si="5"/>
        <v>1.0709081807063587E-2</v>
      </c>
      <c r="CG34" s="59">
        <f t="shared" si="5"/>
        <v>0</v>
      </c>
      <c r="CH34" s="59">
        <f t="shared" si="5"/>
        <v>0</v>
      </c>
      <c r="CI34" s="122">
        <f t="shared" si="6"/>
        <v>1</v>
      </c>
      <c r="CK34" s="123" t="str">
        <f t="shared" si="7"/>
        <v>飯舘村</v>
      </c>
      <c r="CL34" s="124">
        <f t="shared" si="17"/>
        <v>4.2272586589479051</v>
      </c>
      <c r="CM34" s="65">
        <f t="shared" si="18"/>
        <v>0</v>
      </c>
      <c r="CN34" s="66">
        <f t="shared" si="19"/>
        <v>1.9991159600813502</v>
      </c>
      <c r="CO34" s="65">
        <f t="shared" si="20"/>
        <v>0</v>
      </c>
      <c r="CP34" s="66">
        <f t="shared" si="8"/>
        <v>0.46249990113402006</v>
      </c>
      <c r="CQ34" s="65">
        <f t="shared" si="21"/>
        <v>0</v>
      </c>
      <c r="CR34" s="66">
        <f t="shared" si="9"/>
        <v>1.7656427977325344</v>
      </c>
      <c r="CS34" s="65">
        <f t="shared" si="22"/>
        <v>0</v>
      </c>
      <c r="CT34" s="66">
        <f t="shared" si="10"/>
        <v>1.9654621820421581</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45431</v>
      </c>
      <c r="AY35" s="18" t="str">
        <f>IF(IFERROR(比較地域マスタ!$Z20,"")=0,"",IFERROR(比較地域マスタ!$Z20,""))</f>
        <v>美郷町</v>
      </c>
      <c r="BB35" s="110" t="str">
        <f t="shared" si="0"/>
        <v>45431</v>
      </c>
      <c r="BC35" s="1031" t="str">
        <f t="shared" si="0"/>
        <v>美郷町</v>
      </c>
      <c r="BD35" s="34">
        <f t="shared" si="14"/>
        <v>35.801127587420062</v>
      </c>
      <c r="BE35" s="34">
        <f t="shared" si="15"/>
        <v>11.235013708821196</v>
      </c>
      <c r="BF35" s="34">
        <f>VLOOKUP($AX35&amp;"_"&amp;$BC$14,データシート1!$A:$BT,MATCH($BC$12&amp;"_"&amp;BF$20,データシート1!$A$1:$BT$1,0),0)</f>
        <v>1.2867098964947825</v>
      </c>
      <c r="BG35" s="34">
        <f>VLOOKUP($AX35&amp;"_"&amp;$BC$14,データシート1!$A:$BT,MATCH($BC$12&amp;"_"&amp;BG$20,データシート1!$A$1:$BT$1,0),0)</f>
        <v>0.35773768726258887</v>
      </c>
      <c r="BH35" s="34">
        <f>VLOOKUP($AX35&amp;"_"&amp;$BC$14,データシート1!$A:$BT,MATCH($BC$12&amp;"_"&amp;BH$20,データシート1!$A$1:$BT$1,0),0)</f>
        <v>9.590566125063825</v>
      </c>
      <c r="BI35" s="34">
        <f>VLOOKUP($AX35&amp;"_"&amp;$BC$14,データシート1!$A:$BT,MATCH($BC$12&amp;"_"&amp;BI$20,データシート1!$A$1:$BT$1,0),0)</f>
        <v>4.0823501562083555</v>
      </c>
      <c r="BJ35" s="34">
        <f>VLOOKUP($AX35&amp;"_"&amp;$BC$14,データシート1!$A:$BT,MATCH($BC$12&amp;"_"&amp;BJ$20,データシート1!$A$1:$BT$1,0),0)</f>
        <v>4.491251608195463</v>
      </c>
      <c r="BK35" s="34">
        <f t="shared" si="1"/>
        <v>15.434266717876937</v>
      </c>
      <c r="BL35" s="34">
        <f t="shared" si="2"/>
        <v>15.142681503534142</v>
      </c>
      <c r="BM35" s="34">
        <f>VLOOKUP($AX35&amp;"_"&amp;$BC$14,データシート1!$A:$BT,MATCH($BC$12&amp;"_"&amp;BM$20,データシート1!$A$1:$BT$1,0),0)</f>
        <v>4.2649677238231192</v>
      </c>
      <c r="BN35" s="34">
        <f>VLOOKUP($AX35&amp;"_"&amp;$BC$14,データシート1!$A:$BT,MATCH($BC$12&amp;"_"&amp;BN$20,データシート1!$A$1:$BT$1,0),0)</f>
        <v>10.877713779711023</v>
      </c>
      <c r="BO35" s="34">
        <f>VLOOKUP($AX35&amp;"_"&amp;$BC$14,データシート1!$A:$BT,MATCH($BC$12&amp;"_"&amp;BO$20,データシート1!$A$1:$BT$1,0),0)</f>
        <v>0.291585214342795</v>
      </c>
      <c r="BP35" s="34">
        <f>VLOOKUP($AX35&amp;"_"&amp;$BC$14,データシート1!$A:$BT,MATCH($BC$12&amp;"_"&amp;BP$20,データシート1!$A$1:$BT$1,0),0)</f>
        <v>0</v>
      </c>
      <c r="BQ35" s="34">
        <f>VLOOKUP($AX35&amp;"_"&amp;$BC$14,データシート1!$A:$BT,MATCH($BC$12&amp;"_"&amp;BQ$20,データシート1!$A$1:$BT$1,0),0)</f>
        <v>0.55824539631810832</v>
      </c>
      <c r="BR35" s="35">
        <f t="shared" si="3"/>
        <v>35.801127587420062</v>
      </c>
      <c r="BT35" s="121" t="str">
        <f t="shared" si="4"/>
        <v>美郷町</v>
      </c>
      <c r="BU35" s="33">
        <f t="shared" si="25"/>
        <v>35.801127587420062</v>
      </c>
      <c r="BV35" s="59">
        <f t="shared" si="16"/>
        <v>0.31381731431188215</v>
      </c>
      <c r="BW35" s="59">
        <f t="shared" si="5"/>
        <v>3.5940485208262311E-2</v>
      </c>
      <c r="BX35" s="59">
        <f t="shared" si="5"/>
        <v>9.9923581007066407E-3</v>
      </c>
      <c r="BY35" s="59">
        <f t="shared" si="5"/>
        <v>0.26788447100291318</v>
      </c>
      <c r="BZ35" s="59">
        <f t="shared" si="5"/>
        <v>0.11402853572809889</v>
      </c>
      <c r="CA35" s="59">
        <f t="shared" si="5"/>
        <v>0.12545000425555355</v>
      </c>
      <c r="CB35" s="59">
        <f t="shared" si="5"/>
        <v>0.43111119000900655</v>
      </c>
      <c r="CC35" s="59">
        <f t="shared" si="5"/>
        <v>0.42296660814825943</v>
      </c>
      <c r="CD35" s="59">
        <f t="shared" si="5"/>
        <v>0.11912942444085924</v>
      </c>
      <c r="CE35" s="59">
        <f t="shared" si="5"/>
        <v>0.3038371837074002</v>
      </c>
      <c r="CF35" s="59">
        <f t="shared" si="5"/>
        <v>8.1445818607471278E-3</v>
      </c>
      <c r="CG35" s="59">
        <f t="shared" si="5"/>
        <v>0</v>
      </c>
      <c r="CH35" s="59">
        <f t="shared" si="5"/>
        <v>1.5592955695458786E-2</v>
      </c>
      <c r="CI35" s="122">
        <f t="shared" si="6"/>
        <v>1</v>
      </c>
      <c r="CK35" s="123" t="str">
        <f t="shared" si="7"/>
        <v>美郷町</v>
      </c>
      <c r="CL35" s="124">
        <f t="shared" si="17"/>
        <v>11.235013708821196</v>
      </c>
      <c r="CM35" s="65">
        <f t="shared" si="18"/>
        <v>0</v>
      </c>
      <c r="CN35" s="66">
        <f t="shared" si="19"/>
        <v>1.2867098964947825</v>
      </c>
      <c r="CO35" s="65">
        <f t="shared" si="20"/>
        <v>0</v>
      </c>
      <c r="CP35" s="66">
        <f t="shared" si="8"/>
        <v>0.35773768726258887</v>
      </c>
      <c r="CQ35" s="65">
        <f t="shared" si="21"/>
        <v>0</v>
      </c>
      <c r="CR35" s="66">
        <f t="shared" si="9"/>
        <v>9.590566125063825</v>
      </c>
      <c r="CS35" s="65">
        <f t="shared" si="22"/>
        <v>0</v>
      </c>
      <c r="CT35" s="66">
        <f t="shared" si="10"/>
        <v>4.0823501562083555</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20386</v>
      </c>
      <c r="AY36" s="18" t="str">
        <f>IF(IFERROR(比較地域マスタ!$Z21,"")=0,"",IFERROR(比較地域マスタ!$Z21,""))</f>
        <v>中川村</v>
      </c>
      <c r="BB36" s="110" t="str">
        <f t="shared" si="0"/>
        <v>20386</v>
      </c>
      <c r="BC36" s="1031" t="str">
        <f t="shared" si="0"/>
        <v>中川村</v>
      </c>
      <c r="BD36" s="34">
        <f t="shared" si="14"/>
        <v>29.577551807281079</v>
      </c>
      <c r="BE36" s="34">
        <f t="shared" si="15"/>
        <v>7.6388999499312238</v>
      </c>
      <c r="BF36" s="34">
        <f>VLOOKUP($AX36&amp;"_"&amp;$BC$14,データシート1!$A:$BT,MATCH($BC$12&amp;"_"&amp;BF$20,データシート1!$A$1:$BT$1,0),0)</f>
        <v>1.5234582314507668</v>
      </c>
      <c r="BG36" s="34">
        <f>VLOOKUP($AX36&amp;"_"&amp;$BC$14,データシート1!$A:$BT,MATCH($BC$12&amp;"_"&amp;BG$20,データシート1!$A$1:$BT$1,0),0)</f>
        <v>0.48421058772745607</v>
      </c>
      <c r="BH36" s="34">
        <f>VLOOKUP($AX36&amp;"_"&amp;$BC$14,データシート1!$A:$BT,MATCH($BC$12&amp;"_"&amp;BH$20,データシート1!$A$1:$BT$1,0),0)</f>
        <v>5.631231130753001</v>
      </c>
      <c r="BI36" s="34">
        <f>VLOOKUP($AX36&amp;"_"&amp;$BC$14,データシート1!$A:$BT,MATCH($BC$12&amp;"_"&amp;BI$20,データシート1!$A$1:$BT$1,0),0)</f>
        <v>2.7714315271550993</v>
      </c>
      <c r="BJ36" s="34">
        <f>VLOOKUP($AX36&amp;"_"&amp;$BC$14,データシート1!$A:$BT,MATCH($BC$12&amp;"_"&amp;BJ$20,データシート1!$A$1:$BT$1,0),0)</f>
        <v>6.45348039422033</v>
      </c>
      <c r="BK36" s="34">
        <f t="shared" si="1"/>
        <v>12.431523786366695</v>
      </c>
      <c r="BL36" s="34">
        <f t="shared" si="2"/>
        <v>12.153192445403118</v>
      </c>
      <c r="BM36" s="34">
        <f>VLOOKUP($AX36&amp;"_"&amp;$BC$14,データシート1!$A:$BT,MATCH($BC$12&amp;"_"&amp;BM$20,データシート1!$A$1:$BT$1,0),0)</f>
        <v>4.4769928879137524</v>
      </c>
      <c r="BN36" s="34">
        <f>VLOOKUP($AX36&amp;"_"&amp;$BC$14,データシート1!$A:$BT,MATCH($BC$12&amp;"_"&amp;BN$20,データシート1!$A$1:$BT$1,0),0)</f>
        <v>7.6761995574893662</v>
      </c>
      <c r="BO36" s="34">
        <f>VLOOKUP($AX36&amp;"_"&amp;$BC$14,データシート1!$A:$BT,MATCH($BC$12&amp;"_"&amp;BO$20,データシート1!$A$1:$BT$1,0),0)</f>
        <v>0.27833134096357698</v>
      </c>
      <c r="BP36" s="34">
        <f>VLOOKUP($AX36&amp;"_"&amp;$BC$14,データシート1!$A:$BT,MATCH($BC$12&amp;"_"&amp;BP$20,データシート1!$A$1:$BT$1,0),0)</f>
        <v>0</v>
      </c>
      <c r="BQ36" s="34">
        <f>VLOOKUP($AX36&amp;"_"&amp;$BC$14,データシート1!$A:$BT,MATCH($BC$12&amp;"_"&amp;BQ$20,データシート1!$A$1:$BT$1,0),0)</f>
        <v>0.28221614960773211</v>
      </c>
      <c r="BR36" s="35">
        <f t="shared" si="3"/>
        <v>29.577551807281079</v>
      </c>
      <c r="BT36" s="121" t="str">
        <f t="shared" si="4"/>
        <v>中川村</v>
      </c>
      <c r="BU36" s="33">
        <f t="shared" si="25"/>
        <v>29.577551807281079</v>
      </c>
      <c r="BV36" s="59">
        <f t="shared" si="16"/>
        <v>0.25826680990043138</v>
      </c>
      <c r="BW36" s="59">
        <f t="shared" si="5"/>
        <v>5.150724581186393E-2</v>
      </c>
      <c r="BX36" s="59">
        <f t="shared" si="5"/>
        <v>1.637088123055061E-2</v>
      </c>
      <c r="BY36" s="59">
        <f t="shared" si="5"/>
        <v>0.19038868285801686</v>
      </c>
      <c r="BZ36" s="59">
        <f t="shared" si="5"/>
        <v>9.3700504531712414E-2</v>
      </c>
      <c r="CA36" s="59">
        <f t="shared" si="5"/>
        <v>0.2181884571200948</v>
      </c>
      <c r="CB36" s="59">
        <f t="shared" si="5"/>
        <v>0.42030266288998397</v>
      </c>
      <c r="CC36" s="59">
        <f t="shared" si="5"/>
        <v>0.41089244047613765</v>
      </c>
      <c r="CD36" s="59">
        <f t="shared" si="5"/>
        <v>0.15136455231604581</v>
      </c>
      <c r="CE36" s="59">
        <f t="shared" si="5"/>
        <v>0.25952788816009187</v>
      </c>
      <c r="CF36" s="59">
        <f t="shared" si="5"/>
        <v>9.4102224138463142E-3</v>
      </c>
      <c r="CG36" s="59">
        <f t="shared" si="5"/>
        <v>0</v>
      </c>
      <c r="CH36" s="59">
        <f t="shared" si="5"/>
        <v>9.5415655577774771E-3</v>
      </c>
      <c r="CI36" s="122">
        <f t="shared" si="6"/>
        <v>1</v>
      </c>
      <c r="CK36" s="123" t="str">
        <f t="shared" si="7"/>
        <v>中川村</v>
      </c>
      <c r="CL36" s="124">
        <f t="shared" si="17"/>
        <v>7.6388999499312238</v>
      </c>
      <c r="CM36" s="65">
        <f t="shared" si="18"/>
        <v>0</v>
      </c>
      <c r="CN36" s="66">
        <f t="shared" si="19"/>
        <v>1.5234582314507668</v>
      </c>
      <c r="CO36" s="65">
        <f t="shared" si="20"/>
        <v>0</v>
      </c>
      <c r="CP36" s="66">
        <f t="shared" si="8"/>
        <v>0.48421058772745607</v>
      </c>
      <c r="CQ36" s="65">
        <f t="shared" si="21"/>
        <v>0</v>
      </c>
      <c r="CR36" s="66">
        <f t="shared" si="9"/>
        <v>5.631231130753001</v>
      </c>
      <c r="CS36" s="65">
        <f t="shared" si="22"/>
        <v>0</v>
      </c>
      <c r="CT36" s="66">
        <f t="shared" si="10"/>
        <v>2.7714315271550993</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01427</v>
      </c>
      <c r="AY37" s="18" t="str">
        <f>IF(IFERROR(比較地域マスタ!$Z22,"")=0,"",IFERROR(比較地域マスタ!$Z22,""))</f>
        <v>由仁町</v>
      </c>
      <c r="BB37" s="110" t="str">
        <f t="shared" si="0"/>
        <v>01427</v>
      </c>
      <c r="BC37" s="1031" t="str">
        <f t="shared" si="0"/>
        <v>由仁町</v>
      </c>
      <c r="BD37" s="34">
        <f t="shared" si="14"/>
        <v>64.649004007812138</v>
      </c>
      <c r="BE37" s="34">
        <f t="shared" si="15"/>
        <v>35.53239111265988</v>
      </c>
      <c r="BF37" s="34">
        <f>VLOOKUP($AX37&amp;"_"&amp;$BC$14,データシート1!$A:$BT,MATCH($BC$12&amp;"_"&amp;BF$20,データシート1!$A$1:$BT$1,0),0)</f>
        <v>23.553534482066809</v>
      </c>
      <c r="BG37" s="34">
        <f>VLOOKUP($AX37&amp;"_"&amp;$BC$14,データシート1!$A:$BT,MATCH($BC$12&amp;"_"&amp;BG$20,データシート1!$A$1:$BT$1,0),0)</f>
        <v>0.36159338297069321</v>
      </c>
      <c r="BH37" s="34">
        <f>VLOOKUP($AX37&amp;"_"&amp;$BC$14,データシート1!$A:$BT,MATCH($BC$12&amp;"_"&amp;BH$20,データシート1!$A$1:$BT$1,0),0)</f>
        <v>11.617263247622382</v>
      </c>
      <c r="BI37" s="34">
        <f>VLOOKUP($AX37&amp;"_"&amp;$BC$14,データシート1!$A:$BT,MATCH($BC$12&amp;"_"&amp;BI$20,データシート1!$A$1:$BT$1,0),0)</f>
        <v>5.7153643492727033</v>
      </c>
      <c r="BJ37" s="34">
        <f>VLOOKUP($AX37&amp;"_"&amp;$BC$14,データシート1!$A:$BT,MATCH($BC$12&amp;"_"&amp;BJ$20,データシート1!$A$1:$BT$1,0),0)</f>
        <v>10.452711384569549</v>
      </c>
      <c r="BK37" s="34">
        <f t="shared" si="1"/>
        <v>12.948537161310009</v>
      </c>
      <c r="BL37" s="34">
        <f t="shared" si="2"/>
        <v>12.664133561177097</v>
      </c>
      <c r="BM37" s="34">
        <f>VLOOKUP($AX37&amp;"_"&amp;$BC$14,データシート1!$A:$BT,MATCH($BC$12&amp;"_"&amp;BM$20,データシート1!$A$1:$BT$1,0),0)</f>
        <v>4.4117543758858648</v>
      </c>
      <c r="BN37" s="34">
        <f>VLOOKUP($AX37&amp;"_"&amp;$BC$14,データシート1!$A:$BT,MATCH($BC$12&amp;"_"&amp;BN$20,データシート1!$A$1:$BT$1,0),0)</f>
        <v>8.2523791852912325</v>
      </c>
      <c r="BO37" s="34">
        <f>VLOOKUP($AX37&amp;"_"&amp;$BC$14,データシート1!$A:$BT,MATCH($BC$12&amp;"_"&amp;BO$20,データシート1!$A$1:$BT$1,0),0)</f>
        <v>0.28440360013291099</v>
      </c>
      <c r="BP37" s="34">
        <f>VLOOKUP($AX37&amp;"_"&amp;$BC$14,データシート1!$A:$BT,MATCH($BC$12&amp;"_"&amp;BP$20,データシート1!$A$1:$BT$1,0),0)</f>
        <v>0</v>
      </c>
      <c r="BQ37" s="34">
        <f>VLOOKUP($AX37&amp;"_"&amp;$BC$14,データシート1!$A:$BT,MATCH($BC$12&amp;"_"&amp;BQ$20,データシート1!$A$1:$BT$1,0),0)</f>
        <v>0</v>
      </c>
      <c r="BR37" s="35">
        <f t="shared" si="3"/>
        <v>64.649004007812138</v>
      </c>
      <c r="BT37" s="121" t="str">
        <f t="shared" si="4"/>
        <v>由仁町</v>
      </c>
      <c r="BU37" s="33">
        <f t="shared" si="25"/>
        <v>64.649004007812138</v>
      </c>
      <c r="BV37" s="59">
        <f t="shared" si="16"/>
        <v>0.54962008553706676</v>
      </c>
      <c r="BW37" s="59">
        <f t="shared" si="5"/>
        <v>0.3643294253879088</v>
      </c>
      <c r="BX37" s="59">
        <f t="shared" si="5"/>
        <v>5.5931779386268433E-3</v>
      </c>
      <c r="BY37" s="59">
        <f t="shared" si="5"/>
        <v>0.1796974822105312</v>
      </c>
      <c r="BZ37" s="59">
        <f t="shared" si="5"/>
        <v>8.8406069621460262E-2</v>
      </c>
      <c r="CA37" s="59">
        <f t="shared" si="5"/>
        <v>0.16168402816084299</v>
      </c>
      <c r="CB37" s="59">
        <f t="shared" si="5"/>
        <v>0.20028981668063003</v>
      </c>
      <c r="CC37" s="59">
        <f t="shared" si="5"/>
        <v>0.19589062129474991</v>
      </c>
      <c r="CD37" s="59">
        <f t="shared" si="5"/>
        <v>6.8241644919274425E-2</v>
      </c>
      <c r="CE37" s="59">
        <f t="shared" si="5"/>
        <v>0.12764897637547551</v>
      </c>
      <c r="CF37" s="59">
        <f t="shared" si="5"/>
        <v>4.3991953858800959E-3</v>
      </c>
      <c r="CG37" s="59">
        <f t="shared" si="5"/>
        <v>0</v>
      </c>
      <c r="CH37" s="59">
        <f t="shared" si="5"/>
        <v>0</v>
      </c>
      <c r="CI37" s="122">
        <f t="shared" si="6"/>
        <v>1</v>
      </c>
      <c r="CK37" s="123" t="str">
        <f t="shared" si="7"/>
        <v>由仁町</v>
      </c>
      <c r="CL37" s="124">
        <f t="shared" si="17"/>
        <v>35.53239111265988</v>
      </c>
      <c r="CM37" s="65">
        <f t="shared" si="18"/>
        <v>0</v>
      </c>
      <c r="CN37" s="66">
        <f t="shared" si="19"/>
        <v>23.553534482066809</v>
      </c>
      <c r="CO37" s="65">
        <f t="shared" si="20"/>
        <v>0</v>
      </c>
      <c r="CP37" s="66">
        <f t="shared" si="8"/>
        <v>0.36159338297069321</v>
      </c>
      <c r="CQ37" s="65">
        <f t="shared" si="21"/>
        <v>0</v>
      </c>
      <c r="CR37" s="66">
        <f t="shared" si="9"/>
        <v>11.617263247622382</v>
      </c>
      <c r="CS37" s="65">
        <f t="shared" si="22"/>
        <v>0</v>
      </c>
      <c r="CT37" s="66">
        <f t="shared" si="10"/>
        <v>5.7153643492727033</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06322</v>
      </c>
      <c r="AY38" s="18" t="str">
        <f>IF(IFERROR(比較地域マスタ!$Z23,"")=0,"",IFERROR(比較地域マスタ!$Z23,""))</f>
        <v>西川町</v>
      </c>
      <c r="BB38" s="110" t="str">
        <f t="shared" si="0"/>
        <v>06322</v>
      </c>
      <c r="BC38" s="1031" t="str">
        <f t="shared" si="0"/>
        <v>西川町</v>
      </c>
      <c r="BD38" s="34">
        <f t="shared" si="14"/>
        <v>28.221254721848148</v>
      </c>
      <c r="BE38" s="34">
        <f t="shared" si="15"/>
        <v>4.44200475343977</v>
      </c>
      <c r="BF38" s="34">
        <f>VLOOKUP($AX38&amp;"_"&amp;$BC$14,データシート1!$A:$BT,MATCH($BC$12&amp;"_"&amp;BF$20,データシート1!$A$1:$BT$1,0),0)</f>
        <v>1.3911246666057815</v>
      </c>
      <c r="BG38" s="34">
        <f>VLOOKUP($AX38&amp;"_"&amp;$BC$14,データシート1!$A:$BT,MATCH($BC$12&amp;"_"&amp;BG$20,データシート1!$A$1:$BT$1,0),0)</f>
        <v>0.46554228261329111</v>
      </c>
      <c r="BH38" s="34">
        <f>VLOOKUP($AX38&amp;"_"&amp;$BC$14,データシート1!$A:$BT,MATCH($BC$12&amp;"_"&amp;BH$20,データシート1!$A$1:$BT$1,0),0)</f>
        <v>2.5853378042206971</v>
      </c>
      <c r="BI38" s="34">
        <f>VLOOKUP($AX38&amp;"_"&amp;$BC$14,データシート1!$A:$BT,MATCH($BC$12&amp;"_"&amp;BI$20,データシート1!$A$1:$BT$1,0),0)</f>
        <v>4.8462727505723775</v>
      </c>
      <c r="BJ38" s="34">
        <f>VLOOKUP($AX38&amp;"_"&amp;$BC$14,データシート1!$A:$BT,MATCH($BC$12&amp;"_"&amp;BJ$20,データシート1!$A$1:$BT$1,0),0)</f>
        <v>7.5483850667549977</v>
      </c>
      <c r="BK38" s="34">
        <f t="shared" si="1"/>
        <v>10.400848746834486</v>
      </c>
      <c r="BL38" s="34">
        <f t="shared" si="2"/>
        <v>10.113992888190882</v>
      </c>
      <c r="BM38" s="34">
        <f>VLOOKUP($AX38&amp;"_"&amp;$BC$14,データシート1!$A:$BT,MATCH($BC$12&amp;"_"&amp;BM$20,データシート1!$A$1:$BT$1,0),0)</f>
        <v>4.5055347369259522</v>
      </c>
      <c r="BN38" s="34">
        <f>VLOOKUP($AX38&amp;"_"&amp;$BC$14,データシート1!$A:$BT,MATCH($BC$12&amp;"_"&amp;BN$20,データシート1!$A$1:$BT$1,0),0)</f>
        <v>5.608458151264931</v>
      </c>
      <c r="BO38" s="34">
        <f>VLOOKUP($AX38&amp;"_"&amp;$BC$14,データシート1!$A:$BT,MATCH($BC$12&amp;"_"&amp;BO$20,データシート1!$A$1:$BT$1,0),0)</f>
        <v>0.28685585864360302</v>
      </c>
      <c r="BP38" s="34">
        <f>VLOOKUP($AX38&amp;"_"&amp;$BC$14,データシート1!$A:$BT,MATCH($BC$12&amp;"_"&amp;BP$20,データシート1!$A$1:$BT$1,0),0)</f>
        <v>0</v>
      </c>
      <c r="BQ38" s="34">
        <f>VLOOKUP($AX38&amp;"_"&amp;$BC$14,データシート1!$A:$BT,MATCH($BC$12&amp;"_"&amp;BQ$20,データシート1!$A$1:$BT$1,0),0)</f>
        <v>0.98374340424651641</v>
      </c>
      <c r="BR38" s="35">
        <f t="shared" si="3"/>
        <v>28.221254721848148</v>
      </c>
      <c r="BT38" s="121" t="str">
        <f t="shared" si="4"/>
        <v>西川町</v>
      </c>
      <c r="BU38" s="33">
        <f t="shared" si="25"/>
        <v>28.221254721848148</v>
      </c>
      <c r="BV38" s="59">
        <f t="shared" si="16"/>
        <v>0.15739926510074292</v>
      </c>
      <c r="BW38" s="59">
        <f t="shared" si="5"/>
        <v>4.9293508751360002E-2</v>
      </c>
      <c r="BX38" s="59">
        <f t="shared" si="5"/>
        <v>1.6496158204223309E-2</v>
      </c>
      <c r="BY38" s="59">
        <f t="shared" si="5"/>
        <v>9.1609598145159621E-2</v>
      </c>
      <c r="BZ38" s="59">
        <f t="shared" si="5"/>
        <v>0.17172421277288291</v>
      </c>
      <c r="CA38" s="59">
        <f t="shared" si="5"/>
        <v>0.26747163232651161</v>
      </c>
      <c r="CB38" s="59">
        <f t="shared" si="5"/>
        <v>0.36854664504985402</v>
      </c>
      <c r="CC38" s="59">
        <f t="shared" si="5"/>
        <v>0.35838211262665431</v>
      </c>
      <c r="CD38" s="59">
        <f t="shared" si="5"/>
        <v>0.15965040468019612</v>
      </c>
      <c r="CE38" s="59">
        <f t="shared" si="5"/>
        <v>0.19873170794645822</v>
      </c>
      <c r="CF38" s="59">
        <f t="shared" si="5"/>
        <v>1.0164532423199696E-2</v>
      </c>
      <c r="CG38" s="59">
        <f t="shared" si="5"/>
        <v>0</v>
      </c>
      <c r="CH38" s="59">
        <f t="shared" si="5"/>
        <v>3.4858244750008524E-2</v>
      </c>
      <c r="CI38" s="122">
        <f t="shared" si="6"/>
        <v>1</v>
      </c>
      <c r="CK38" s="123" t="str">
        <f t="shared" si="7"/>
        <v>西川町</v>
      </c>
      <c r="CL38" s="124">
        <f t="shared" si="17"/>
        <v>4.44200475343977</v>
      </c>
      <c r="CM38" s="65">
        <f t="shared" si="18"/>
        <v>0</v>
      </c>
      <c r="CN38" s="66">
        <f t="shared" si="19"/>
        <v>1.3911246666057815</v>
      </c>
      <c r="CO38" s="65">
        <f t="shared" si="20"/>
        <v>0</v>
      </c>
      <c r="CP38" s="66">
        <f t="shared" si="8"/>
        <v>0.46554228261329111</v>
      </c>
      <c r="CQ38" s="65">
        <f t="shared" si="21"/>
        <v>0</v>
      </c>
      <c r="CR38" s="66">
        <f t="shared" si="9"/>
        <v>2.5853378042206971</v>
      </c>
      <c r="CS38" s="65">
        <f t="shared" si="22"/>
        <v>0</v>
      </c>
      <c r="CT38" s="66">
        <f t="shared" si="10"/>
        <v>4.8462727505723775</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07505</v>
      </c>
      <c r="AY39" s="18" t="str">
        <f>IF(IFERROR(比較地域マスタ!$Z24,"")=0,"",IFERROR(比較地域マスタ!$Z24,""))</f>
        <v>古殿町</v>
      </c>
      <c r="BB39" s="110" t="str">
        <f t="shared" si="0"/>
        <v>07505</v>
      </c>
      <c r="BC39" s="1031" t="str">
        <f t="shared" si="0"/>
        <v>古殿町</v>
      </c>
      <c r="BD39" s="34">
        <f t="shared" si="14"/>
        <v>40.549678856591925</v>
      </c>
      <c r="BE39" s="34">
        <f t="shared" si="15"/>
        <v>17.320409554491867</v>
      </c>
      <c r="BF39" s="34">
        <f>VLOOKUP($AX39&amp;"_"&amp;$BC$14,データシート1!$A:$BT,MATCH($BC$12&amp;"_"&amp;BF$20,データシート1!$A$1:$BT$1,0),0)</f>
        <v>7.9353850086710711</v>
      </c>
      <c r="BG39" s="34">
        <f>VLOOKUP($AX39&amp;"_"&amp;$BC$14,データシート1!$A:$BT,MATCH($BC$12&amp;"_"&amp;BG$20,データシート1!$A$1:$BT$1,0),0)</f>
        <v>0.58950764600502048</v>
      </c>
      <c r="BH39" s="34">
        <f>VLOOKUP($AX39&amp;"_"&amp;$BC$14,データシート1!$A:$BT,MATCH($BC$12&amp;"_"&amp;BH$20,データシート1!$A$1:$BT$1,0),0)</f>
        <v>8.7955168998157731</v>
      </c>
      <c r="BI39" s="34">
        <f>VLOOKUP($AX39&amp;"_"&amp;$BC$14,データシート1!$A:$BT,MATCH($BC$12&amp;"_"&amp;BI$20,データシート1!$A$1:$BT$1,0),0)</f>
        <v>3.3918735546634715</v>
      </c>
      <c r="BJ39" s="34">
        <f>VLOOKUP($AX39&amp;"_"&amp;$BC$14,データシート1!$A:$BT,MATCH($BC$12&amp;"_"&amp;BJ$20,データシート1!$A$1:$BT$1,0),0)</f>
        <v>6.500308167890827</v>
      </c>
      <c r="BK39" s="34">
        <f t="shared" si="1"/>
        <v>12.811183349574172</v>
      </c>
      <c r="BL39" s="34">
        <f t="shared" si="2"/>
        <v>12.526896523656056</v>
      </c>
      <c r="BM39" s="34">
        <f>VLOOKUP($AX39&amp;"_"&amp;$BC$14,データシート1!$A:$BT,MATCH($BC$12&amp;"_"&amp;BM$20,データシート1!$A$1:$BT$1,0),0)</f>
        <v>4.7624113780357584</v>
      </c>
      <c r="BN39" s="34">
        <f>VLOOKUP($AX39&amp;"_"&amp;$BC$14,データシート1!$A:$BT,MATCH($BC$12&amp;"_"&amp;BN$20,データシート1!$A$1:$BT$1,0),0)</f>
        <v>7.7644851456202986</v>
      </c>
      <c r="BO39" s="34">
        <f>VLOOKUP($AX39&amp;"_"&amp;$BC$14,データシート1!$A:$BT,MATCH($BC$12&amp;"_"&amp;BO$20,データシート1!$A$1:$BT$1,0),0)</f>
        <v>0.28428682591811599</v>
      </c>
      <c r="BP39" s="34">
        <f>VLOOKUP($AX39&amp;"_"&amp;$BC$14,データシート1!$A:$BT,MATCH($BC$12&amp;"_"&amp;BP$20,データシート1!$A$1:$BT$1,0),0)</f>
        <v>0</v>
      </c>
      <c r="BQ39" s="34">
        <f>VLOOKUP($AX39&amp;"_"&amp;$BC$14,データシート1!$A:$BT,MATCH($BC$12&amp;"_"&amp;BQ$20,データシート1!$A$1:$BT$1,0),0)</f>
        <v>0.52590422997158426</v>
      </c>
      <c r="BR39" s="35">
        <f t="shared" si="3"/>
        <v>40.549678856591925</v>
      </c>
      <c r="BT39" s="121" t="str">
        <f t="shared" si="4"/>
        <v>古殿町</v>
      </c>
      <c r="BU39" s="33">
        <f t="shared" si="25"/>
        <v>40.549678856591925</v>
      </c>
      <c r="BV39" s="59">
        <f t="shared" si="16"/>
        <v>0.42714048650661973</v>
      </c>
      <c r="BW39" s="59">
        <f t="shared" si="5"/>
        <v>0.19569538483240198</v>
      </c>
      <c r="BX39" s="59">
        <f t="shared" si="5"/>
        <v>1.4537911584697734E-2</v>
      </c>
      <c r="BY39" s="59">
        <f t="shared" si="5"/>
        <v>0.21690719008951997</v>
      </c>
      <c r="BZ39" s="59">
        <f t="shared" si="5"/>
        <v>8.3647359246892636E-2</v>
      </c>
      <c r="CA39" s="59">
        <f t="shared" si="5"/>
        <v>0.16030480021506038</v>
      </c>
      <c r="CB39" s="59">
        <f t="shared" si="5"/>
        <v>0.31593797314356614</v>
      </c>
      <c r="CC39" s="59">
        <f t="shared" si="5"/>
        <v>0.30892714509426089</v>
      </c>
      <c r="CD39" s="59">
        <f t="shared" si="5"/>
        <v>0.11744634020107809</v>
      </c>
      <c r="CE39" s="59">
        <f t="shared" si="5"/>
        <v>0.19148080489318281</v>
      </c>
      <c r="CF39" s="59">
        <f t="shared" si="5"/>
        <v>7.0108280493052814E-3</v>
      </c>
      <c r="CG39" s="59">
        <f t="shared" si="5"/>
        <v>0</v>
      </c>
      <c r="CH39" s="59">
        <f t="shared" si="5"/>
        <v>1.2969380887860992E-2</v>
      </c>
      <c r="CI39" s="122">
        <f t="shared" si="6"/>
        <v>1</v>
      </c>
      <c r="CK39" s="123" t="str">
        <f t="shared" si="7"/>
        <v>古殿町</v>
      </c>
      <c r="CL39" s="124">
        <f t="shared" si="17"/>
        <v>17.320409554491867</v>
      </c>
      <c r="CM39" s="65">
        <f t="shared" si="18"/>
        <v>0</v>
      </c>
      <c r="CN39" s="66">
        <f t="shared" si="19"/>
        <v>7.9353850086710711</v>
      </c>
      <c r="CO39" s="65">
        <f t="shared" si="20"/>
        <v>0</v>
      </c>
      <c r="CP39" s="66">
        <f t="shared" si="8"/>
        <v>0.58950764600502048</v>
      </c>
      <c r="CQ39" s="65">
        <f t="shared" si="21"/>
        <v>0</v>
      </c>
      <c r="CR39" s="66">
        <f t="shared" si="9"/>
        <v>8.7955168998157731</v>
      </c>
      <c r="CS39" s="65">
        <f t="shared" si="22"/>
        <v>0</v>
      </c>
      <c r="CT39" s="66">
        <f t="shared" si="10"/>
        <v>3.3918735546634715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39387</v>
      </c>
      <c r="AY40" s="18" t="str">
        <f>IF(IFERROR(比較地域マスタ!$Z25,"")=0,"",IFERROR(比較地域マスタ!$Z25,""))</f>
        <v>仁淀川町</v>
      </c>
      <c r="BB40" s="110" t="str">
        <f t="shared" si="0"/>
        <v>39387</v>
      </c>
      <c r="BC40" s="1031" t="str">
        <f t="shared" si="0"/>
        <v>仁淀川町</v>
      </c>
      <c r="BD40" s="34">
        <f t="shared" si="14"/>
        <v>47.625511284013605</v>
      </c>
      <c r="BE40" s="34">
        <f t="shared" si="15"/>
        <v>21.647831599435484</v>
      </c>
      <c r="BF40" s="34">
        <f>VLOOKUP($AX40&amp;"_"&amp;$BC$14,データシート1!$A:$BT,MATCH($BC$12&amp;"_"&amp;BF$20,データシート1!$A$1:$BT$1,0),0)</f>
        <v>13.934707458637419</v>
      </c>
      <c r="BG40" s="34">
        <f>VLOOKUP($AX40&amp;"_"&amp;$BC$14,データシート1!$A:$BT,MATCH($BC$12&amp;"_"&amp;BG$20,データシート1!$A$1:$BT$1,0),0)</f>
        <v>1.7395904564998237</v>
      </c>
      <c r="BH40" s="34">
        <f>VLOOKUP($AX40&amp;"_"&amp;$BC$14,データシート1!$A:$BT,MATCH($BC$12&amp;"_"&amp;BH$20,データシート1!$A$1:$BT$1,0),0)</f>
        <v>5.9735336842982427</v>
      </c>
      <c r="BI40" s="34">
        <f>VLOOKUP($AX40&amp;"_"&amp;$BC$14,データシート1!$A:$BT,MATCH($BC$12&amp;"_"&amp;BI$20,データシート1!$A$1:$BT$1,0),0)</f>
        <v>5.1695821070934134</v>
      </c>
      <c r="BJ40" s="34">
        <f>VLOOKUP($AX40&amp;"_"&amp;$BC$14,データシート1!$A:$BT,MATCH($BC$12&amp;"_"&amp;BJ$20,データシート1!$A$1:$BT$1,0),0)</f>
        <v>6.9074436726305057</v>
      </c>
      <c r="BK40" s="34">
        <f t="shared" si="1"/>
        <v>13.711540208187211</v>
      </c>
      <c r="BL40" s="34">
        <f t="shared" si="2"/>
        <v>13.421356284421954</v>
      </c>
      <c r="BM40" s="34">
        <f>VLOOKUP($AX40&amp;"_"&amp;$BC$14,データシート1!$A:$BT,MATCH($BC$12&amp;"_"&amp;BM$20,データシート1!$A$1:$BT$1,0),0)</f>
        <v>4.1467229207725733</v>
      </c>
      <c r="BN40" s="34">
        <f>VLOOKUP($AX40&amp;"_"&amp;$BC$14,データシート1!$A:$BT,MATCH($BC$12&amp;"_"&amp;BN$20,データシート1!$A$1:$BT$1,0),0)</f>
        <v>9.2746333636493805</v>
      </c>
      <c r="BO40" s="34">
        <f>VLOOKUP($AX40&amp;"_"&amp;$BC$14,データシート1!$A:$BT,MATCH($BC$12&amp;"_"&amp;BO$20,データシート1!$A$1:$BT$1,0),0)</f>
        <v>0.29018392376525698</v>
      </c>
      <c r="BP40" s="34">
        <f>VLOOKUP($AX40&amp;"_"&amp;$BC$14,データシート1!$A:$BT,MATCH($BC$12&amp;"_"&amp;BP$20,データシート1!$A$1:$BT$1,0),0)</f>
        <v>0</v>
      </c>
      <c r="BQ40" s="34">
        <f>VLOOKUP($AX40&amp;"_"&amp;$BC$14,データシート1!$A:$BT,MATCH($BC$12&amp;"_"&amp;BQ$20,データシート1!$A$1:$BT$1,0),0)</f>
        <v>0.1891136966669926</v>
      </c>
      <c r="BR40" s="35">
        <f t="shared" si="3"/>
        <v>47.625511284013605</v>
      </c>
      <c r="BT40" s="121" t="str">
        <f t="shared" si="4"/>
        <v>仁淀川町</v>
      </c>
      <c r="BU40" s="33">
        <f t="shared" si="25"/>
        <v>47.625511284013605</v>
      </c>
      <c r="BV40" s="59">
        <f t="shared" si="16"/>
        <v>0.45454276533304083</v>
      </c>
      <c r="BW40" s="59">
        <f t="shared" si="5"/>
        <v>0.29258914146953979</v>
      </c>
      <c r="BX40" s="59">
        <f t="shared" si="5"/>
        <v>3.6526441598197602E-2</v>
      </c>
      <c r="BY40" s="59">
        <f t="shared" si="5"/>
        <v>0.1254271822653035</v>
      </c>
      <c r="BZ40" s="59">
        <f t="shared" si="5"/>
        <v>0.10854649047786034</v>
      </c>
      <c r="CA40" s="59">
        <f t="shared" si="5"/>
        <v>0.14503663029333438</v>
      </c>
      <c r="CB40" s="59">
        <f t="shared" si="5"/>
        <v>0.28790326525669752</v>
      </c>
      <c r="CC40" s="59">
        <f t="shared" si="5"/>
        <v>0.28181022990774868</v>
      </c>
      <c r="CD40" s="59">
        <f t="shared" si="5"/>
        <v>8.7069362805234571E-2</v>
      </c>
      <c r="CE40" s="59">
        <f t="shared" si="5"/>
        <v>0.19474086710251412</v>
      </c>
      <c r="CF40" s="59">
        <f t="shared" si="5"/>
        <v>6.0930353489488448E-3</v>
      </c>
      <c r="CG40" s="59">
        <f t="shared" si="5"/>
        <v>0</v>
      </c>
      <c r="CH40" s="59">
        <f t="shared" si="5"/>
        <v>3.9708486390669399E-3</v>
      </c>
      <c r="CI40" s="122">
        <f t="shared" si="6"/>
        <v>1</v>
      </c>
      <c r="CK40" s="123" t="str">
        <f t="shared" si="7"/>
        <v>仁淀川町</v>
      </c>
      <c r="CL40" s="124">
        <f t="shared" si="17"/>
        <v>21.647831599435484</v>
      </c>
      <c r="CM40" s="65">
        <f t="shared" si="18"/>
        <v>0</v>
      </c>
      <c r="CN40" s="66">
        <f t="shared" si="19"/>
        <v>13.934707458637419</v>
      </c>
      <c r="CO40" s="65">
        <f t="shared" si="20"/>
        <v>0</v>
      </c>
      <c r="CP40" s="66">
        <f t="shared" si="8"/>
        <v>1.7395904564998237</v>
      </c>
      <c r="CQ40" s="65">
        <f t="shared" si="21"/>
        <v>0</v>
      </c>
      <c r="CR40" s="66">
        <f t="shared" si="9"/>
        <v>5.9735336842982427</v>
      </c>
      <c r="CS40" s="65">
        <f t="shared" si="22"/>
        <v>0</v>
      </c>
      <c r="CT40" s="66">
        <f t="shared" si="10"/>
        <v>5.1695821070934134</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01370</v>
      </c>
      <c r="AY41" s="18" t="str">
        <f>IF(IFERROR(比較地域マスタ!$Z26,"")=0,"",IFERROR(比較地域マスタ!$Z26,""))</f>
        <v>今金町</v>
      </c>
      <c r="BB41" s="110" t="str">
        <f t="shared" si="0"/>
        <v>01370</v>
      </c>
      <c r="BC41" s="1031" t="str">
        <f t="shared" si="0"/>
        <v>今金町</v>
      </c>
      <c r="BD41" s="34">
        <f t="shared" si="14"/>
        <v>35.326041460958145</v>
      </c>
      <c r="BE41" s="34">
        <f t="shared" si="15"/>
        <v>5.8584760458052747</v>
      </c>
      <c r="BF41" s="34">
        <f>VLOOKUP($AX41&amp;"_"&amp;$BC$14,データシート1!$A:$BT,MATCH($BC$12&amp;"_"&amp;BF$20,データシート1!$A$1:$BT$1,0),0)</f>
        <v>1.0121123262200094</v>
      </c>
      <c r="BG41" s="34">
        <f>VLOOKUP($AX41&amp;"_"&amp;$BC$14,データシート1!$A:$BT,MATCH($BC$12&amp;"_"&amp;BG$20,データシート1!$A$1:$BT$1,0),0)</f>
        <v>0.67833797425509901</v>
      </c>
      <c r="BH41" s="34">
        <f>VLOOKUP($AX41&amp;"_"&amp;$BC$14,データシート1!$A:$BT,MATCH($BC$12&amp;"_"&amp;BH$20,データシート1!$A$1:$BT$1,0),0)</f>
        <v>4.1680257453301666</v>
      </c>
      <c r="BI41" s="34">
        <f>VLOOKUP($AX41&amp;"_"&amp;$BC$14,データシート1!$A:$BT,MATCH($BC$12&amp;"_"&amp;BI$20,データシート1!$A$1:$BT$1,0),0)</f>
        <v>7.2881093367410834</v>
      </c>
      <c r="BJ41" s="34">
        <f>VLOOKUP($AX41&amp;"_"&amp;$BC$14,データシート1!$A:$BT,MATCH($BC$12&amp;"_"&amp;BJ$20,データシート1!$A$1:$BT$1,0),0)</f>
        <v>10.93581989394041</v>
      </c>
      <c r="BK41" s="34">
        <f t="shared" si="1"/>
        <v>11.132495015583993</v>
      </c>
      <c r="BL41" s="34">
        <f t="shared" si="2"/>
        <v>10.842719801570519</v>
      </c>
      <c r="BM41" s="34">
        <f>VLOOKUP($AX41&amp;"_"&amp;$BC$14,データシート1!$A:$BT,MATCH($BC$12&amp;"_"&amp;BM$20,データシート1!$A$1:$BT$1,0),0)</f>
        <v>3.9564439273579022</v>
      </c>
      <c r="BN41" s="34">
        <f>VLOOKUP($AX41&amp;"_"&amp;$BC$14,データシート1!$A:$BT,MATCH($BC$12&amp;"_"&amp;BN$20,データシート1!$A$1:$BT$1,0),0)</f>
        <v>6.8862758742126164</v>
      </c>
      <c r="BO41" s="34">
        <f>VLOOKUP($AX41&amp;"_"&amp;$BC$14,データシート1!$A:$BT,MATCH($BC$12&amp;"_"&amp;BO$20,データシート1!$A$1:$BT$1,0),0)</f>
        <v>0.289775214013475</v>
      </c>
      <c r="BP41" s="34">
        <f>VLOOKUP($AX41&amp;"_"&amp;$BC$14,データシート1!$A:$BT,MATCH($BC$12&amp;"_"&amp;BP$20,データシート1!$A$1:$BT$1,0),0)</f>
        <v>0</v>
      </c>
      <c r="BQ41" s="34">
        <f>VLOOKUP($AX41&amp;"_"&amp;$BC$14,データシート1!$A:$BT,MATCH($BC$12&amp;"_"&amp;BQ$20,データシート1!$A$1:$BT$1,0),0)</f>
        <v>0.11114116888738911</v>
      </c>
      <c r="BR41" s="35">
        <f t="shared" si="3"/>
        <v>35.326041460958145</v>
      </c>
      <c r="BT41" s="121" t="str">
        <f t="shared" si="4"/>
        <v>今金町</v>
      </c>
      <c r="BU41" s="33">
        <f t="shared" si="25"/>
        <v>35.326041460958145</v>
      </c>
      <c r="BV41" s="59">
        <f t="shared" si="16"/>
        <v>0.16584015087792903</v>
      </c>
      <c r="BW41" s="59">
        <f t="shared" si="5"/>
        <v>2.8650601209835015E-2</v>
      </c>
      <c r="BX41" s="59">
        <f t="shared" si="5"/>
        <v>1.9202207385868263E-2</v>
      </c>
      <c r="BY41" s="59">
        <f t="shared" si="5"/>
        <v>0.11798734228222574</v>
      </c>
      <c r="BZ41" s="59">
        <f t="shared" si="5"/>
        <v>0.20630982231042788</v>
      </c>
      <c r="CA41" s="59">
        <f t="shared" si="5"/>
        <v>0.30956822337500023</v>
      </c>
      <c r="CB41" s="59">
        <f t="shared" si="5"/>
        <v>0.31513564937321026</v>
      </c>
      <c r="CC41" s="59">
        <f t="shared" si="5"/>
        <v>0.30693277121224422</v>
      </c>
      <c r="CD41" s="59">
        <f t="shared" si="5"/>
        <v>0.11199794156756877</v>
      </c>
      <c r="CE41" s="59">
        <f t="shared" si="5"/>
        <v>0.1949348296446754</v>
      </c>
      <c r="CF41" s="59">
        <f t="shared" si="5"/>
        <v>8.2028781609660567E-3</v>
      </c>
      <c r="CG41" s="59">
        <f t="shared" si="5"/>
        <v>0</v>
      </c>
      <c r="CH41" s="59">
        <f t="shared" si="5"/>
        <v>3.1461540634328019E-3</v>
      </c>
      <c r="CI41" s="122">
        <f t="shared" si="6"/>
        <v>1</v>
      </c>
      <c r="CK41" s="123" t="str">
        <f t="shared" si="7"/>
        <v>今金町</v>
      </c>
      <c r="CL41" s="124">
        <f t="shared" si="17"/>
        <v>5.8584760458052747</v>
      </c>
      <c r="CM41" s="65">
        <f t="shared" si="18"/>
        <v>0</v>
      </c>
      <c r="CN41" s="66">
        <f t="shared" si="19"/>
        <v>1.0121123262200094</v>
      </c>
      <c r="CO41" s="65">
        <f t="shared" si="20"/>
        <v>0</v>
      </c>
      <c r="CP41" s="66">
        <f t="shared" si="8"/>
        <v>0.67833797425509901</v>
      </c>
      <c r="CQ41" s="65">
        <f t="shared" si="21"/>
        <v>0</v>
      </c>
      <c r="CR41" s="66">
        <f t="shared" si="9"/>
        <v>4.1680257453301666</v>
      </c>
      <c r="CS41" s="65">
        <f t="shared" si="22"/>
        <v>0</v>
      </c>
      <c r="CT41" s="66">
        <f t="shared" si="10"/>
        <v>7.2881093367410834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07541</v>
      </c>
      <c r="AY42" s="18" t="str">
        <f>IF(IFERROR(比較地域マスタ!$Z27,"")=0,"",IFERROR(比較地域マスタ!$Z27,""))</f>
        <v>広野町</v>
      </c>
      <c r="BB42" s="110" t="str">
        <f t="shared" si="0"/>
        <v>07541</v>
      </c>
      <c r="BC42" s="1031" t="str">
        <f t="shared" si="0"/>
        <v>広野町</v>
      </c>
      <c r="BD42" s="34">
        <f t="shared" si="14"/>
        <v>49.251574128215147</v>
      </c>
      <c r="BE42" s="34">
        <f t="shared" si="15"/>
        <v>17.325841144531029</v>
      </c>
      <c r="BF42" s="34">
        <f>VLOOKUP($AX42&amp;"_"&amp;$BC$14,データシート1!$A:$BT,MATCH($BC$12&amp;"_"&amp;BF$20,データシート1!$A$1:$BT$1,0),0)</f>
        <v>15.192805396298576</v>
      </c>
      <c r="BG42" s="34">
        <f>VLOOKUP($AX42&amp;"_"&amp;$BC$14,データシート1!$A:$BT,MATCH($BC$12&amp;"_"&amp;BG$20,データシート1!$A$1:$BT$1,0),0)</f>
        <v>1.3156085270599847</v>
      </c>
      <c r="BH42" s="34">
        <f>VLOOKUP($AX42&amp;"_"&amp;$BC$14,データシート1!$A:$BT,MATCH($BC$12&amp;"_"&amp;BH$20,データシート1!$A$1:$BT$1,0),0)</f>
        <v>0.8174272211724698</v>
      </c>
      <c r="BI42" s="34">
        <f>VLOOKUP($AX42&amp;"_"&amp;$BC$14,データシート1!$A:$BT,MATCH($BC$12&amp;"_"&amp;BI$20,データシート1!$A$1:$BT$1,0),0)</f>
        <v>9.8397505442743487</v>
      </c>
      <c r="BJ42" s="34">
        <f>VLOOKUP($AX42&amp;"_"&amp;$BC$14,データシート1!$A:$BT,MATCH($BC$12&amp;"_"&amp;BJ$20,データシート1!$A$1:$BT$1,0),0)</f>
        <v>8.4998181657332701</v>
      </c>
      <c r="BK42" s="34">
        <f t="shared" si="1"/>
        <v>13.320878013857262</v>
      </c>
      <c r="BL42" s="34">
        <f t="shared" si="2"/>
        <v>13.046341834874518</v>
      </c>
      <c r="BM42" s="34">
        <f>VLOOKUP($AX42&amp;"_"&amp;$BC$14,データシート1!$A:$BT,MATCH($BC$12&amp;"_"&amp;BM$20,データシート1!$A$1:$BT$1,0),0)</f>
        <v>5.2353905902379401</v>
      </c>
      <c r="BN42" s="34">
        <f>VLOOKUP($AX42&amp;"_"&amp;$BC$14,データシート1!$A:$BT,MATCH($BC$12&amp;"_"&amp;BN$20,データシート1!$A$1:$BT$1,0),0)</f>
        <v>7.8109512446365779</v>
      </c>
      <c r="BO42" s="34">
        <f>VLOOKUP($AX42&amp;"_"&amp;$BC$14,データシート1!$A:$BT,MATCH($BC$12&amp;"_"&amp;BO$20,データシート1!$A$1:$BT$1,0),0)</f>
        <v>0.27453617898274402</v>
      </c>
      <c r="BP42" s="34">
        <f>VLOOKUP($AX42&amp;"_"&amp;$BC$14,データシート1!$A:$BT,MATCH($BC$12&amp;"_"&amp;BP$20,データシート1!$A$1:$BT$1,0),0)</f>
        <v>0</v>
      </c>
      <c r="BQ42" s="34">
        <f>VLOOKUP($AX42&amp;"_"&amp;$BC$14,データシート1!$A:$BT,MATCH($BC$12&amp;"_"&amp;BQ$20,データシート1!$A$1:$BT$1,0),0)</f>
        <v>0.26528625981923648</v>
      </c>
      <c r="BR42" s="35">
        <f t="shared" si="3"/>
        <v>49.251574128215147</v>
      </c>
      <c r="BT42" s="121" t="str">
        <f t="shared" si="4"/>
        <v>広野町</v>
      </c>
      <c r="BU42" s="33">
        <f t="shared" si="25"/>
        <v>49.251574128215147</v>
      </c>
      <c r="BV42" s="59">
        <f t="shared" si="16"/>
        <v>0.35178248515320926</v>
      </c>
      <c r="BW42" s="59">
        <f t="shared" si="5"/>
        <v>0.30847349887229192</v>
      </c>
      <c r="BX42" s="59">
        <f t="shared" si="5"/>
        <v>2.6712009724503431E-2</v>
      </c>
      <c r="BY42" s="59">
        <f t="shared" si="5"/>
        <v>1.6596976556413932E-2</v>
      </c>
      <c r="BZ42" s="59">
        <f t="shared" si="5"/>
        <v>0.19978550368073153</v>
      </c>
      <c r="CA42" s="59">
        <f t="shared" ref="CA42:CH68" si="32">BJ42/$BR42</f>
        <v>0.17257962443202218</v>
      </c>
      <c r="CB42" s="59">
        <f t="shared" si="32"/>
        <v>0.27046603585053791</v>
      </c>
      <c r="CC42" s="59">
        <f t="shared" si="32"/>
        <v>0.26489187535227537</v>
      </c>
      <c r="CD42" s="59">
        <f t="shared" si="32"/>
        <v>0.10629894948349884</v>
      </c>
      <c r="CE42" s="59">
        <f t="shared" si="32"/>
        <v>0.15859292586877655</v>
      </c>
      <c r="CF42" s="59">
        <f t="shared" si="32"/>
        <v>5.5741604982624962E-3</v>
      </c>
      <c r="CG42" s="59">
        <f t="shared" si="32"/>
        <v>0</v>
      </c>
      <c r="CH42" s="59">
        <f t="shared" si="32"/>
        <v>5.3863508834991695E-3</v>
      </c>
      <c r="CI42" s="122">
        <f t="shared" si="6"/>
        <v>1</v>
      </c>
      <c r="CK42" s="123" t="str">
        <f t="shared" si="7"/>
        <v>広野町</v>
      </c>
      <c r="CL42" s="124">
        <f t="shared" si="17"/>
        <v>17.325841144531029</v>
      </c>
      <c r="CM42" s="65">
        <f t="shared" si="18"/>
        <v>1</v>
      </c>
      <c r="CN42" s="66">
        <f t="shared" si="19"/>
        <v>15.192805396298576</v>
      </c>
      <c r="CO42" s="65">
        <f t="shared" si="20"/>
        <v>1</v>
      </c>
      <c r="CP42" s="66">
        <f t="shared" si="8"/>
        <v>1.3156085270599847</v>
      </c>
      <c r="CQ42" s="65">
        <f t="shared" si="21"/>
        <v>0</v>
      </c>
      <c r="CR42" s="66">
        <f t="shared" si="9"/>
        <v>0.8174272211724698</v>
      </c>
      <c r="CS42" s="65">
        <f t="shared" si="22"/>
        <v>0</v>
      </c>
      <c r="CT42" s="66">
        <f t="shared" si="10"/>
        <v>9.8397505442743487</v>
      </c>
      <c r="CU42" s="67">
        <f t="shared" si="23"/>
        <v>0</v>
      </c>
      <c r="CV42" s="16"/>
      <c r="CW42" s="959">
        <f t="shared" si="24"/>
        <v>22.6</v>
      </c>
      <c r="CX42" s="962">
        <f>VLOOKUP($AX42&amp;"_"&amp;$CW$14,データシート1!$A:$BT,MATCH($CW$12&amp;"_"&amp;CX$20,データシート1!$A$1:$BT$1,0),0)</f>
        <v>22.6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532.9</v>
      </c>
      <c r="DC42" s="962">
        <f>VLOOKUP($AX42&amp;"_"&amp;$CW$14,データシート1!$A:$BT,MATCH($CW$12&amp;"_"&amp;DC$20,データシート1!$A$1:$BT$1,0),0)</f>
        <v>0</v>
      </c>
      <c r="DD42" s="961">
        <f t="shared" si="11"/>
        <v>555.5</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2</v>
      </c>
      <c r="DK42" s="64">
        <f>VLOOKUP($AX42&amp;"_"&amp;$DF$14,データシート1!$A:$BT,MATCH($DF$12&amp;"_"&amp;DK$20,データシート1!$A$1:$BT$1,0),0)</f>
        <v>0</v>
      </c>
      <c r="DL42" s="68">
        <f t="shared" si="12"/>
        <v>6</v>
      </c>
      <c r="DM42" s="16"/>
      <c r="DN42" s="126">
        <f t="shared" si="26"/>
        <v>0.04</v>
      </c>
      <c r="DO42" s="127">
        <f t="shared" si="27"/>
        <v>0</v>
      </c>
      <c r="DP42" s="127">
        <f t="shared" si="29"/>
        <v>0</v>
      </c>
      <c r="DQ42" s="127">
        <f t="shared" si="30"/>
        <v>0</v>
      </c>
      <c r="DR42" s="127">
        <f t="shared" si="31"/>
        <v>0.96</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13308</v>
      </c>
      <c r="AY43" s="18" t="str">
        <f>IF(IFERROR(比較地域マスタ!$Z28,"")=0,"",IFERROR(比較地域マスタ!$Z28,""))</f>
        <v>奥多摩町</v>
      </c>
      <c r="AZ43" s="23"/>
      <c r="BB43" s="110" t="str">
        <f t="shared" si="0"/>
        <v>13308</v>
      </c>
      <c r="BC43" s="1031" t="str">
        <f t="shared" si="0"/>
        <v>奥多摩町</v>
      </c>
      <c r="BD43" s="34">
        <f t="shared" si="14"/>
        <v>29.975502067272238</v>
      </c>
      <c r="BE43" s="34">
        <f t="shared" si="15"/>
        <v>7.086651701262829</v>
      </c>
      <c r="BF43" s="34">
        <f>VLOOKUP($AX43&amp;"_"&amp;$BC$14,データシート1!$A:$BT,MATCH($BC$12&amp;"_"&amp;BF$20,データシート1!$A$1:$BT$1,0),0)</f>
        <v>0.62280554896188123</v>
      </c>
      <c r="BG43" s="34">
        <f>VLOOKUP($AX43&amp;"_"&amp;$BC$14,データシート1!$A:$BT,MATCH($BC$12&amp;"_"&amp;BG$20,データシート1!$A$1:$BT$1,0),0)</f>
        <v>0.75751672285943084</v>
      </c>
      <c r="BH43" s="34">
        <f>VLOOKUP($AX43&amp;"_"&amp;$BC$14,データシート1!$A:$BT,MATCH($BC$12&amp;"_"&amp;BH$20,データシート1!$A$1:$BT$1,0),0)</f>
        <v>5.7063294294415163</v>
      </c>
      <c r="BI43" s="34">
        <f>VLOOKUP($AX43&amp;"_"&amp;$BC$14,データシート1!$A:$BT,MATCH($BC$12&amp;"_"&amp;BI$20,データシート1!$A$1:$BT$1,0),0)</f>
        <v>6.282369154184793</v>
      </c>
      <c r="BJ43" s="34">
        <f>VLOOKUP($AX43&amp;"_"&amp;$BC$14,データシート1!$A:$BT,MATCH($BC$12&amp;"_"&amp;BJ$20,データシート1!$A$1:$BT$1,0),0)</f>
        <v>6.0557721751327209</v>
      </c>
      <c r="BK43" s="34">
        <f t="shared" si="1"/>
        <v>9.6387638229950632</v>
      </c>
      <c r="BL43" s="34">
        <f t="shared" si="2"/>
        <v>9.3528421580698193</v>
      </c>
      <c r="BM43" s="34">
        <f>VLOOKUP($AX43&amp;"_"&amp;$BC$14,データシート1!$A:$BT,MATCH($BC$12&amp;"_"&amp;BM$20,データシート1!$A$1:$BT$1,0),0)</f>
        <v>3.8001433256244237</v>
      </c>
      <c r="BN43" s="34">
        <f>VLOOKUP($AX43&amp;"_"&amp;$BC$14,データシート1!$A:$BT,MATCH($BC$12&amp;"_"&amp;BN$20,データシート1!$A$1:$BT$1,0),0)</f>
        <v>5.5526988324453965</v>
      </c>
      <c r="BO43" s="34">
        <f>VLOOKUP($AX43&amp;"_"&amp;$BC$14,データシート1!$A:$BT,MATCH($BC$12&amp;"_"&amp;BO$20,データシート1!$A$1:$BT$1,0),0)</f>
        <v>0.28592166492524401</v>
      </c>
      <c r="BP43" s="34">
        <f>VLOOKUP($AX43&amp;"_"&amp;$BC$14,データシート1!$A:$BT,MATCH($BC$12&amp;"_"&amp;BP$20,データシート1!$A$1:$BT$1,0),0)</f>
        <v>0</v>
      </c>
      <c r="BQ43" s="34">
        <f>VLOOKUP($AX43&amp;"_"&amp;$BC$14,データシート1!$A:$BT,MATCH($BC$12&amp;"_"&amp;BQ$20,データシート1!$A$1:$BT$1,0),0)</f>
        <v>0.91194521369683346</v>
      </c>
      <c r="BR43" s="35">
        <f t="shared" si="3"/>
        <v>29.975502067272238</v>
      </c>
      <c r="BT43" s="121" t="str">
        <f t="shared" si="4"/>
        <v>奥多摩町</v>
      </c>
      <c r="BU43" s="33">
        <f t="shared" si="25"/>
        <v>29.975502067272238</v>
      </c>
      <c r="BV43" s="59">
        <f t="shared" si="16"/>
        <v>0.23641477915394637</v>
      </c>
      <c r="BW43" s="59">
        <f t="shared" si="16"/>
        <v>2.077715154075337E-2</v>
      </c>
      <c r="BX43" s="59">
        <f t="shared" si="16"/>
        <v>2.5271193828860016E-2</v>
      </c>
      <c r="BY43" s="59">
        <f t="shared" si="16"/>
        <v>0.19036643378433296</v>
      </c>
      <c r="BZ43" s="59">
        <f t="shared" si="16"/>
        <v>0.20958345051521224</v>
      </c>
      <c r="CA43" s="59">
        <f t="shared" si="32"/>
        <v>0.202024044886458</v>
      </c>
      <c r="CB43" s="59">
        <f t="shared" si="32"/>
        <v>0.32155470828689903</v>
      </c>
      <c r="CC43" s="59">
        <f t="shared" si="32"/>
        <v>0.31201619699579314</v>
      </c>
      <c r="CD43" s="59">
        <f t="shared" si="32"/>
        <v>0.12677496834234794</v>
      </c>
      <c r="CE43" s="59">
        <f t="shared" si="32"/>
        <v>0.18524122865344522</v>
      </c>
      <c r="CF43" s="59">
        <f t="shared" si="32"/>
        <v>9.5385112911058837E-3</v>
      </c>
      <c r="CG43" s="59">
        <f t="shared" si="32"/>
        <v>0</v>
      </c>
      <c r="CH43" s="59">
        <f t="shared" si="32"/>
        <v>3.0423017157484435E-2</v>
      </c>
      <c r="CI43" s="122">
        <f t="shared" si="6"/>
        <v>1</v>
      </c>
      <c r="CJ43" s="23"/>
      <c r="CK43" s="123" t="str">
        <f t="shared" si="7"/>
        <v>奥多摩町</v>
      </c>
      <c r="CL43" s="124">
        <f t="shared" si="17"/>
        <v>7.086651701262829</v>
      </c>
      <c r="CM43" s="65">
        <f t="shared" si="18"/>
        <v>1</v>
      </c>
      <c r="CN43" s="66">
        <f t="shared" si="19"/>
        <v>0.62280554896188123</v>
      </c>
      <c r="CO43" s="65">
        <f t="shared" si="20"/>
        <v>1</v>
      </c>
      <c r="CP43" s="66">
        <f t="shared" si="8"/>
        <v>0.75751672285943084</v>
      </c>
      <c r="CQ43" s="65">
        <f t="shared" si="21"/>
        <v>1</v>
      </c>
      <c r="CR43" s="66">
        <f t="shared" si="9"/>
        <v>5.7063294294415163</v>
      </c>
      <c r="CS43" s="65">
        <f t="shared" si="22"/>
        <v>0</v>
      </c>
      <c r="CT43" s="66">
        <f t="shared" si="10"/>
        <v>6.282369154184793</v>
      </c>
      <c r="CU43" s="67">
        <f t="shared" si="23"/>
        <v>0</v>
      </c>
      <c r="CV43" s="16"/>
      <c r="CW43" s="959">
        <f t="shared" si="24"/>
        <v>105.223</v>
      </c>
      <c r="CX43" s="962">
        <f>VLOOKUP($AX43&amp;"_"&amp;$CW$14,データシート1!$A:$BT,MATCH($CW$12&amp;"_"&amp;CX$20,データシート1!$A$1:$BT$1,0),0)</f>
        <v>100.77200000000001</v>
      </c>
      <c r="CY43" s="962">
        <f>VLOOKUP($AX43&amp;"_"&amp;$CW$14,データシート1!$A:$BT,MATCH($CW$12&amp;"_"&amp;CY$20,データシート1!$A$1:$BT$1,0),0)</f>
        <v>4.4509999999999996</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105.223</v>
      </c>
      <c r="DE43" s="16"/>
      <c r="DF43" s="125">
        <f>VLOOKUP($AX43&amp;"_"&amp;$DF$14,データシート1!$A:$BT,MATCH($DF$12&amp;"_"&amp;DF$20,データシート1!$A$1:$BT$1,0),0)</f>
        <v>1</v>
      </c>
      <c r="DG43" s="64">
        <f>VLOOKUP($AX43&amp;"_"&amp;$DF$14,データシート1!$A:$BT,MATCH($DF$12&amp;"_"&amp;DG$20,データシート1!$A$1:$BT$1,0),0)</f>
        <v>1</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0.96</v>
      </c>
      <c r="DO43" s="127">
        <f t="shared" si="27"/>
        <v>0.04</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29443</v>
      </c>
      <c r="AY44" s="18" t="str">
        <f>IF(IFERROR(比較地域マスタ!$Z29,"")=0,"",IFERROR(比較地域マスタ!$Z29,""))</f>
        <v>下市町</v>
      </c>
      <c r="BB44" s="110" t="str">
        <f t="shared" si="0"/>
        <v>29443</v>
      </c>
      <c r="BC44" s="1031" t="str">
        <f t="shared" si="0"/>
        <v>下市町</v>
      </c>
      <c r="BD44" s="34">
        <f t="shared" si="14"/>
        <v>23.870246101118383</v>
      </c>
      <c r="BE44" s="34">
        <f t="shared" si="15"/>
        <v>2.7694234148202019</v>
      </c>
      <c r="BF44" s="34">
        <f>VLOOKUP($AX44&amp;"_"&amp;$BC$14,データシート1!$A:$BT,MATCH($BC$12&amp;"_"&amp;BF$20,データシート1!$A$1:$BT$1,0),0)</f>
        <v>1.3071140282958602</v>
      </c>
      <c r="BG44" s="34">
        <f>VLOOKUP($AX44&amp;"_"&amp;$BC$14,データシート1!$A:$BT,MATCH($BC$12&amp;"_"&amp;BG$20,データシート1!$A$1:$BT$1,0),0)</f>
        <v>0.25195303660244628</v>
      </c>
      <c r="BH44" s="34">
        <f>VLOOKUP($AX44&amp;"_"&amp;$BC$14,データシート1!$A:$BT,MATCH($BC$12&amp;"_"&amp;BH$20,データシート1!$A$1:$BT$1,0),0)</f>
        <v>1.2103563499218957</v>
      </c>
      <c r="BI44" s="34">
        <f>VLOOKUP($AX44&amp;"_"&amp;$BC$14,データシート1!$A:$BT,MATCH($BC$12&amp;"_"&amp;BI$20,データシート1!$A$1:$BT$1,0),0)</f>
        <v>3.7407843055376868</v>
      </c>
      <c r="BJ44" s="34">
        <f>VLOOKUP($AX44&amp;"_"&amp;$BC$14,データシート1!$A:$BT,MATCH($BC$12&amp;"_"&amp;BJ$20,データシート1!$A$1:$BT$1,0),0)</f>
        <v>5.6023856802677159</v>
      </c>
      <c r="BK44" s="34">
        <f t="shared" si="1"/>
        <v>11.230964635533901</v>
      </c>
      <c r="BL44" s="34">
        <f t="shared" si="2"/>
        <v>10.944283938212489</v>
      </c>
      <c r="BM44" s="34">
        <f>VLOOKUP($AX44&amp;"_"&amp;$BC$14,データシート1!$A:$BT,MATCH($BC$12&amp;"_"&amp;BM$20,データシート1!$A$1:$BT$1,0),0)</f>
        <v>4.4715563452447613</v>
      </c>
      <c r="BN44" s="34">
        <f>VLOOKUP($AX44&amp;"_"&amp;$BC$14,データシート1!$A:$BT,MATCH($BC$12&amp;"_"&amp;BN$20,データシート1!$A$1:$BT$1,0),0)</f>
        <v>6.472727592967729</v>
      </c>
      <c r="BO44" s="34">
        <f>VLOOKUP($AX44&amp;"_"&amp;$BC$14,データシート1!$A:$BT,MATCH($BC$12&amp;"_"&amp;BO$20,データシート1!$A$1:$BT$1,0),0)</f>
        <v>0.28668069732141099</v>
      </c>
      <c r="BP44" s="34">
        <f>VLOOKUP($AX44&amp;"_"&amp;$BC$14,データシート1!$A:$BT,MATCH($BC$12&amp;"_"&amp;BP$20,データシート1!$A$1:$BT$1,0),0)</f>
        <v>0</v>
      </c>
      <c r="BQ44" s="34">
        <f>VLOOKUP($AX44&amp;"_"&amp;$BC$14,データシート1!$A:$BT,MATCH($BC$12&amp;"_"&amp;BQ$20,データシート1!$A$1:$BT$1,0),0)</f>
        <v>0.5266880649588751</v>
      </c>
      <c r="BR44" s="35">
        <f t="shared" si="3"/>
        <v>23.870246101118383</v>
      </c>
      <c r="BT44" s="121" t="str">
        <f t="shared" si="4"/>
        <v>下市町</v>
      </c>
      <c r="BU44" s="33">
        <f t="shared" si="25"/>
        <v>23.870246101118383</v>
      </c>
      <c r="BV44" s="59">
        <f t="shared" si="16"/>
        <v>0.11601989368222086</v>
      </c>
      <c r="BW44" s="59">
        <f t="shared" si="16"/>
        <v>5.475913498162964E-2</v>
      </c>
      <c r="BX44" s="59">
        <f t="shared" si="16"/>
        <v>1.0555108461602397E-2</v>
      </c>
      <c r="BY44" s="59">
        <f t="shared" si="16"/>
        <v>5.0705650238988834E-2</v>
      </c>
      <c r="BZ44" s="59">
        <f t="shared" si="16"/>
        <v>0.15671326930150173</v>
      </c>
      <c r="CA44" s="59">
        <f t="shared" si="32"/>
        <v>0.23470163049576726</v>
      </c>
      <c r="CB44" s="59">
        <f t="shared" si="32"/>
        <v>0.47050058000900552</v>
      </c>
      <c r="CC44" s="59">
        <f t="shared" si="32"/>
        <v>0.45849062015744035</v>
      </c>
      <c r="CD44" s="59">
        <f t="shared" si="32"/>
        <v>0.18732761808581677</v>
      </c>
      <c r="CE44" s="59">
        <f t="shared" si="32"/>
        <v>0.27116300207162358</v>
      </c>
      <c r="CF44" s="59">
        <f t="shared" si="32"/>
        <v>1.2009959851565135E-2</v>
      </c>
      <c r="CG44" s="59">
        <f t="shared" si="32"/>
        <v>0</v>
      </c>
      <c r="CH44" s="59">
        <f t="shared" si="32"/>
        <v>2.2064626511504565E-2</v>
      </c>
      <c r="CI44" s="122">
        <f t="shared" si="6"/>
        <v>1</v>
      </c>
      <c r="CK44" s="123" t="str">
        <f t="shared" si="7"/>
        <v>下市町</v>
      </c>
      <c r="CL44" s="124">
        <f t="shared" si="17"/>
        <v>2.7694234148202019</v>
      </c>
      <c r="CM44" s="65">
        <f t="shared" si="18"/>
        <v>0</v>
      </c>
      <c r="CN44" s="66">
        <f t="shared" si="19"/>
        <v>1.3071140282958602</v>
      </c>
      <c r="CO44" s="65">
        <f t="shared" si="20"/>
        <v>0</v>
      </c>
      <c r="CP44" s="66">
        <f t="shared" si="8"/>
        <v>0.25195303660244628</v>
      </c>
      <c r="CQ44" s="65">
        <f t="shared" si="21"/>
        <v>0</v>
      </c>
      <c r="CR44" s="66">
        <f t="shared" si="9"/>
        <v>1.2103563499218957</v>
      </c>
      <c r="CS44" s="65">
        <f t="shared" si="22"/>
        <v>0</v>
      </c>
      <c r="CT44" s="66">
        <f t="shared" si="10"/>
        <v>3.7407843055376868</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01461</v>
      </c>
      <c r="AY45" s="18" t="str">
        <f>IF(IFERROR(比較地域マスタ!$Z30,"")=0,"",IFERROR(比較地域マスタ!$Z30,""))</f>
        <v>中富良野町</v>
      </c>
      <c r="BB45" s="110" t="str">
        <f t="shared" si="0"/>
        <v>01461</v>
      </c>
      <c r="BC45" s="1031" t="str">
        <f t="shared" si="0"/>
        <v>中富良野町</v>
      </c>
      <c r="BD45" s="34">
        <f t="shared" si="14"/>
        <v>34.507182899011681</v>
      </c>
      <c r="BE45" s="34">
        <f t="shared" si="15"/>
        <v>8.4726500333476764</v>
      </c>
      <c r="BF45" s="34">
        <f>VLOOKUP($AX45&amp;"_"&amp;$BC$14,データシート1!$A:$BT,MATCH($BC$12&amp;"_"&amp;BF$20,データシート1!$A$1:$BT$1,0),0)</f>
        <v>1.712996871260313</v>
      </c>
      <c r="BG45" s="34">
        <f>VLOOKUP($AX45&amp;"_"&amp;$BC$14,データシート1!$A:$BT,MATCH($BC$12&amp;"_"&amp;BG$20,データシート1!$A$1:$BT$1,0),0)</f>
        <v>0.28591104700008302</v>
      </c>
      <c r="BH45" s="34">
        <f>VLOOKUP($AX45&amp;"_"&amp;$BC$14,データシート1!$A:$BT,MATCH($BC$12&amp;"_"&amp;BH$20,データシート1!$A$1:$BT$1,0),0)</f>
        <v>6.4737421150872807</v>
      </c>
      <c r="BI45" s="34">
        <f>VLOOKUP($AX45&amp;"_"&amp;$BC$14,データシート1!$A:$BT,MATCH($BC$12&amp;"_"&amp;BI$20,データシート1!$A$1:$BT$1,0),0)</f>
        <v>5.9963735401171983</v>
      </c>
      <c r="BJ45" s="34">
        <f>VLOOKUP($AX45&amp;"_"&amp;$BC$14,データシート1!$A:$BT,MATCH($BC$12&amp;"_"&amp;BJ$20,データシート1!$A$1:$BT$1,0),0)</f>
        <v>9.6094674409404082</v>
      </c>
      <c r="BK45" s="34">
        <f t="shared" si="1"/>
        <v>10.428691884606403</v>
      </c>
      <c r="BL45" s="34">
        <f t="shared" si="2"/>
        <v>10.1486673175283</v>
      </c>
      <c r="BM45" s="34">
        <f>VLOOKUP($AX45&amp;"_"&amp;$BC$14,データシート1!$A:$BT,MATCH($BC$12&amp;"_"&amp;BM$20,データシート1!$A$1:$BT$1,0),0)</f>
        <v>3.9686761483631314</v>
      </c>
      <c r="BN45" s="34">
        <f>VLOOKUP($AX45&amp;"_"&amp;$BC$14,データシート1!$A:$BT,MATCH($BC$12&amp;"_"&amp;BN$20,データシート1!$A$1:$BT$1,0),0)</f>
        <v>6.1799911691651683</v>
      </c>
      <c r="BO45" s="34">
        <f>VLOOKUP($AX45&amp;"_"&amp;$BC$14,データシート1!$A:$BT,MATCH($BC$12&amp;"_"&amp;BO$20,データシート1!$A$1:$BT$1,0),0)</f>
        <v>0.28002456707810303</v>
      </c>
      <c r="BP45" s="34">
        <f>VLOOKUP($AX45&amp;"_"&amp;$BC$14,データシート1!$A:$BT,MATCH($BC$12&amp;"_"&amp;BP$20,データシート1!$A$1:$BT$1,0),0)</f>
        <v>0</v>
      </c>
      <c r="BQ45" s="34">
        <f>VLOOKUP($AX45&amp;"_"&amp;$BC$14,データシート1!$A:$BT,MATCH($BC$12&amp;"_"&amp;BQ$20,データシート1!$A$1:$BT$1,0),0)</f>
        <v>0</v>
      </c>
      <c r="BR45" s="35">
        <f t="shared" si="3"/>
        <v>34.507182899011681</v>
      </c>
      <c r="BT45" s="121" t="str">
        <f t="shared" si="4"/>
        <v>中富良野町</v>
      </c>
      <c r="BU45" s="33">
        <f t="shared" si="25"/>
        <v>34.507182899011681</v>
      </c>
      <c r="BV45" s="59">
        <f t="shared" si="16"/>
        <v>0.24553293898675052</v>
      </c>
      <c r="BW45" s="59">
        <f t="shared" si="16"/>
        <v>4.9641747814463719E-2</v>
      </c>
      <c r="BX45" s="59">
        <f t="shared" si="16"/>
        <v>8.28555167301912E-3</v>
      </c>
      <c r="BY45" s="59">
        <f t="shared" si="16"/>
        <v>0.1876056394992677</v>
      </c>
      <c r="BZ45" s="59">
        <f t="shared" si="16"/>
        <v>0.17377174942579679</v>
      </c>
      <c r="CA45" s="59">
        <f t="shared" si="32"/>
        <v>0.27847730917540742</v>
      </c>
      <c r="CB45" s="59">
        <f t="shared" si="32"/>
        <v>0.30221800241204538</v>
      </c>
      <c r="CC45" s="59">
        <f t="shared" si="32"/>
        <v>0.29410303782923314</v>
      </c>
      <c r="CD45" s="59">
        <f t="shared" si="32"/>
        <v>0.11501014614776908</v>
      </c>
      <c r="CE45" s="59">
        <f t="shared" si="32"/>
        <v>0.17909289168146406</v>
      </c>
      <c r="CF45" s="59">
        <f t="shared" si="32"/>
        <v>8.1149645828122122E-3</v>
      </c>
      <c r="CG45" s="59">
        <f t="shared" si="32"/>
        <v>0</v>
      </c>
      <c r="CH45" s="59">
        <f t="shared" si="32"/>
        <v>0</v>
      </c>
      <c r="CI45" s="122">
        <f t="shared" si="6"/>
        <v>1</v>
      </c>
      <c r="CK45" s="123" t="str">
        <f t="shared" si="7"/>
        <v>中富良野町</v>
      </c>
      <c r="CL45" s="124">
        <f t="shared" si="17"/>
        <v>8.4726500333476764</v>
      </c>
      <c r="CM45" s="65">
        <f t="shared" si="18"/>
        <v>0</v>
      </c>
      <c r="CN45" s="66">
        <f t="shared" si="19"/>
        <v>1.712996871260313</v>
      </c>
      <c r="CO45" s="65">
        <f t="shared" si="20"/>
        <v>0</v>
      </c>
      <c r="CP45" s="66">
        <f t="shared" si="8"/>
        <v>0.28591104700008302</v>
      </c>
      <c r="CQ45" s="65">
        <f t="shared" si="21"/>
        <v>0</v>
      </c>
      <c r="CR45" s="66">
        <f t="shared" si="9"/>
        <v>6.4737421150872807</v>
      </c>
      <c r="CS45" s="65">
        <f t="shared" si="22"/>
        <v>0</v>
      </c>
      <c r="CT45" s="66">
        <f t="shared" si="10"/>
        <v>5.9963735401171983</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05303</v>
      </c>
      <c r="AY46" s="18" t="str">
        <f>IF(IFERROR(比較地域マスタ!$Z31,"")=0,"",IFERROR(比較地域マスタ!$Z31,""))</f>
        <v>小坂町</v>
      </c>
      <c r="BB46" s="110" t="str">
        <f t="shared" si="0"/>
        <v>05303</v>
      </c>
      <c r="BC46" s="1031" t="str">
        <f t="shared" si="0"/>
        <v>小坂町</v>
      </c>
      <c r="BD46" s="34">
        <f t="shared" si="14"/>
        <v>92.427942922781938</v>
      </c>
      <c r="BE46" s="34">
        <f t="shared" si="15"/>
        <v>65.337161712580297</v>
      </c>
      <c r="BF46" s="34">
        <f>VLOOKUP($AX46&amp;"_"&amp;$BC$14,データシート1!$A:$BT,MATCH($BC$12&amp;"_"&amp;BF$20,データシート1!$A$1:$BT$1,0),0)</f>
        <v>55.979507146205378</v>
      </c>
      <c r="BG46" s="34">
        <f>VLOOKUP($AX46&amp;"_"&amp;$BC$14,データシート1!$A:$BT,MATCH($BC$12&amp;"_"&amp;BG$20,データシート1!$A$1:$BT$1,0),0)</f>
        <v>1.093433545000372</v>
      </c>
      <c r="BH46" s="34">
        <f>VLOOKUP($AX46&amp;"_"&amp;$BC$14,データシート1!$A:$BT,MATCH($BC$12&amp;"_"&amp;BH$20,データシート1!$A$1:$BT$1,0),0)</f>
        <v>8.264221021374544</v>
      </c>
      <c r="BI46" s="34">
        <f>VLOOKUP($AX46&amp;"_"&amp;$BC$14,データシート1!$A:$BT,MATCH($BC$12&amp;"_"&amp;BI$20,データシート1!$A$1:$BT$1,0),0)</f>
        <v>6.4170546381113711</v>
      </c>
      <c r="BJ46" s="34">
        <f>VLOOKUP($AX46&amp;"_"&amp;$BC$14,データシート1!$A:$BT,MATCH($BC$12&amp;"_"&amp;BJ$20,データシート1!$A$1:$BT$1,0),0)</f>
        <v>10.263753409046142</v>
      </c>
      <c r="BK46" s="34">
        <f t="shared" si="1"/>
        <v>9.5198261384798322</v>
      </c>
      <c r="BL46" s="34">
        <f t="shared" si="2"/>
        <v>9.2399183456165233</v>
      </c>
      <c r="BM46" s="34">
        <f>VLOOKUP($AX46&amp;"_"&amp;$BC$14,データシート1!$A:$BT,MATCH($BC$12&amp;"_"&amp;BM$20,データシート1!$A$1:$BT$1,0),0)</f>
        <v>4.054301695399734</v>
      </c>
      <c r="BN46" s="34">
        <f>VLOOKUP($AX46&amp;"_"&amp;$BC$14,データシート1!$A:$BT,MATCH($BC$12&amp;"_"&amp;BN$20,データシート1!$A$1:$BT$1,0),0)</f>
        <v>5.1856166502167884</v>
      </c>
      <c r="BO46" s="34">
        <f>VLOOKUP($AX46&amp;"_"&amp;$BC$14,データシート1!$A:$BT,MATCH($BC$12&amp;"_"&amp;BO$20,データシート1!$A$1:$BT$1,0),0)</f>
        <v>0.27990779286330802</v>
      </c>
      <c r="BP46" s="34">
        <f>VLOOKUP($AX46&amp;"_"&amp;$BC$14,データシート1!$A:$BT,MATCH($BC$12&amp;"_"&amp;BP$20,データシート1!$A$1:$BT$1,0),0)</f>
        <v>0</v>
      </c>
      <c r="BQ46" s="34">
        <f>VLOOKUP($AX46&amp;"_"&amp;$BC$14,データシート1!$A:$BT,MATCH($BC$12&amp;"_"&amp;BQ$20,データシート1!$A$1:$BT$1,0),0)</f>
        <v>0.8901470245642934</v>
      </c>
      <c r="BR46" s="35">
        <f t="shared" si="3"/>
        <v>92.427942922781938</v>
      </c>
      <c r="BT46" s="121" t="str">
        <f t="shared" si="4"/>
        <v>小坂町</v>
      </c>
      <c r="BU46" s="33">
        <f t="shared" si="25"/>
        <v>92.427942922781938</v>
      </c>
      <c r="BV46" s="59">
        <f t="shared" si="16"/>
        <v>0.70689836478526435</v>
      </c>
      <c r="BW46" s="59">
        <f t="shared" si="16"/>
        <v>0.60565566403412152</v>
      </c>
      <c r="BX46" s="59">
        <f t="shared" si="16"/>
        <v>1.1830118797665668E-2</v>
      </c>
      <c r="BY46" s="59">
        <f t="shared" si="16"/>
        <v>8.9412581953477108E-2</v>
      </c>
      <c r="BZ46" s="59">
        <f t="shared" si="16"/>
        <v>6.9427647475314255E-2</v>
      </c>
      <c r="CA46" s="59">
        <f t="shared" si="32"/>
        <v>0.11104600064096308</v>
      </c>
      <c r="CB46" s="59">
        <f t="shared" si="32"/>
        <v>0.10299727374039994</v>
      </c>
      <c r="CC46" s="59">
        <f t="shared" si="32"/>
        <v>9.9968884445864242E-2</v>
      </c>
      <c r="CD46" s="59">
        <f t="shared" si="32"/>
        <v>4.3864458811842894E-2</v>
      </c>
      <c r="CE46" s="59">
        <f t="shared" si="32"/>
        <v>5.6104425634021342E-2</v>
      </c>
      <c r="CF46" s="59">
        <f t="shared" si="32"/>
        <v>3.0283892945356834E-3</v>
      </c>
      <c r="CG46" s="59">
        <f t="shared" si="32"/>
        <v>0</v>
      </c>
      <c r="CH46" s="59">
        <f t="shared" si="32"/>
        <v>9.6307133580583789E-3</v>
      </c>
      <c r="CI46" s="122">
        <f t="shared" si="6"/>
        <v>1</v>
      </c>
      <c r="CK46" s="123" t="str">
        <f t="shared" si="7"/>
        <v>小坂町</v>
      </c>
      <c r="CL46" s="124">
        <f t="shared" si="17"/>
        <v>65.337161712580297</v>
      </c>
      <c r="CM46" s="65">
        <f t="shared" si="18"/>
        <v>1</v>
      </c>
      <c r="CN46" s="66">
        <f t="shared" si="19"/>
        <v>55.979507146205378</v>
      </c>
      <c r="CO46" s="65">
        <f t="shared" si="20"/>
        <v>1</v>
      </c>
      <c r="CP46" s="66">
        <f t="shared" si="8"/>
        <v>1.093433545000372</v>
      </c>
      <c r="CQ46" s="65">
        <f t="shared" si="21"/>
        <v>0</v>
      </c>
      <c r="CR46" s="66">
        <f t="shared" si="9"/>
        <v>8.264221021374544</v>
      </c>
      <c r="CS46" s="65">
        <f t="shared" si="22"/>
        <v>0</v>
      </c>
      <c r="CT46" s="66">
        <f t="shared" si="10"/>
        <v>6.4170546381113711</v>
      </c>
      <c r="CU46" s="67">
        <f t="shared" si="23"/>
        <v>1</v>
      </c>
      <c r="CV46" s="16"/>
      <c r="CW46" s="959">
        <f t="shared" si="24"/>
        <v>146.471</v>
      </c>
      <c r="CX46" s="962">
        <f>VLOOKUP($AX46&amp;"_"&amp;$CW$14,データシート1!$A:$BT,MATCH($CW$12&amp;"_"&amp;CX$20,データシート1!$A$1:$BT$1,0),0)</f>
        <v>146.471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100.05800000000001</v>
      </c>
      <c r="DB46" s="962">
        <f>VLOOKUP($AX46&amp;"_"&amp;$CW$14,データシート1!$A:$BT,MATCH($CW$12&amp;"_"&amp;DB$20,データシート1!$A$1:$BT$1,0),0)</f>
        <v>0</v>
      </c>
      <c r="DC46" s="962">
        <f>VLOOKUP($AX46&amp;"_"&amp;$CW$14,データシート1!$A:$BT,MATCH($CW$12&amp;"_"&amp;DC$20,データシート1!$A$1:$BT$1,0),0)</f>
        <v>0</v>
      </c>
      <c r="DD46" s="961">
        <f t="shared" si="11"/>
        <v>246.529</v>
      </c>
      <c r="DE46" s="16"/>
      <c r="DF46" s="125">
        <f>VLOOKUP($AX46&amp;"_"&amp;$DF$14,データシート1!$A:$BT,MATCH($DF$12&amp;"_"&amp;DF$20,データシート1!$A$1:$BT$1,0),0)</f>
        <v>2</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0.59</v>
      </c>
      <c r="DO46" s="127">
        <f t="shared" si="27"/>
        <v>0</v>
      </c>
      <c r="DP46" s="127">
        <f t="shared" si="29"/>
        <v>0</v>
      </c>
      <c r="DQ46" s="127">
        <f t="shared" si="30"/>
        <v>0.41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01602</v>
      </c>
      <c r="AY47" s="18" t="str">
        <f>IF(IFERROR(比較地域マスタ!$Z32,"")=0,"",IFERROR(比較地域マスタ!$Z32,""))</f>
        <v>平取町</v>
      </c>
      <c r="BB47" s="110" t="str">
        <f t="shared" si="0"/>
        <v>01602</v>
      </c>
      <c r="BC47" s="1031" t="str">
        <f t="shared" si="0"/>
        <v>平取町</v>
      </c>
      <c r="BD47" s="34">
        <f t="shared" si="14"/>
        <v>42.636669925648668</v>
      </c>
      <c r="BE47" s="34">
        <f t="shared" si="15"/>
        <v>11.075549306194556</v>
      </c>
      <c r="BF47" s="34">
        <f>VLOOKUP($AX47&amp;"_"&amp;$BC$14,データシート1!$A:$BT,MATCH($BC$12&amp;"_"&amp;BF$20,データシート1!$A$1:$BT$1,0),0)</f>
        <v>1.9327276574489274</v>
      </c>
      <c r="BG47" s="34">
        <f>VLOOKUP($AX47&amp;"_"&amp;$BC$14,データシート1!$A:$BT,MATCH($BC$12&amp;"_"&amp;BG$20,データシート1!$A$1:$BT$1,0),0)</f>
        <v>0.76242945866688805</v>
      </c>
      <c r="BH47" s="34">
        <f>VLOOKUP($AX47&amp;"_"&amp;$BC$14,データシート1!$A:$BT,MATCH($BC$12&amp;"_"&amp;BH$20,データシート1!$A$1:$BT$1,0),0)</f>
        <v>8.3803921900787408</v>
      </c>
      <c r="BI47" s="34">
        <f>VLOOKUP($AX47&amp;"_"&amp;$BC$14,データシート1!$A:$BT,MATCH($BC$12&amp;"_"&amp;BI$20,データシート1!$A$1:$BT$1,0),0)</f>
        <v>6.6671696731008296</v>
      </c>
      <c r="BJ47" s="34">
        <f>VLOOKUP($AX47&amp;"_"&amp;$BC$14,データシート1!$A:$BT,MATCH($BC$12&amp;"_"&amp;BJ$20,データシート1!$A$1:$BT$1,0),0)</f>
        <v>10.602035832920542</v>
      </c>
      <c r="BK47" s="34">
        <f t="shared" si="1"/>
        <v>13.684182493094493</v>
      </c>
      <c r="BL47" s="34">
        <f t="shared" si="2"/>
        <v>13.412156959729838</v>
      </c>
      <c r="BM47" s="34">
        <f>VLOOKUP($AX47&amp;"_"&amp;$BC$14,データシート1!$A:$BT,MATCH($BC$12&amp;"_"&amp;BM$20,データシート1!$A$1:$BT$1,0),0)</f>
        <v>4.7229964436855765</v>
      </c>
      <c r="BN47" s="34">
        <f>VLOOKUP($AX47&amp;"_"&amp;$BC$14,データシート1!$A:$BT,MATCH($BC$12&amp;"_"&amp;BN$20,データシート1!$A$1:$BT$1,0),0)</f>
        <v>8.6891605160442609</v>
      </c>
      <c r="BO47" s="34">
        <f>VLOOKUP($AX47&amp;"_"&amp;$BC$14,データシート1!$A:$BT,MATCH($BC$12&amp;"_"&amp;BO$20,データシート1!$A$1:$BT$1,0),0)</f>
        <v>0.27202553336465402</v>
      </c>
      <c r="BP47" s="34">
        <f>VLOOKUP($AX47&amp;"_"&amp;$BC$14,データシート1!$A:$BT,MATCH($BC$12&amp;"_"&amp;BP$20,データシート1!$A$1:$BT$1,0),0)</f>
        <v>0</v>
      </c>
      <c r="BQ47" s="34">
        <f>VLOOKUP($AX47&amp;"_"&amp;$BC$14,データシート1!$A:$BT,MATCH($BC$12&amp;"_"&amp;BQ$20,データシート1!$A$1:$BT$1,0),0)</f>
        <v>0.60773262033824738</v>
      </c>
      <c r="BR47" s="35">
        <f t="shared" si="3"/>
        <v>42.636669925648668</v>
      </c>
      <c r="BT47" s="121" t="str">
        <f t="shared" si="4"/>
        <v>平取町</v>
      </c>
      <c r="BU47" s="33">
        <f t="shared" si="25"/>
        <v>42.636669925648668</v>
      </c>
      <c r="BV47" s="59">
        <f t="shared" si="16"/>
        <v>0.25976581486097511</v>
      </c>
      <c r="BW47" s="59">
        <f t="shared" si="16"/>
        <v>4.5330173787476509E-2</v>
      </c>
      <c r="BX47" s="59">
        <f t="shared" si="16"/>
        <v>1.7882012361576067E-2</v>
      </c>
      <c r="BY47" s="59">
        <f t="shared" si="16"/>
        <v>0.1965536287119225</v>
      </c>
      <c r="BZ47" s="59">
        <f t="shared" si="16"/>
        <v>0.15637172613919603</v>
      </c>
      <c r="CA47" s="59">
        <f t="shared" si="32"/>
        <v>0.24866003492788594</v>
      </c>
      <c r="CB47" s="59">
        <f t="shared" si="32"/>
        <v>0.32094866970045866</v>
      </c>
      <c r="CC47" s="59">
        <f t="shared" si="32"/>
        <v>0.3145685857530251</v>
      </c>
      <c r="CD47" s="59">
        <f t="shared" si="32"/>
        <v>0.11077310802934902</v>
      </c>
      <c r="CE47" s="59">
        <f t="shared" si="32"/>
        <v>0.20379547772367604</v>
      </c>
      <c r="CF47" s="59">
        <f t="shared" si="32"/>
        <v>6.3800839474335534E-3</v>
      </c>
      <c r="CG47" s="59">
        <f t="shared" si="32"/>
        <v>0</v>
      </c>
      <c r="CH47" s="59">
        <f t="shared" si="32"/>
        <v>1.4253754371484288E-2</v>
      </c>
      <c r="CI47" s="122">
        <f t="shared" si="6"/>
        <v>1</v>
      </c>
      <c r="CK47" s="123" t="str">
        <f t="shared" si="7"/>
        <v>平取町</v>
      </c>
      <c r="CL47" s="124">
        <f t="shared" si="17"/>
        <v>11.075549306194556</v>
      </c>
      <c r="CM47" s="65">
        <f t="shared" si="18"/>
        <v>0</v>
      </c>
      <c r="CN47" s="66">
        <f t="shared" si="19"/>
        <v>1.9327276574489274</v>
      </c>
      <c r="CO47" s="65">
        <f t="shared" si="20"/>
        <v>0</v>
      </c>
      <c r="CP47" s="66">
        <f t="shared" si="8"/>
        <v>0.76242945866688805</v>
      </c>
      <c r="CQ47" s="65">
        <f t="shared" si="21"/>
        <v>0</v>
      </c>
      <c r="CR47" s="66">
        <f t="shared" si="9"/>
        <v>8.3803921900787408</v>
      </c>
      <c r="CS47" s="65">
        <f t="shared" si="22"/>
        <v>0</v>
      </c>
      <c r="CT47" s="66">
        <f t="shared" si="10"/>
        <v>6.6671696731008296</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01549</v>
      </c>
      <c r="AY48" s="18" t="str">
        <f>IF(IFERROR(比較地域マスタ!$Z33,"")=0,"",IFERROR(比較地域マスタ!$Z33,""))</f>
        <v>訓子府町</v>
      </c>
      <c r="BB48" s="110" t="str">
        <f t="shared" si="0"/>
        <v>01549</v>
      </c>
      <c r="BC48" s="1031" t="str">
        <f t="shared" si="0"/>
        <v>訓子府町</v>
      </c>
      <c r="BD48" s="34">
        <f t="shared" si="14"/>
        <v>44.399597858861938</v>
      </c>
      <c r="BE48" s="34">
        <f t="shared" si="15"/>
        <v>17.189757063956712</v>
      </c>
      <c r="BF48" s="34">
        <f>VLOOKUP($AX48&amp;"_"&amp;$BC$14,データシート1!$A:$BT,MATCH($BC$12&amp;"_"&amp;BF$20,データシート1!$A$1:$BT$1,0),0)</f>
        <v>12.971539016120456</v>
      </c>
      <c r="BG48" s="34">
        <f>VLOOKUP($AX48&amp;"_"&amp;$BC$14,データシート1!$A:$BT,MATCH($BC$12&amp;"_"&amp;BG$20,データシート1!$A$1:$BT$1,0),0)</f>
        <v>0.27189579959811816</v>
      </c>
      <c r="BH48" s="34">
        <f>VLOOKUP($AX48&amp;"_"&amp;$BC$14,データシート1!$A:$BT,MATCH($BC$12&amp;"_"&amp;BH$20,データシート1!$A$1:$BT$1,0),0)</f>
        <v>3.946322248238137</v>
      </c>
      <c r="BI48" s="34">
        <f>VLOOKUP($AX48&amp;"_"&amp;$BC$14,データシート1!$A:$BT,MATCH($BC$12&amp;"_"&amp;BI$20,データシート1!$A$1:$BT$1,0),0)</f>
        <v>5.5748597538504558</v>
      </c>
      <c r="BJ48" s="34">
        <f>VLOOKUP($AX48&amp;"_"&amp;$BC$14,データシート1!$A:$BT,MATCH($BC$12&amp;"_"&amp;BJ$20,データシート1!$A$1:$BT$1,0),0)</f>
        <v>9.1702778869668986</v>
      </c>
      <c r="BK48" s="34">
        <f t="shared" si="1"/>
        <v>12.46470315408787</v>
      </c>
      <c r="BL48" s="34">
        <f t="shared" si="2"/>
        <v>12.188065039238818</v>
      </c>
      <c r="BM48" s="34">
        <f>VLOOKUP($AX48&amp;"_"&amp;$BC$14,データシート1!$A:$BT,MATCH($BC$12&amp;"_"&amp;BM$20,データシート1!$A$1:$BT$1,0),0)</f>
        <v>4.3492341351924733</v>
      </c>
      <c r="BN48" s="34">
        <f>VLOOKUP($AX48&amp;"_"&amp;$BC$14,データシート1!$A:$BT,MATCH($BC$12&amp;"_"&amp;BN$20,データシート1!$A$1:$BT$1,0),0)</f>
        <v>7.8388309040463451</v>
      </c>
      <c r="BO48" s="34">
        <f>VLOOKUP($AX48&amp;"_"&amp;$BC$14,データシート1!$A:$BT,MATCH($BC$12&amp;"_"&amp;BO$20,データシート1!$A$1:$BT$1,0),0)</f>
        <v>0.27663811484905199</v>
      </c>
      <c r="BP48" s="34">
        <f>VLOOKUP($AX48&amp;"_"&amp;$BC$14,データシート1!$A:$BT,MATCH($BC$12&amp;"_"&amp;BP$20,データシート1!$A$1:$BT$1,0),0)</f>
        <v>0</v>
      </c>
      <c r="BQ48" s="34">
        <f>VLOOKUP($AX48&amp;"_"&amp;$BC$14,データシート1!$A:$BT,MATCH($BC$12&amp;"_"&amp;BQ$20,データシート1!$A$1:$BT$1,0),0)</f>
        <v>0</v>
      </c>
      <c r="BR48" s="35">
        <f t="shared" si="3"/>
        <v>44.399597858861938</v>
      </c>
      <c r="BT48" s="121" t="str">
        <f t="shared" si="4"/>
        <v>訓子府町</v>
      </c>
      <c r="BU48" s="33">
        <f t="shared" si="25"/>
        <v>44.399597858861938</v>
      </c>
      <c r="BV48" s="59">
        <f t="shared" si="16"/>
        <v>0.38716019722970807</v>
      </c>
      <c r="BW48" s="59">
        <f t="shared" si="16"/>
        <v>0.29215442575301165</v>
      </c>
      <c r="BX48" s="59">
        <f t="shared" si="16"/>
        <v>6.123834735224952E-3</v>
      </c>
      <c r="BY48" s="59">
        <f t="shared" si="16"/>
        <v>8.8881936741471435E-2</v>
      </c>
      <c r="BZ48" s="59">
        <f t="shared" si="16"/>
        <v>0.12556104160159057</v>
      </c>
      <c r="CA48" s="59">
        <f t="shared" si="32"/>
        <v>0.20653966092480175</v>
      </c>
      <c r="CB48" s="59">
        <f t="shared" si="32"/>
        <v>0.28073910024389953</v>
      </c>
      <c r="CC48" s="59">
        <f t="shared" si="32"/>
        <v>0.27450845563922471</v>
      </c>
      <c r="CD48" s="59">
        <f t="shared" si="32"/>
        <v>9.7956610981430048E-2</v>
      </c>
      <c r="CE48" s="59">
        <f t="shared" si="32"/>
        <v>0.17655184465779467</v>
      </c>
      <c r="CF48" s="59">
        <f t="shared" si="32"/>
        <v>6.2306446046748688E-3</v>
      </c>
      <c r="CG48" s="59">
        <f t="shared" si="32"/>
        <v>0</v>
      </c>
      <c r="CH48" s="59">
        <f t="shared" si="32"/>
        <v>0</v>
      </c>
      <c r="CI48" s="122">
        <f t="shared" si="6"/>
        <v>1</v>
      </c>
      <c r="CK48" s="123" t="str">
        <f t="shared" si="7"/>
        <v>訓子府町</v>
      </c>
      <c r="CL48" s="124">
        <f t="shared" si="17"/>
        <v>17.189757063956712</v>
      </c>
      <c r="CM48" s="65">
        <f t="shared" si="18"/>
        <v>0.96691302489962017</v>
      </c>
      <c r="CN48" s="66">
        <f t="shared" si="19"/>
        <v>12.971539016120456</v>
      </c>
      <c r="CO48" s="65">
        <f t="shared" si="20"/>
        <v>1</v>
      </c>
      <c r="CP48" s="66">
        <f t="shared" si="8"/>
        <v>0.27189579959811816</v>
      </c>
      <c r="CQ48" s="65">
        <f t="shared" si="21"/>
        <v>0</v>
      </c>
      <c r="CR48" s="66">
        <f t="shared" si="9"/>
        <v>3.946322248238137</v>
      </c>
      <c r="CS48" s="65">
        <f t="shared" si="22"/>
        <v>0</v>
      </c>
      <c r="CT48" s="66">
        <f t="shared" si="10"/>
        <v>5.5748597538504558</v>
      </c>
      <c r="CU48" s="67">
        <f t="shared" si="23"/>
        <v>0</v>
      </c>
      <c r="CV48" s="16"/>
      <c r="CW48" s="959">
        <f t="shared" si="24"/>
        <v>16.620999999999999</v>
      </c>
      <c r="CX48" s="962">
        <f>VLOOKUP($AX48&amp;"_"&amp;$CW$14,データシート1!$A:$BT,MATCH($CW$12&amp;"_"&amp;CX$20,データシート1!$A$1:$BT$1,0),0)</f>
        <v>16.620999999999999</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16.620999999999999</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47301</v>
      </c>
      <c r="AY49" s="18" t="str">
        <f>IF(IFERROR(比較地域マスタ!$Z34,"")=0,"",IFERROR(比較地域マスタ!$Z34,""))</f>
        <v>国頭村</v>
      </c>
      <c r="BB49" s="110" t="str">
        <f t="shared" si="0"/>
        <v>47301</v>
      </c>
      <c r="BC49" s="1031" t="str">
        <f t="shared" si="0"/>
        <v>国頭村</v>
      </c>
      <c r="BD49" s="34">
        <f t="shared" si="14"/>
        <v>35.81893517849673</v>
      </c>
      <c r="BE49" s="34">
        <f t="shared" si="15"/>
        <v>8.5329118389357017</v>
      </c>
      <c r="BF49" s="34">
        <f>VLOOKUP($AX49&amp;"_"&amp;$BC$14,データシート1!$A:$BT,MATCH($BC$12&amp;"_"&amp;BF$20,データシート1!$A$1:$BT$1,0),0)</f>
        <v>1.0491624380459867</v>
      </c>
      <c r="BG49" s="34">
        <f>VLOOKUP($AX49&amp;"_"&amp;$BC$14,データシート1!$A:$BT,MATCH($BC$12&amp;"_"&amp;BG$20,データシート1!$A$1:$BT$1,0),0)</f>
        <v>0.55239776699405185</v>
      </c>
      <c r="BH49" s="34">
        <f>VLOOKUP($AX49&amp;"_"&amp;$BC$14,データシート1!$A:$BT,MATCH($BC$12&amp;"_"&amp;BH$20,データシート1!$A$1:$BT$1,0),0)</f>
        <v>6.9313516338956624</v>
      </c>
      <c r="BI49" s="34">
        <f>VLOOKUP($AX49&amp;"_"&amp;$BC$14,データシート1!$A:$BT,MATCH($BC$12&amp;"_"&amp;BI$20,データシート1!$A$1:$BT$1,0),0)</f>
        <v>7.2909999355693733</v>
      </c>
      <c r="BJ49" s="34">
        <f>VLOOKUP($AX49&amp;"_"&amp;$BC$14,データシート1!$A:$BT,MATCH($BC$12&amp;"_"&amp;BJ$20,データシート1!$A$1:$BT$1,0),0)</f>
        <v>7.7130433446695035</v>
      </c>
      <c r="BK49" s="34">
        <f t="shared" si="1"/>
        <v>11.407300292388955</v>
      </c>
      <c r="BL49" s="34">
        <f t="shared" si="2"/>
        <v>11.138953146790339</v>
      </c>
      <c r="BM49" s="34">
        <f>VLOOKUP($AX49&amp;"_"&amp;$BC$14,データシート1!$A:$BT,MATCH($BC$12&amp;"_"&amp;BM$20,データシート1!$A$1:$BT$1,0),0)</f>
        <v>4.1643916844467928</v>
      </c>
      <c r="BN49" s="34">
        <f>VLOOKUP($AX49&amp;"_"&amp;$BC$14,データシート1!$A:$BT,MATCH($BC$12&amp;"_"&amp;BN$20,データシート1!$A$1:$BT$1,0),0)</f>
        <v>6.974561462343547</v>
      </c>
      <c r="BO49" s="34">
        <f>VLOOKUP($AX49&amp;"_"&amp;$BC$14,データシート1!$A:$BT,MATCH($BC$12&amp;"_"&amp;BO$20,データシート1!$A$1:$BT$1,0),0)</f>
        <v>0.268347145598616</v>
      </c>
      <c r="BP49" s="34">
        <f>VLOOKUP($AX49&amp;"_"&amp;$BC$14,データシート1!$A:$BT,MATCH($BC$12&amp;"_"&amp;BP$20,データシート1!$A$1:$BT$1,0),0)</f>
        <v>0</v>
      </c>
      <c r="BQ49" s="34">
        <f>VLOOKUP($AX49&amp;"_"&amp;$BC$14,データシート1!$A:$BT,MATCH($BC$12&amp;"_"&amp;BQ$20,データシート1!$A$1:$BT$1,0),0)</f>
        <v>0.87467976693319904</v>
      </c>
      <c r="BR49" s="35">
        <f t="shared" si="3"/>
        <v>35.81893517849673</v>
      </c>
      <c r="BT49" s="121" t="str">
        <f t="shared" si="4"/>
        <v>国頭村</v>
      </c>
      <c r="BU49" s="33">
        <f t="shared" si="25"/>
        <v>35.81893517849673</v>
      </c>
      <c r="BV49" s="59">
        <f t="shared" si="16"/>
        <v>0.23822349258607459</v>
      </c>
      <c r="BW49" s="59">
        <f t="shared" si="16"/>
        <v>2.9290721033936068E-2</v>
      </c>
      <c r="BX49" s="59">
        <f t="shared" si="16"/>
        <v>1.5421948314244533E-2</v>
      </c>
      <c r="BY49" s="59">
        <f t="shared" si="16"/>
        <v>0.19351082323789395</v>
      </c>
      <c r="BZ49" s="59">
        <f t="shared" si="16"/>
        <v>0.20355155448469048</v>
      </c>
      <c r="CA49" s="59">
        <f t="shared" si="32"/>
        <v>0.21533424447804059</v>
      </c>
      <c r="CB49" s="59">
        <f t="shared" si="32"/>
        <v>0.31847122857066751</v>
      </c>
      <c r="CC49" s="59">
        <f t="shared" si="32"/>
        <v>0.31097946075955418</v>
      </c>
      <c r="CD49" s="59">
        <f t="shared" si="32"/>
        <v>0.11626229712565024</v>
      </c>
      <c r="CE49" s="59">
        <f t="shared" si="32"/>
        <v>0.19471716363390396</v>
      </c>
      <c r="CF49" s="59">
        <f t="shared" si="32"/>
        <v>7.4917678111133101E-3</v>
      </c>
      <c r="CG49" s="59">
        <f t="shared" si="32"/>
        <v>0</v>
      </c>
      <c r="CH49" s="59">
        <f t="shared" si="32"/>
        <v>2.4419479880526927E-2</v>
      </c>
      <c r="CI49" s="122">
        <f t="shared" si="6"/>
        <v>1</v>
      </c>
      <c r="CK49" s="123" t="str">
        <f t="shared" si="7"/>
        <v>国頭村</v>
      </c>
      <c r="CL49" s="124">
        <f t="shared" si="17"/>
        <v>8.5329118389357017</v>
      </c>
      <c r="CM49" s="65">
        <f t="shared" si="18"/>
        <v>0</v>
      </c>
      <c r="CN49" s="66">
        <f t="shared" si="19"/>
        <v>1.0491624380459867</v>
      </c>
      <c r="CO49" s="65">
        <f t="shared" si="20"/>
        <v>0</v>
      </c>
      <c r="CP49" s="66">
        <f t="shared" si="8"/>
        <v>0.55239776699405185</v>
      </c>
      <c r="CQ49" s="65">
        <f t="shared" si="21"/>
        <v>0</v>
      </c>
      <c r="CR49" s="66">
        <f t="shared" si="9"/>
        <v>6.9313516338956624</v>
      </c>
      <c r="CS49" s="65">
        <f t="shared" si="22"/>
        <v>0</v>
      </c>
      <c r="CT49" s="66">
        <f t="shared" si="10"/>
        <v>7.2909999355693733</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由仁町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由仁町</v>
      </c>
      <c r="AZ4" s="1038" t="str">
        <f>年度マスタ!$K4</f>
        <v>01427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1841</v>
      </c>
      <c r="BY11" s="22" t="s">
        <v>1842</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01347</v>
      </c>
      <c r="AY13" s="18" t="str">
        <f>IF(IFERROR(比較地域マスタ!$Z6,"")=0,"",IFERROR(比較地域マスタ!$Z6,""))</f>
        <v>長万部町</v>
      </c>
      <c r="BC13" s="844" t="str">
        <f t="shared" ref="BC13:BC59" si="0">AX13</f>
        <v>01347</v>
      </c>
      <c r="BD13" s="1031" t="str">
        <f>AY13</f>
        <v>長万部町</v>
      </c>
      <c r="BE13" s="34">
        <f>VLOOKUP($BC13&amp;"_"&amp;$AZ$7,データシート1!$A:$BT,MATCH("cb_"&amp;BE$12,データシート1!$A$1:$BT$1,0),0)</f>
        <v>213.5</v>
      </c>
      <c r="BF13" s="34">
        <f>VLOOKUP($BC13&amp;"_"&amp;$AZ$7,データシート1!$A:$BT,MATCH("cb_"&amp;BF$12,データシート1!$A$1:$BT$1,0),0)</f>
        <v>7243.7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7457.2</v>
      </c>
      <c r="BL13" s="36"/>
      <c r="BM13" s="844" t="str">
        <f>AX13</f>
        <v>01347</v>
      </c>
      <c r="BN13" s="1031" t="str">
        <f>AY13</f>
        <v>長万部町</v>
      </c>
      <c r="BO13" s="34">
        <f>BE13*VLOOKUP(BO$12,別紙!$B$4:$E$10,MATCH("設備利用率",別紙!$B$4:$E$4,0),0)/100*8760/10^3</f>
        <v>256.22561999999999</v>
      </c>
      <c r="BP13" s="34">
        <f>BF13*VLOOKUP(BP$12,別紙!$B$4:$E$10,MATCH("設備利用率",別紙!$B$4:$E$4,0),0)/100*8760/10^3</f>
        <v>9581.6766119999993</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9837.9022319999985</v>
      </c>
      <c r="BV13" s="36"/>
      <c r="BW13" s="33" t="str">
        <f>AX13</f>
        <v>01347</v>
      </c>
      <c r="BX13" s="33" t="str">
        <f>AY13</f>
        <v>長万部町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28402.809986147095</v>
      </c>
      <c r="BZ13" s="36"/>
      <c r="CA13" s="33" t="str">
        <f>AX13</f>
        <v>01347</v>
      </c>
      <c r="CB13" s="33" t="str">
        <f>AY13</f>
        <v>長万部町</v>
      </c>
      <c r="CC13" s="223">
        <f>BO13/$BY13</f>
        <v>9.0211362933797379E-3</v>
      </c>
      <c r="CD13" s="223">
        <f t="shared" ref="CD13:CH28" si="1">BP13/$BY13</f>
        <v>0.33734960085545307</v>
      </c>
      <c r="CE13" s="223">
        <f t="shared" si="1"/>
        <v>0</v>
      </c>
      <c r="CF13" s="223">
        <f t="shared" si="1"/>
        <v>0</v>
      </c>
      <c r="CG13" s="223">
        <f t="shared" si="1"/>
        <v>0</v>
      </c>
      <c r="CH13" s="223">
        <f t="shared" si="1"/>
        <v>0</v>
      </c>
      <c r="CI13" s="223">
        <f>BU13/BY13</f>
        <v>0.34637073714883282</v>
      </c>
      <c r="CK13" s="18" t="str">
        <f>AX13</f>
        <v>01347</v>
      </c>
      <c r="CL13" s="18" t="str">
        <f>AY13</f>
        <v>長万部町</v>
      </c>
      <c r="CM13" s="18">
        <f>VLOOKUP($CK13&amp;"_"&amp;$AZ$7,データシート1!$A:$BT,MATCH("ca_太陽光発電（10kW未満）",データシート1!$A$1:$BT$1,0),0)</f>
        <v>42</v>
      </c>
      <c r="CN13" s="18">
        <f>VLOOKUP($CK13&amp;"_"&amp;$AZ$5,データシート1!$A:$BT,MATCH("ab_家庭",データシート1!$A$1:$BT$1,0),0)</f>
        <v>2784</v>
      </c>
      <c r="CO13" s="223">
        <f>CM13/CN13</f>
        <v>1.5086206896551725E-2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02443</v>
      </c>
      <c r="AY14" s="18" t="str">
        <f>IF(IFERROR(比較地域マスタ!$Z7,"")=0,"",IFERROR(比較地域マスタ!$Z7,""))</f>
        <v>田子町</v>
      </c>
      <c r="BC14" s="844" t="str">
        <f t="shared" si="0"/>
        <v>02443</v>
      </c>
      <c r="BD14" s="1031" t="str">
        <f t="shared" ref="BD14:BD60" si="2">AY14</f>
        <v>田子町</v>
      </c>
      <c r="BE14" s="34">
        <f>VLOOKUP($BC14&amp;"_"&amp;$AZ$7,データシート1!$A:$BT,MATCH("cb_"&amp;BE$12,データシート1!$A$1:$BT$1,0),0)</f>
        <v>445.69999999999987</v>
      </c>
      <c r="BF14" s="34">
        <f>VLOOKUP($BC14&amp;"_"&amp;$AZ$7,データシート1!$A:$BT,MATCH("cb_"&amp;BF$12,データシート1!$A$1:$BT$1,0),0)</f>
        <v>754.6</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1200.3</v>
      </c>
      <c r="BL14" s="36"/>
      <c r="BM14" s="844" t="str">
        <f t="shared" ref="BM14:BM60" si="4">AX14</f>
        <v>02443</v>
      </c>
      <c r="BN14" s="1031" t="str">
        <f t="shared" ref="BN14:BN60" si="5">AY14</f>
        <v>田子町</v>
      </c>
      <c r="BO14" s="34">
        <f>BE14*VLOOKUP(BO$12,別紙!$B$4:$E$10,MATCH("設備利用率",別紙!$B$4:$E$4,0),0)/100*8760/10^3</f>
        <v>534.89348399999983</v>
      </c>
      <c r="BP14" s="34">
        <f>BF14*VLOOKUP(BP$12,別紙!$B$4:$E$10,MATCH("設備利用率",別紙!$B$4:$E$4,0),0)/100*8760/10^3</f>
        <v>998.15469600000006</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1533.0481799999998</v>
      </c>
      <c r="BV14" s="36"/>
      <c r="BW14" s="33" t="str">
        <f t="shared" ref="BW14:BW60" si="7">AX14</f>
        <v>02443</v>
      </c>
      <c r="BX14" s="33" t="str">
        <f t="shared" ref="BX14:BX60" si="8">AY14</f>
        <v>田子町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34217.192348695913</v>
      </c>
      <c r="BZ14" s="36"/>
      <c r="CA14" s="33" t="str">
        <f t="shared" ref="CA14:CA60" si="9">AX14</f>
        <v>02443</v>
      </c>
      <c r="CB14" s="33" t="str">
        <f t="shared" ref="CB14:CB60" si="10">AY14</f>
        <v>田子町</v>
      </c>
      <c r="CC14" s="223">
        <f t="shared" ref="CC14:CC60" si="11">BO14/$BY14</f>
        <v>1.5632301988692702E-2</v>
      </c>
      <c r="CD14" s="223">
        <f t="shared" si="1"/>
        <v>2.9171145482310205E-2</v>
      </c>
      <c r="CE14" s="223">
        <f t="shared" si="1"/>
        <v>0</v>
      </c>
      <c r="CF14" s="223">
        <f t="shared" si="1"/>
        <v>0</v>
      </c>
      <c r="CG14" s="223">
        <f t="shared" si="1"/>
        <v>0</v>
      </c>
      <c r="CH14" s="223">
        <f t="shared" si="1"/>
        <v>0</v>
      </c>
      <c r="CI14" s="223">
        <f t="shared" ref="CI14:CI60" si="12">BU14/BY14</f>
        <v>4.48034474710029E-2</v>
      </c>
      <c r="CK14" s="18" t="str">
        <f t="shared" ref="CK14:CK60" si="13">AX14</f>
        <v>02443</v>
      </c>
      <c r="CL14" s="18" t="str">
        <f t="shared" ref="CL14:CL60" si="14">AY14</f>
        <v>田子町</v>
      </c>
      <c r="CM14" s="18">
        <f>VLOOKUP($CK14&amp;"_"&amp;$AZ$7,データシート1!$A:$BT,MATCH("ca_太陽光発電（10kW未満）",データシート1!$A$1:$BT$1,0),0)</f>
        <v>86</v>
      </c>
      <c r="CN14" s="18">
        <f>VLOOKUP($CK14&amp;"_"&amp;$AZ$5,データシート1!$A:$BT,MATCH("ab_家庭",データシート1!$A$1:$BT$1,0),0)</f>
        <v>2103</v>
      </c>
      <c r="CO14" s="223">
        <f t="shared" ref="CO14:CO60" si="15">CM14/CN14</f>
        <v>4.0893961008083693E-2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03441</v>
      </c>
      <c r="AY15" s="18" t="str">
        <f>IF(IFERROR(比較地域マスタ!$Z8,"")=0,"",IFERROR(比較地域マスタ!$Z8,""))</f>
        <v>住田町</v>
      </c>
      <c r="BC15" s="844" t="str">
        <f t="shared" si="0"/>
        <v>03441</v>
      </c>
      <c r="BD15" s="1031" t="str">
        <f t="shared" si="2"/>
        <v>住田町</v>
      </c>
      <c r="BE15" s="34">
        <f>VLOOKUP($BC15&amp;"_"&amp;$AZ$7,データシート1!$A:$BT,MATCH("cb_"&amp;BE$12,データシート1!$A$1:$BT$1,0),0)</f>
        <v>523.89999999999986</v>
      </c>
      <c r="BF15" s="34">
        <f>VLOOKUP($BC15&amp;"_"&amp;$AZ$7,データシート1!$A:$BT,MATCH("cb_"&amp;BF$12,データシート1!$A$1:$BT$1,0),0)</f>
        <v>2459</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2982.8999999999996</v>
      </c>
      <c r="BL15" s="36"/>
      <c r="BM15" s="844" t="str">
        <f t="shared" si="4"/>
        <v>03441</v>
      </c>
      <c r="BN15" s="1031" t="str">
        <f t="shared" si="5"/>
        <v>住田町</v>
      </c>
      <c r="BO15" s="34">
        <f>BE15*VLOOKUP(BO$12,別紙!$B$4:$E$10,MATCH("設備利用率",別紙!$B$4:$E$4,0),0)/100*8760/10^3</f>
        <v>628.74286799999993</v>
      </c>
      <c r="BP15" s="34">
        <f>BF15*VLOOKUP(BP$12,別紙!$B$4:$E$10,MATCH("設備利用率",別紙!$B$4:$E$4,0),0)/100*8760/10^3</f>
        <v>3252.6668400000003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3881.4097080000001</v>
      </c>
      <c r="BV15" s="36"/>
      <c r="BW15" s="33" t="str">
        <f t="shared" si="7"/>
        <v>03441</v>
      </c>
      <c r="BX15" s="33" t="str">
        <f t="shared" si="8"/>
        <v>住田町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30352.601170565522</v>
      </c>
      <c r="BZ15" s="36"/>
      <c r="CA15" s="33" t="str">
        <f t="shared" si="9"/>
        <v>03441</v>
      </c>
      <c r="CB15" s="33" t="str">
        <f t="shared" si="10"/>
        <v>住田町</v>
      </c>
      <c r="CC15" s="223">
        <f t="shared" si="11"/>
        <v>2.0714628853942318E-2</v>
      </c>
      <c r="CD15" s="223">
        <f t="shared" si="1"/>
        <v>0.10716270482789061</v>
      </c>
      <c r="CE15" s="223">
        <f t="shared" si="1"/>
        <v>0</v>
      </c>
      <c r="CF15" s="223">
        <f t="shared" si="1"/>
        <v>0</v>
      </c>
      <c r="CG15" s="223">
        <f t="shared" si="1"/>
        <v>0</v>
      </c>
      <c r="CH15" s="223">
        <f t="shared" si="1"/>
        <v>0</v>
      </c>
      <c r="CI15" s="223">
        <f t="shared" si="12"/>
        <v>0.12787733368183293</v>
      </c>
      <c r="CK15" s="18" t="str">
        <f t="shared" si="13"/>
        <v>03441</v>
      </c>
      <c r="CL15" s="18" t="str">
        <f t="shared" si="14"/>
        <v>住田町</v>
      </c>
      <c r="CM15" s="18">
        <f>VLOOKUP($CK15&amp;"_"&amp;$AZ$7,データシート1!$A:$BT,MATCH("ca_太陽光発電（10kW未満）",データシート1!$A$1:$BT$1,0),0)</f>
        <v>108</v>
      </c>
      <c r="CN15" s="18">
        <f>VLOOKUP($CK15&amp;"_"&amp;$AZ$5,データシート1!$A:$BT,MATCH("ab_家庭",データシート1!$A$1:$BT$1,0),0)</f>
        <v>2073</v>
      </c>
      <c r="CO15" s="223">
        <f t="shared" si="15"/>
        <v>5.2098408104196817E-2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45404</v>
      </c>
      <c r="AY16" s="18" t="str">
        <f>IF(IFERROR(比較地域マスタ!$Z9,"")=0,"",IFERROR(比較地域マスタ!$Z9,""))</f>
        <v>木城町</v>
      </c>
      <c r="BC16" s="844" t="str">
        <f t="shared" si="0"/>
        <v>45404</v>
      </c>
      <c r="BD16" s="1031" t="str">
        <f t="shared" si="2"/>
        <v>木城町</v>
      </c>
      <c r="BE16" s="34">
        <f>VLOOKUP($BC16&amp;"_"&amp;$AZ$7,データシート1!$A:$BT,MATCH("cb_"&amp;BE$12,データシート1!$A$1:$BT$1,0),0)</f>
        <v>1572.8000000000002</v>
      </c>
      <c r="BF16" s="34">
        <f>VLOOKUP($BC16&amp;"_"&amp;$AZ$7,データシート1!$A:$BT,MATCH("cb_"&amp;BF$12,データシート1!$A$1:$BT$1,0),0)</f>
        <v>5505.8999999999987</v>
      </c>
      <c r="BG16" s="34">
        <f>VLOOKUP($BC16&amp;"_"&amp;$AZ$7,データシート1!$A:$BT,MATCH("cb_"&amp;BG$12,データシート1!$A$1:$BT$1,0),0)</f>
        <v>0</v>
      </c>
      <c r="BH16" s="34">
        <f>VLOOKUP($BC16&amp;"_"&amp;$AZ$7,データシート1!$A:$BT,MATCH("cb_"&amp;BH$12,データシート1!$A$1:$BT$1,0),0)</f>
        <v>480</v>
      </c>
      <c r="BI16" s="34">
        <f>VLOOKUP($BC16&amp;"_"&amp;$AZ$7,データシート1!$A:$BT,MATCH("cb_"&amp;BI$12,データシート1!$A$1:$BT$1,0),0)</f>
        <v>0</v>
      </c>
      <c r="BJ16" s="34">
        <f>VLOOKUP($BC16&amp;"_"&amp;$AZ$7,データシート1!$A:$BT,MATCH("cb_"&amp;BJ$12,データシート1!$A$1:$BT$1,0),0)</f>
        <v>0</v>
      </c>
      <c r="BK16" s="34">
        <f t="shared" si="3"/>
        <v>7558.6999999999989</v>
      </c>
      <c r="BL16" s="36"/>
      <c r="BM16" s="844" t="str">
        <f t="shared" si="4"/>
        <v>45404</v>
      </c>
      <c r="BN16" s="1031" t="str">
        <f t="shared" si="5"/>
        <v>木城町</v>
      </c>
      <c r="BO16" s="34">
        <f>BE16*VLOOKUP(BO$12,別紙!$B$4:$E$10,MATCH("設備利用率",別紙!$B$4:$E$4,0),0)/100*8760/10^3</f>
        <v>1887.548736</v>
      </c>
      <c r="BP16" s="34">
        <f>BF16*VLOOKUP(BP$12,別紙!$B$4:$E$10,MATCH("設備利用率",別紙!$B$4:$E$4,0),0)/100*8760/10^3</f>
        <v>7282.9842839999992</v>
      </c>
      <c r="BQ16" s="34">
        <f>BG16*VLOOKUP(BQ$12,別紙!$B$4:$E$10,MATCH("設備利用率",別紙!$B$4:$E$4,0),0)/100*8760/10^3</f>
        <v>0</v>
      </c>
      <c r="BR16" s="34">
        <f>BH16*VLOOKUP(BR$12,別紙!$B$4:$E$10,MATCH("設備利用率",別紙!$B$4:$E$4,0),0)/100*8760/10^3</f>
        <v>2522.88</v>
      </c>
      <c r="BS16" s="34">
        <f>BI16*VLOOKUP(BS$12,別紙!$B$4:$E$10,MATCH("設備利用率",別紙!$B$4:$E$4,0),0)/100*8760/10^3</f>
        <v>0</v>
      </c>
      <c r="BT16" s="34">
        <f>BJ16*VLOOKUP(BT$12,別紙!$B$4:$E$10,MATCH("設備利用率",別紙!$B$4:$E$4,0),0)/100*8760/10^3</f>
        <v>0</v>
      </c>
      <c r="BU16" s="34">
        <f t="shared" si="6"/>
        <v>11693.41302</v>
      </c>
      <c r="BV16" s="36"/>
      <c r="BW16" s="33" t="str">
        <f t="shared" si="7"/>
        <v>45404</v>
      </c>
      <c r="BX16" s="33" t="str">
        <f t="shared" si="8"/>
        <v>木城町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22253.091903241471</v>
      </c>
      <c r="BZ16" s="36"/>
      <c r="CA16" s="33" t="str">
        <f t="shared" si="9"/>
        <v>45404</v>
      </c>
      <c r="CB16" s="33" t="str">
        <f t="shared" si="10"/>
        <v>木城町</v>
      </c>
      <c r="CC16" s="223">
        <f t="shared" si="11"/>
        <v>8.4821864045106124E-2</v>
      </c>
      <c r="CD16" s="223">
        <f t="shared" si="1"/>
        <v>0.32727965694237443</v>
      </c>
      <c r="CE16" s="223">
        <f t="shared" si="1"/>
        <v>0</v>
      </c>
      <c r="CF16" s="223">
        <f t="shared" si="1"/>
        <v>0.11337211075969662</v>
      </c>
      <c r="CG16" s="223">
        <f t="shared" si="1"/>
        <v>0</v>
      </c>
      <c r="CH16" s="223">
        <f t="shared" si="1"/>
        <v>0</v>
      </c>
      <c r="CI16" s="223">
        <f t="shared" si="12"/>
        <v>0.52547363174717721</v>
      </c>
      <c r="CK16" s="18" t="str">
        <f t="shared" si="13"/>
        <v>45404</v>
      </c>
      <c r="CL16" s="18" t="str">
        <f t="shared" si="14"/>
        <v>木城町</v>
      </c>
      <c r="CM16" s="18">
        <f>VLOOKUP($CK16&amp;"_"&amp;$AZ$7,データシート1!$A:$BT,MATCH("ca_太陽光発電（10kW未満）",データシート1!$A$1:$BT$1,0),0)</f>
        <v>295</v>
      </c>
      <c r="CN16" s="18">
        <f>VLOOKUP($CK16&amp;"_"&amp;$AZ$5,データシート1!$A:$BT,MATCH("ab_家庭",データシート1!$A$1:$BT$1,0),0)</f>
        <v>2233</v>
      </c>
      <c r="CO16" s="223">
        <f t="shared" si="15"/>
        <v>0.13210927004030451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39410</v>
      </c>
      <c r="AY17" s="18" t="str">
        <f>IF(IFERROR(比較地域マスタ!$Z10,"")=0,"",IFERROR(比較地域マスタ!$Z10,""))</f>
        <v>日高村</v>
      </c>
      <c r="BC17" s="844" t="str">
        <f t="shared" si="0"/>
        <v>39410</v>
      </c>
      <c r="BD17" s="1031" t="str">
        <f t="shared" si="2"/>
        <v>日高村</v>
      </c>
      <c r="BE17" s="34">
        <f>VLOOKUP($BC17&amp;"_"&amp;$AZ$7,データシート1!$A:$BT,MATCH("cb_"&amp;BE$12,データシート1!$A$1:$BT$1,0),0)</f>
        <v>756.2679999999998</v>
      </c>
      <c r="BF17" s="34">
        <f>VLOOKUP($BC17&amp;"_"&amp;$AZ$7,データシート1!$A:$BT,MATCH("cb_"&amp;BF$12,データシート1!$A$1:$BT$1,0),0)</f>
        <v>7814.3600000000033</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8570.6280000000024</v>
      </c>
      <c r="BL17" s="36"/>
      <c r="BM17" s="844" t="str">
        <f t="shared" si="4"/>
        <v>39410</v>
      </c>
      <c r="BN17" s="1031" t="str">
        <f t="shared" si="5"/>
        <v>日高村</v>
      </c>
      <c r="BO17" s="34">
        <f>BE17*VLOOKUP(BO$12,別紙!$B$4:$E$10,MATCH("設備利用率",別紙!$B$4:$E$4,0),0)/100*8760/10^3</f>
        <v>907.61235215999977</v>
      </c>
      <c r="BP17" s="34">
        <f>BF17*VLOOKUP(BP$12,別紙!$B$4:$E$10,MATCH("設備利用率",別紙!$B$4:$E$4,0),0)/100*8760/10^3</f>
        <v>10336.522833600005</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11244.135185760006</v>
      </c>
      <c r="BV17" s="36"/>
      <c r="BW17" s="33" t="str">
        <f t="shared" si="7"/>
        <v>39410</v>
      </c>
      <c r="BX17" s="33" t="str">
        <f t="shared" si="8"/>
        <v>日高村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31780.29119482082</v>
      </c>
      <c r="BZ17" s="36"/>
      <c r="CA17" s="33" t="str">
        <f t="shared" si="9"/>
        <v>39410</v>
      </c>
      <c r="CB17" s="33" t="str">
        <f t="shared" si="10"/>
        <v>日高村</v>
      </c>
      <c r="CC17" s="223">
        <f t="shared" si="11"/>
        <v>2.8558969035120476E-2</v>
      </c>
      <c r="CD17" s="223">
        <f t="shared" si="1"/>
        <v>0.32524946893137752</v>
      </c>
      <c r="CE17" s="223">
        <f t="shared" si="1"/>
        <v>0</v>
      </c>
      <c r="CF17" s="223">
        <f t="shared" si="1"/>
        <v>0</v>
      </c>
      <c r="CG17" s="223">
        <f t="shared" si="1"/>
        <v>0</v>
      </c>
      <c r="CH17" s="223">
        <f t="shared" si="1"/>
        <v>0</v>
      </c>
      <c r="CI17" s="223">
        <f t="shared" si="12"/>
        <v>0.35380843796649802</v>
      </c>
      <c r="CK17" s="18" t="str">
        <f t="shared" si="13"/>
        <v>39410</v>
      </c>
      <c r="CL17" s="18" t="str">
        <f t="shared" si="14"/>
        <v>日高村</v>
      </c>
      <c r="CM17" s="18">
        <f>VLOOKUP($CK17&amp;"_"&amp;$AZ$7,データシート1!$A:$BT,MATCH("ca_太陽光発電（10kW未満）",データシート1!$A$1:$BT$1,0),0)</f>
        <v>156</v>
      </c>
      <c r="CN17" s="18">
        <f>VLOOKUP($CK17&amp;"_"&amp;$AZ$5,データシート1!$A:$BT,MATCH("ab_家庭",データシート1!$A$1:$BT$1,0),0)</f>
        <v>2458</v>
      </c>
      <c r="CO17" s="223">
        <f t="shared" si="15"/>
        <v>6.346623270951994E-2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01633</v>
      </c>
      <c r="AY18" s="18" t="str">
        <f>IF(IFERROR(比較地域マスタ!$Z11,"")=0,"",IFERROR(比較地域マスタ!$Z11,""))</f>
        <v>上士幌町</v>
      </c>
      <c r="BC18" s="844" t="str">
        <f t="shared" si="0"/>
        <v>01633</v>
      </c>
      <c r="BD18" s="1031" t="str">
        <f t="shared" si="2"/>
        <v>上士幌町</v>
      </c>
      <c r="BE18" s="34">
        <f>VLOOKUP($BC18&amp;"_"&amp;$AZ$7,データシート1!$A:$BT,MATCH("cb_"&amp;BE$12,データシート1!$A$1:$BT$1,0),0)</f>
        <v>836.27399999999977</v>
      </c>
      <c r="BF18" s="34">
        <f>VLOOKUP($BC18&amp;"_"&amp;$AZ$7,データシート1!$A:$BT,MATCH("cb_"&amp;BF$12,データシート1!$A$1:$BT$1,0),0)</f>
        <v>7505.4</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1950</v>
      </c>
      <c r="BK18" s="34">
        <f t="shared" si="3"/>
        <v>10291.673999999999</v>
      </c>
      <c r="BL18" s="36"/>
      <c r="BM18" s="844" t="str">
        <f t="shared" si="4"/>
        <v>01633</v>
      </c>
      <c r="BN18" s="1031" t="str">
        <f t="shared" si="5"/>
        <v>上士幌町</v>
      </c>
      <c r="BO18" s="34">
        <f>BE18*VLOOKUP(BO$12,別紙!$B$4:$E$10,MATCH("設備利用率",別紙!$B$4:$E$4,0),0)/100*8760/10^3</f>
        <v>1003.6291528799997</v>
      </c>
      <c r="BP18" s="34">
        <f>BF18*VLOOKUP(BP$12,別紙!$B$4:$E$10,MATCH("設備利用率",別紙!$B$4:$E$4,0),0)/100*8760/10^3</f>
        <v>9927.8429039999992</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13665.6</v>
      </c>
      <c r="BU18" s="34">
        <f t="shared" si="6"/>
        <v>24597.072056879999</v>
      </c>
      <c r="BV18" s="36"/>
      <c r="BW18" s="33" t="str">
        <f t="shared" si="7"/>
        <v>01633</v>
      </c>
      <c r="BX18" s="33" t="str">
        <f t="shared" si="8"/>
        <v>上士幌町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26855.088948531236</v>
      </c>
      <c r="BZ18" s="36"/>
      <c r="CA18" s="33" t="str">
        <f t="shared" si="9"/>
        <v>01633</v>
      </c>
      <c r="CB18" s="33" t="str">
        <f t="shared" si="10"/>
        <v>上士幌町</v>
      </c>
      <c r="CC18" s="223">
        <f t="shared" si="11"/>
        <v>3.7372028623829615E-2</v>
      </c>
      <c r="CD18" s="223">
        <f t="shared" si="1"/>
        <v>0.36968199669817048</v>
      </c>
      <c r="CE18" s="223">
        <f t="shared" si="1"/>
        <v>0</v>
      </c>
      <c r="CF18" s="223">
        <f t="shared" si="1"/>
        <v>0</v>
      </c>
      <c r="CG18" s="223">
        <f t="shared" si="1"/>
        <v>0</v>
      </c>
      <c r="CH18" s="223">
        <f t="shared" si="1"/>
        <v>0.50886444748668025</v>
      </c>
      <c r="CI18" s="223">
        <f t="shared" si="12"/>
        <v>0.91591847280868033</v>
      </c>
      <c r="CK18" s="18" t="str">
        <f t="shared" si="13"/>
        <v>01633</v>
      </c>
      <c r="CL18" s="18" t="str">
        <f t="shared" si="14"/>
        <v>上士幌町</v>
      </c>
      <c r="CM18" s="18">
        <f>VLOOKUP($CK18&amp;"_"&amp;$AZ$7,データシート1!$A:$BT,MATCH("ca_太陽光発電（10kW未満）",データシート1!$A$1:$BT$1,0),0)</f>
        <v>130</v>
      </c>
      <c r="CN18" s="18">
        <f>VLOOKUP($CK18&amp;"_"&amp;$AZ$5,データシート1!$A:$BT,MATCH("ab_家庭",データシート1!$A$1:$BT$1,0),0)</f>
        <v>2590</v>
      </c>
      <c r="CO18" s="223">
        <f t="shared" si="15"/>
        <v>5.019305019305019E-2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27383</v>
      </c>
      <c r="AY19" s="18" t="str">
        <f>IF(IFERROR(比較地域マスタ!$Z12,"")=0,"",IFERROR(比較地域マスタ!$Z12,""))</f>
        <v>千早赤阪村</v>
      </c>
      <c r="BC19" s="844" t="str">
        <f t="shared" si="0"/>
        <v>27383</v>
      </c>
      <c r="BD19" s="1031" t="str">
        <f t="shared" si="2"/>
        <v>千早赤阪村</v>
      </c>
      <c r="BE19" s="34">
        <f>VLOOKUP($BC19&amp;"_"&amp;$AZ$7,データシート1!$A:$BT,MATCH("cb_"&amp;BE$12,データシート1!$A$1:$BT$1,0),0)</f>
        <v>413.1</v>
      </c>
      <c r="BF19" s="34">
        <f>VLOOKUP($BC19&amp;"_"&amp;$AZ$7,データシート1!$A:$BT,MATCH("cb_"&amp;BF$12,データシート1!$A$1:$BT$1,0),0)</f>
        <v>1990.4000000000003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2403.5000000000005</v>
      </c>
      <c r="BL19" s="36"/>
      <c r="BM19" s="844" t="str">
        <f t="shared" si="4"/>
        <v>27383</v>
      </c>
      <c r="BN19" s="1031" t="str">
        <f t="shared" si="5"/>
        <v>千早赤阪村</v>
      </c>
      <c r="BO19" s="34">
        <f>BE19*VLOOKUP(BO$12,別紙!$B$4:$E$10,MATCH("設備利用率",別紙!$B$4:$E$4,0),0)/100*8760/10^3</f>
        <v>495.76957200000004</v>
      </c>
      <c r="BP19" s="34">
        <f>BF19*VLOOKUP(BP$12,別紙!$B$4:$E$10,MATCH("設備利用率",別紙!$B$4:$E$4,0),0)/100*8760/10^3</f>
        <v>2632.821504</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3128.5910760000002</v>
      </c>
      <c r="BV19" s="36"/>
      <c r="BW19" s="33" t="str">
        <f t="shared" si="7"/>
        <v>27383</v>
      </c>
      <c r="BX19" s="33" t="str">
        <f t="shared" si="8"/>
        <v>千早赤阪村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24655.867784771512</v>
      </c>
      <c r="BZ19" s="36"/>
      <c r="CA19" s="33" t="str">
        <f t="shared" si="9"/>
        <v>27383</v>
      </c>
      <c r="CB19" s="33" t="str">
        <f t="shared" si="10"/>
        <v>千早赤阪村</v>
      </c>
      <c r="CC19" s="223">
        <f t="shared" si="11"/>
        <v>2.0107569375684597E-2</v>
      </c>
      <c r="CD19" s="223">
        <f t="shared" si="1"/>
        <v>0.1067827556094432</v>
      </c>
      <c r="CE19" s="223">
        <f t="shared" si="1"/>
        <v>0</v>
      </c>
      <c r="CF19" s="223">
        <f t="shared" si="1"/>
        <v>0</v>
      </c>
      <c r="CG19" s="223">
        <f t="shared" si="1"/>
        <v>0</v>
      </c>
      <c r="CH19" s="223">
        <f t="shared" si="1"/>
        <v>0</v>
      </c>
      <c r="CI19" s="223">
        <f t="shared" si="12"/>
        <v>0.12689032498512781</v>
      </c>
      <c r="CK19" s="18" t="str">
        <f t="shared" si="13"/>
        <v>27383</v>
      </c>
      <c r="CL19" s="18" t="str">
        <f t="shared" si="14"/>
        <v>千早赤阪村</v>
      </c>
      <c r="CM19" s="18">
        <f>VLOOKUP($CK19&amp;"_"&amp;$AZ$7,データシート1!$A:$BT,MATCH("ca_太陽光発電（10kW未満）",データシート1!$A$1:$BT$1,0),0)</f>
        <v>98</v>
      </c>
      <c r="CN19" s="18">
        <f>VLOOKUP($CK19&amp;"_"&amp;$AZ$5,データシート1!$A:$BT,MATCH("ab_家庭",データシート1!$A$1:$BT$1,0),0)</f>
        <v>2270</v>
      </c>
      <c r="CO19" s="223">
        <f t="shared" si="15"/>
        <v>4.3171806167400878E-2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36342</v>
      </c>
      <c r="AY20" s="18" t="str">
        <f>IF(IFERROR(比較地域マスタ!$Z13,"")=0,"",IFERROR(比較地域マスタ!$Z13,""))</f>
        <v>神山町</v>
      </c>
      <c r="BC20" s="844" t="str">
        <f t="shared" si="0"/>
        <v>36342</v>
      </c>
      <c r="BD20" s="1031" t="str">
        <f t="shared" si="2"/>
        <v>神山町</v>
      </c>
      <c r="BE20" s="34">
        <f>VLOOKUP($BC20&amp;"_"&amp;$AZ$7,データシート1!$A:$BT,MATCH("cb_"&amp;BE$12,データシート1!$A$1:$BT$1,0),0)</f>
        <v>265.30700000000002</v>
      </c>
      <c r="BF20" s="34">
        <f>VLOOKUP($BC20&amp;"_"&amp;$AZ$7,データシート1!$A:$BT,MATCH("cb_"&amp;BF$12,データシート1!$A$1:$BT$1,0),0)</f>
        <v>3955.5</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4220.8069999999998</v>
      </c>
      <c r="BL20" s="36"/>
      <c r="BM20" s="844" t="str">
        <f t="shared" si="4"/>
        <v>36342</v>
      </c>
      <c r="BN20" s="1031" t="str">
        <f t="shared" si="5"/>
        <v>神山町</v>
      </c>
      <c r="BO20" s="34">
        <f>BE20*VLOOKUP(BO$12,別紙!$B$4:$E$10,MATCH("設備利用率",別紙!$B$4:$E$4,0),0)/100*8760/10^3</f>
        <v>318.40023684000005</v>
      </c>
      <c r="BP20" s="34">
        <f>BF20*VLOOKUP(BP$12,別紙!$B$4:$E$10,MATCH("設備利用率",別紙!$B$4:$E$4,0),0)/100*8760/10^3</f>
        <v>5232.1771799999997</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5550.5774168399994</v>
      </c>
      <c r="BV20" s="36"/>
      <c r="BW20" s="33" t="str">
        <f t="shared" si="7"/>
        <v>36342</v>
      </c>
      <c r="BX20" s="33" t="str">
        <f t="shared" si="8"/>
        <v>神山町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26571.174823555164</v>
      </c>
      <c r="BZ20" s="36"/>
      <c r="CA20" s="33" t="str">
        <f t="shared" si="9"/>
        <v>36342</v>
      </c>
      <c r="CB20" s="33" t="str">
        <f t="shared" si="10"/>
        <v>神山町</v>
      </c>
      <c r="CC20" s="223">
        <f t="shared" si="11"/>
        <v>1.1982919044954701E-2</v>
      </c>
      <c r="CD20" s="223">
        <f t="shared" si="1"/>
        <v>0.19691177430971965</v>
      </c>
      <c r="CE20" s="223">
        <f t="shared" si="1"/>
        <v>0</v>
      </c>
      <c r="CF20" s="223">
        <f t="shared" si="1"/>
        <v>0</v>
      </c>
      <c r="CG20" s="223">
        <f t="shared" si="1"/>
        <v>0</v>
      </c>
      <c r="CH20" s="223">
        <f t="shared" si="1"/>
        <v>0</v>
      </c>
      <c r="CI20" s="223">
        <f t="shared" si="12"/>
        <v>0.20889469335467437</v>
      </c>
      <c r="CK20" s="18" t="str">
        <f t="shared" si="13"/>
        <v>36342</v>
      </c>
      <c r="CL20" s="18" t="str">
        <f t="shared" si="14"/>
        <v>神山町</v>
      </c>
      <c r="CM20" s="18">
        <f>VLOOKUP($CK20&amp;"_"&amp;$AZ$7,データシート1!$A:$BT,MATCH("ca_太陽光発電（10kW未満）",データシート1!$A$1:$BT$1,0),0)</f>
        <v>54</v>
      </c>
      <c r="CN20" s="18">
        <f>VLOOKUP($CK20&amp;"_"&amp;$AZ$5,データシート1!$A:$BT,MATCH("ab_家庭",データシート1!$A$1:$BT$1,0),0)</f>
        <v>2390</v>
      </c>
      <c r="CO20" s="223">
        <f t="shared" si="15"/>
        <v>2.2594142259414227E-2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02423</v>
      </c>
      <c r="AY21" s="18" t="str">
        <f>IF(IFERROR(比較地域マスタ!$Z14,"")=0,"",IFERROR(比較地域マスタ!$Z14,""))</f>
        <v>大間町</v>
      </c>
      <c r="BC21" s="844" t="str">
        <f t="shared" si="0"/>
        <v>02423</v>
      </c>
      <c r="BD21" s="1031" t="str">
        <f t="shared" si="2"/>
        <v>大間町</v>
      </c>
      <c r="BE21" s="34">
        <f>VLOOKUP($BC21&amp;"_"&amp;$AZ$7,データシート1!$A:$BT,MATCH("cb_"&amp;BE$12,データシート1!$A$1:$BT$1,0),0)</f>
        <v>207.00000000000003</v>
      </c>
      <c r="BF21" s="34">
        <f>VLOOKUP($BC21&amp;"_"&amp;$AZ$7,データシート1!$A:$BT,MATCH("cb_"&amp;BF$12,データシート1!$A$1:$BT$1,0),0)</f>
        <v>5956.5</v>
      </c>
      <c r="BG21" s="34">
        <f>VLOOKUP($BC21&amp;"_"&amp;$AZ$7,データシート1!$A:$BT,MATCH("cb_"&amp;BG$12,データシート1!$A$1:$BT$1,0),0)</f>
        <v>22088.799999999999</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28252.3</v>
      </c>
      <c r="BL21" s="36"/>
      <c r="BM21" s="844" t="str">
        <f t="shared" si="4"/>
        <v>02423</v>
      </c>
      <c r="BN21" s="1031" t="str">
        <f t="shared" si="5"/>
        <v>大間町</v>
      </c>
      <c r="BO21" s="34">
        <f>BE21*VLOOKUP(BO$12,別紙!$B$4:$E$10,MATCH("設備利用率",別紙!$B$4:$E$4,0),0)/100*8760/10^3</f>
        <v>248.42484000000002</v>
      </c>
      <c r="BP21" s="34">
        <f>BF21*VLOOKUP(BP$12,別紙!$B$4:$E$10,MATCH("設備利用率",別紙!$B$4:$E$4,0),0)/100*8760/10^3</f>
        <v>7879.0199399999992</v>
      </c>
      <c r="BQ21" s="34">
        <f>BG21*VLOOKUP(BQ$12,別紙!$B$4:$E$10,MATCH("設備利用率",別紙!$B$4:$E$4,0),0)/100*8760/10^3</f>
        <v>47987.476223999998</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56114.921003999996</v>
      </c>
      <c r="BV21" s="36"/>
      <c r="BW21" s="33" t="str">
        <f t="shared" si="7"/>
        <v>02423</v>
      </c>
      <c r="BX21" s="33" t="str">
        <f t="shared" si="8"/>
        <v>大間町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28965.779922602938</v>
      </c>
      <c r="BZ21" s="36"/>
      <c r="CA21" s="33" t="str">
        <f t="shared" si="9"/>
        <v>02423</v>
      </c>
      <c r="CB21" s="33" t="str">
        <f t="shared" si="10"/>
        <v>大間町</v>
      </c>
      <c r="CC21" s="223">
        <f t="shared" si="11"/>
        <v>8.5764940790061736E-3</v>
      </c>
      <c r="CD21" s="223">
        <f t="shared" si="1"/>
        <v>0.27201131683845131</v>
      </c>
      <c r="CE21" s="223">
        <f t="shared" si="1"/>
        <v>1.6566954645179022</v>
      </c>
      <c r="CF21" s="223">
        <f t="shared" si="1"/>
        <v>0</v>
      </c>
      <c r="CG21" s="223">
        <f t="shared" si="1"/>
        <v>0</v>
      </c>
      <c r="CH21" s="223">
        <f t="shared" si="1"/>
        <v>0</v>
      </c>
      <c r="CI21" s="223">
        <f t="shared" si="12"/>
        <v>1.9372832754353595</v>
      </c>
      <c r="CK21" s="18" t="str">
        <f t="shared" si="13"/>
        <v>02423</v>
      </c>
      <c r="CL21" s="18" t="str">
        <f t="shared" si="14"/>
        <v>大間町</v>
      </c>
      <c r="CM21" s="18">
        <f>VLOOKUP($CK21&amp;"_"&amp;$AZ$7,データシート1!$A:$BT,MATCH("ca_太陽光発電（10kW未満）",データシート1!$A$1:$BT$1,0),0)</f>
        <v>38</v>
      </c>
      <c r="CN21" s="18">
        <f>VLOOKUP($CK21&amp;"_"&amp;$AZ$5,データシート1!$A:$BT,MATCH("ab_家庭",データシート1!$A$1:$BT$1,0),0)</f>
        <v>2500</v>
      </c>
      <c r="CO21" s="223">
        <f t="shared" si="15"/>
        <v>1.52E-2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06363</v>
      </c>
      <c r="AY22" s="18" t="str">
        <f>IF(IFERROR(比較地域マスタ!$Z15,"")=0,"",IFERROR(比較地域マスタ!$Z15,""))</f>
        <v>舟形町</v>
      </c>
      <c r="BC22" s="844" t="str">
        <f t="shared" si="0"/>
        <v>06363</v>
      </c>
      <c r="BD22" s="1031" t="str">
        <f t="shared" si="2"/>
        <v>舟形町</v>
      </c>
      <c r="BE22" s="34">
        <f>VLOOKUP($BC22&amp;"_"&amp;$AZ$7,データシート1!$A:$BT,MATCH("cb_"&amp;BE$12,データシート1!$A$1:$BT$1,0),0)</f>
        <v>145.70000000000002</v>
      </c>
      <c r="BF22" s="34">
        <f>VLOOKUP($BC22&amp;"_"&amp;$AZ$7,データシート1!$A:$BT,MATCH("cb_"&amp;BF$12,データシート1!$A$1:$BT$1,0),0)</f>
        <v>55.1</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200.8</v>
      </c>
      <c r="BL22" s="36"/>
      <c r="BM22" s="844" t="str">
        <f t="shared" si="4"/>
        <v>06363</v>
      </c>
      <c r="BN22" s="1031" t="str">
        <f t="shared" si="5"/>
        <v>舟形町</v>
      </c>
      <c r="BO22" s="34">
        <f>BE22*VLOOKUP(BO$12,別紙!$B$4:$E$10,MATCH("設備利用率",別紙!$B$4:$E$4,0),0)/100*8760/10^3</f>
        <v>174.85748400000003</v>
      </c>
      <c r="BP22" s="34">
        <f>BF22*VLOOKUP(BP$12,別紙!$B$4:$E$10,MATCH("設備利用率",別紙!$B$4:$E$4,0),0)/100*8760/10^3</f>
        <v>72.884076000000007</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247.74156000000005</v>
      </c>
      <c r="BV22" s="36"/>
      <c r="BW22" s="33" t="str">
        <f t="shared" si="7"/>
        <v>06363</v>
      </c>
      <c r="BX22" s="33" t="str">
        <f t="shared" si="8"/>
        <v>舟形町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24024.722461121808</v>
      </c>
      <c r="BZ22" s="36"/>
      <c r="CA22" s="33" t="str">
        <f t="shared" si="9"/>
        <v>06363</v>
      </c>
      <c r="CB22" s="33" t="str">
        <f t="shared" si="10"/>
        <v>舟形町</v>
      </c>
      <c r="CC22" s="223">
        <f t="shared" si="11"/>
        <v>7.2782311755303104E-3</v>
      </c>
      <c r="CD22" s="223">
        <f t="shared" si="1"/>
        <v>3.033711466092698E-3</v>
      </c>
      <c r="CE22" s="223">
        <f t="shared" si="1"/>
        <v>0</v>
      </c>
      <c r="CF22" s="223">
        <f t="shared" si="1"/>
        <v>0</v>
      </c>
      <c r="CG22" s="223">
        <f t="shared" si="1"/>
        <v>0</v>
      </c>
      <c r="CH22" s="223">
        <f t="shared" si="1"/>
        <v>0</v>
      </c>
      <c r="CI22" s="223">
        <f t="shared" si="12"/>
        <v>1.0311942641623009E-2</v>
      </c>
      <c r="CK22" s="18" t="str">
        <f t="shared" si="13"/>
        <v>06363</v>
      </c>
      <c r="CL22" s="18" t="str">
        <f t="shared" si="14"/>
        <v>舟形町</v>
      </c>
      <c r="CM22" s="18">
        <f>VLOOKUP($CK22&amp;"_"&amp;$AZ$7,データシート1!$A:$BT,MATCH("ca_太陽光発電（10kW未満）",データシート1!$A$1:$BT$1,0),0)</f>
        <v>31</v>
      </c>
      <c r="CN22" s="18">
        <f>VLOOKUP($CK22&amp;"_"&amp;$AZ$5,データシート1!$A:$BT,MATCH("ab_家庭",データシート1!$A$1:$BT$1,0),0)</f>
        <v>1845</v>
      </c>
      <c r="CO22" s="223">
        <f t="shared" si="15"/>
        <v>1.6802168021680216E-2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23427</v>
      </c>
      <c r="AY23" s="18" t="str">
        <f>IF(IFERROR(比較地域マスタ!$Z16,"")=0,"",IFERROR(比較地域マスタ!$Z16,""))</f>
        <v>飛島村</v>
      </c>
      <c r="BC23" s="844" t="str">
        <f t="shared" si="0"/>
        <v>23427</v>
      </c>
      <c r="BD23" s="1031" t="str">
        <f t="shared" si="2"/>
        <v>飛島村</v>
      </c>
      <c r="BE23" s="34">
        <f>VLOOKUP($BC23&amp;"_"&amp;$AZ$7,データシート1!$A:$BT,MATCH("cb_"&amp;BE$12,データシート1!$A$1:$BT$1,0),0)</f>
        <v>1428.3999999999996</v>
      </c>
      <c r="BF23" s="34">
        <f>VLOOKUP($BC23&amp;"_"&amp;$AZ$7,データシート1!$A:$BT,MATCH("cb_"&amp;BF$12,データシート1!$A$1:$BT$1,0),0)</f>
        <v>12782.000000000002</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14210.400000000001</v>
      </c>
      <c r="BL23" s="36"/>
      <c r="BM23" s="844" t="str">
        <f t="shared" si="4"/>
        <v>23427</v>
      </c>
      <c r="BN23" s="1031" t="str">
        <f t="shared" si="5"/>
        <v>飛島村</v>
      </c>
      <c r="BO23" s="34">
        <f>BE23*VLOOKUP(BO$12,別紙!$B$4:$E$10,MATCH("設備利用率",別紙!$B$4:$E$4,0),0)/100*8760/10^3</f>
        <v>1714.2514079999994</v>
      </c>
      <c r="BP23" s="34">
        <f>BF23*VLOOKUP(BP$12,別紙!$B$4:$E$10,MATCH("設備利用率",別紙!$B$4:$E$4,0),0)/100*8760/10^3</f>
        <v>16907.518319999999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18621.769727999999</v>
      </c>
      <c r="BV23" s="36"/>
      <c r="BW23" s="33" t="str">
        <f t="shared" si="7"/>
        <v>23427</v>
      </c>
      <c r="BX23" s="33" t="str">
        <f t="shared" si="8"/>
        <v>飛島村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173994.96555664871</v>
      </c>
      <c r="BZ23" s="36"/>
      <c r="CA23" s="33" t="str">
        <f t="shared" si="9"/>
        <v>23427</v>
      </c>
      <c r="CB23" s="33" t="str">
        <f t="shared" si="10"/>
        <v>飛島村</v>
      </c>
      <c r="CC23" s="223">
        <f t="shared" si="11"/>
        <v>9.8523046486760513E-3</v>
      </c>
      <c r="CD23" s="223">
        <f t="shared" si="1"/>
        <v>9.7172457064542514E-2</v>
      </c>
      <c r="CE23" s="223">
        <f t="shared" si="1"/>
        <v>0</v>
      </c>
      <c r="CF23" s="223">
        <f t="shared" si="1"/>
        <v>0</v>
      </c>
      <c r="CG23" s="223">
        <f t="shared" si="1"/>
        <v>0</v>
      </c>
      <c r="CH23" s="223">
        <f t="shared" si="1"/>
        <v>0</v>
      </c>
      <c r="CI23" s="223">
        <f t="shared" si="12"/>
        <v>0.10702476171321856</v>
      </c>
      <c r="CK23" s="18" t="str">
        <f t="shared" si="13"/>
        <v>23427</v>
      </c>
      <c r="CL23" s="18" t="str">
        <f t="shared" si="14"/>
        <v>飛島村</v>
      </c>
      <c r="CM23" s="18">
        <f>VLOOKUP($CK23&amp;"_"&amp;$AZ$7,データシート1!$A:$BT,MATCH("ca_太陽光発電（10kW未満）",データシート1!$A$1:$BT$1,0),0)</f>
        <v>277</v>
      </c>
      <c r="CN23" s="18">
        <f>VLOOKUP($CK23&amp;"_"&amp;$AZ$5,データシート1!$A:$BT,MATCH("ab_家庭",データシート1!$A$1:$BT$1,0),0)</f>
        <v>1747</v>
      </c>
      <c r="CO23" s="223">
        <f t="shared" si="15"/>
        <v>0.15855752718946767</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36301</v>
      </c>
      <c r="AY24" s="18" t="str">
        <f>IF(IFERROR(比較地域マスタ!$Z17,"")=0,"",IFERROR(比較地域マスタ!$Z17,""))</f>
        <v>勝浦町</v>
      </c>
      <c r="BC24" s="844" t="str">
        <f t="shared" si="0"/>
        <v>36301</v>
      </c>
      <c r="BD24" s="1031" t="str">
        <f t="shared" si="2"/>
        <v>勝浦町</v>
      </c>
      <c r="BE24" s="34">
        <f>VLOOKUP($BC24&amp;"_"&amp;$AZ$7,データシート1!$A:$BT,MATCH("cb_"&amp;BE$12,データシート1!$A$1:$BT$1,0),0)</f>
        <v>792.53899999999999</v>
      </c>
      <c r="BF24" s="34">
        <f>VLOOKUP($BC24&amp;"_"&amp;$AZ$7,データシート1!$A:$BT,MATCH("cb_"&amp;BF$12,データシート1!$A$1:$BT$1,0),0)</f>
        <v>2907.5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3700.0389999999998</v>
      </c>
      <c r="BL24" s="36"/>
      <c r="BM24" s="844" t="str">
        <f t="shared" si="4"/>
        <v>36301</v>
      </c>
      <c r="BN24" s="1031" t="str">
        <f t="shared" si="5"/>
        <v>勝浦町</v>
      </c>
      <c r="BO24" s="34">
        <f>BE24*VLOOKUP(BO$12,別紙!$B$4:$E$10,MATCH("設備利用率",別紙!$B$4:$E$4,0),0)/100*8760/10^3</f>
        <v>951.14190467999993</v>
      </c>
      <c r="BP24" s="34">
        <f>BF24*VLOOKUP(BP$12,別紙!$B$4:$E$10,MATCH("設備利用率",別紙!$B$4:$E$4,0),0)/100*8760/10^3</f>
        <v>3845.9247</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4797.0666046799997</v>
      </c>
      <c r="BV24" s="36"/>
      <c r="BW24" s="33" t="str">
        <f t="shared" si="7"/>
        <v>36301</v>
      </c>
      <c r="BX24" s="33" t="str">
        <f t="shared" si="8"/>
        <v>勝浦町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35096.406658057815</v>
      </c>
      <c r="BZ24" s="36"/>
      <c r="CA24" s="33" t="str">
        <f t="shared" si="9"/>
        <v>36301</v>
      </c>
      <c r="CB24" s="33" t="str">
        <f t="shared" si="10"/>
        <v>勝浦町</v>
      </c>
      <c r="CC24" s="223">
        <f t="shared" si="11"/>
        <v>2.7100834394441529E-2</v>
      </c>
      <c r="CD24" s="223">
        <f t="shared" si="1"/>
        <v>0.10958172263817814</v>
      </c>
      <c r="CE24" s="223">
        <f t="shared" si="1"/>
        <v>0</v>
      </c>
      <c r="CF24" s="223">
        <f t="shared" si="1"/>
        <v>0</v>
      </c>
      <c r="CG24" s="223">
        <f t="shared" si="1"/>
        <v>0</v>
      </c>
      <c r="CH24" s="223">
        <f t="shared" si="1"/>
        <v>0</v>
      </c>
      <c r="CI24" s="223">
        <f t="shared" si="12"/>
        <v>0.13668255703261967</v>
      </c>
      <c r="CK24" s="18" t="str">
        <f t="shared" si="13"/>
        <v>36301</v>
      </c>
      <c r="CL24" s="18" t="str">
        <f t="shared" si="14"/>
        <v>勝浦町</v>
      </c>
      <c r="CM24" s="18">
        <f>VLOOKUP($CK24&amp;"_"&amp;$AZ$7,データシート1!$A:$BT,MATCH("ca_太陽光発電（10kW未満）",データシート1!$A$1:$BT$1,0),0)</f>
        <v>153</v>
      </c>
      <c r="CN24" s="18">
        <f>VLOOKUP($CK24&amp;"_"&amp;$AZ$5,データシート1!$A:$BT,MATCH("ab_家庭",データシート1!$A$1:$BT$1,0),0)</f>
        <v>2141</v>
      </c>
      <c r="CO24" s="223">
        <f t="shared" si="15"/>
        <v>7.1461933675852407E-2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01552</v>
      </c>
      <c r="AY25" s="18" t="str">
        <f>IF(IFERROR(比較地域マスタ!$Z18,"")=0,"",IFERROR(比較地域マスタ!$Z18,""))</f>
        <v>佐呂間町</v>
      </c>
      <c r="BC25" s="844" t="str">
        <f t="shared" si="0"/>
        <v>01552</v>
      </c>
      <c r="BD25" s="1031" t="str">
        <f t="shared" si="2"/>
        <v>佐呂間町</v>
      </c>
      <c r="BE25" s="34">
        <f>VLOOKUP($BC25&amp;"_"&amp;$AZ$7,データシート1!$A:$BT,MATCH("cb_"&amp;BE$12,データシート1!$A$1:$BT$1,0),0)</f>
        <v>895.23400000000038</v>
      </c>
      <c r="BF25" s="34">
        <f>VLOOKUP($BC25&amp;"_"&amp;$AZ$7,データシート1!$A:$BT,MATCH("cb_"&amp;BF$12,データシート1!$A$1:$BT$1,0),0)</f>
        <v>6323.6999999999989</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7218.9339999999993</v>
      </c>
      <c r="BL25" s="36"/>
      <c r="BM25" s="844" t="str">
        <f t="shared" si="4"/>
        <v>01552</v>
      </c>
      <c r="BN25" s="1031" t="str">
        <f t="shared" si="5"/>
        <v>佐呂間町</v>
      </c>
      <c r="BO25" s="34">
        <f>BE25*VLOOKUP(BO$12,別紙!$B$4:$E$10,MATCH("設備利用率",別紙!$B$4:$E$4,0),0)/100*8760/10^3</f>
        <v>1074.3882280800005</v>
      </c>
      <c r="BP25" s="34">
        <f>BF25*VLOOKUP(BP$12,別紙!$B$4:$E$10,MATCH("設備利用率",別紙!$B$4:$E$4,0),0)/100*8760/10^3</f>
        <v>8364.7374119999986</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9439.1256400799994</v>
      </c>
      <c r="BV25" s="36"/>
      <c r="BW25" s="33" t="str">
        <f t="shared" si="7"/>
        <v>01552</v>
      </c>
      <c r="BX25" s="33" t="str">
        <f t="shared" si="8"/>
        <v>佐呂間町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54847.335413686451</v>
      </c>
      <c r="BZ25" s="36"/>
      <c r="CA25" s="33" t="str">
        <f t="shared" si="9"/>
        <v>01552</v>
      </c>
      <c r="CB25" s="33" t="str">
        <f t="shared" si="10"/>
        <v>佐呂間町</v>
      </c>
      <c r="CC25" s="223">
        <f t="shared" si="11"/>
        <v>1.95887041727081E-2</v>
      </c>
      <c r="CD25" s="223">
        <f t="shared" si="1"/>
        <v>0.15250945827921999</v>
      </c>
      <c r="CE25" s="223">
        <f t="shared" si="1"/>
        <v>0</v>
      </c>
      <c r="CF25" s="223">
        <f t="shared" si="1"/>
        <v>0</v>
      </c>
      <c r="CG25" s="223">
        <f t="shared" si="1"/>
        <v>0</v>
      </c>
      <c r="CH25" s="223">
        <f t="shared" si="1"/>
        <v>0</v>
      </c>
      <c r="CI25" s="223">
        <f t="shared" si="12"/>
        <v>0.17209816245192808</v>
      </c>
      <c r="CK25" s="18" t="str">
        <f t="shared" si="13"/>
        <v>01552</v>
      </c>
      <c r="CL25" s="18" t="str">
        <f t="shared" si="14"/>
        <v>佐呂間町</v>
      </c>
      <c r="CM25" s="18">
        <f>VLOOKUP($CK25&amp;"_"&amp;$AZ$7,データシート1!$A:$BT,MATCH("ca_太陽光発電（10kW未満）",データシート1!$A$1:$BT$1,0),0)</f>
        <v>134</v>
      </c>
      <c r="CN25" s="18">
        <f>VLOOKUP($CK25&amp;"_"&amp;$AZ$5,データシート1!$A:$BT,MATCH("ab_家庭",データシート1!$A$1:$BT$1,0),0)</f>
        <v>2393</v>
      </c>
      <c r="CO25" s="223">
        <f t="shared" si="15"/>
        <v>5.5996656916005014E-2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07564</v>
      </c>
      <c r="AY26" s="18" t="str">
        <f>IF(IFERROR(比較地域マスタ!$Z19,"")=0,"",IFERROR(比較地域マスタ!$Z19,""))</f>
        <v>飯舘村</v>
      </c>
      <c r="BC26" s="844" t="str">
        <f t="shared" si="0"/>
        <v>07564</v>
      </c>
      <c r="BD26" s="1031" t="str">
        <f t="shared" si="2"/>
        <v>飯舘村</v>
      </c>
      <c r="BE26" s="34">
        <f>VLOOKUP($BC26&amp;"_"&amp;$AZ$7,データシート1!$A:$BT,MATCH("cb_"&amp;BE$12,データシート1!$A$1:$BT$1,0),0)</f>
        <v>1433.3000000000006</v>
      </c>
      <c r="BF26" s="34">
        <f>VLOOKUP($BC26&amp;"_"&amp;$AZ$7,データシート1!$A:$BT,MATCH("cb_"&amp;BF$12,データシート1!$A$1:$BT$1,0),0)</f>
        <v>38577.10000000002</v>
      </c>
      <c r="BG26" s="34">
        <f>VLOOKUP($BC26&amp;"_"&amp;$AZ$7,データシート1!$A:$BT,MATCH("cb_"&amp;BG$12,データシート1!$A$1:$BT$1,0),0)</f>
        <v>6460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46470.400000000023</v>
      </c>
      <c r="BL26" s="36"/>
      <c r="BM26" s="844" t="str">
        <f t="shared" si="4"/>
        <v>07564</v>
      </c>
      <c r="BN26" s="1031" t="str">
        <f t="shared" si="5"/>
        <v>飯舘村</v>
      </c>
      <c r="BO26" s="34">
        <f>BE26*VLOOKUP(BO$12,別紙!$B$4:$E$10,MATCH("設備利用率",別紙!$B$4:$E$4,0),0)/100*8760/10^3</f>
        <v>1720.1319960000005</v>
      </c>
      <c r="BP26" s="34">
        <f>BF26*VLOOKUP(BP$12,別紙!$B$4:$E$10,MATCH("設備利用率",別紙!$B$4:$E$4,0),0)/100*8760/10^3</f>
        <v>51028.244796000028</v>
      </c>
      <c r="BQ26" s="34">
        <f>BG26*VLOOKUP(BQ$12,別紙!$B$4:$E$10,MATCH("設備利用率",別紙!$B$4:$E$4,0),0)/100*8760/10^3</f>
        <v>14034.220799999999</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66782.597592000035</v>
      </c>
      <c r="BV26" s="36"/>
      <c r="BW26" s="33" t="str">
        <f t="shared" si="7"/>
        <v>07564</v>
      </c>
      <c r="BX26" s="33" t="str">
        <f t="shared" si="8"/>
        <v>飯舘村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15424.936072502762</v>
      </c>
      <c r="BZ26" s="36"/>
      <c r="CA26" s="33" t="str">
        <f t="shared" si="9"/>
        <v>07564</v>
      </c>
      <c r="CB26" s="33" t="str">
        <f t="shared" si="10"/>
        <v>飯舘村</v>
      </c>
      <c r="CC26" s="223">
        <f t="shared" si="11"/>
        <v>0.11151631280121745</v>
      </c>
      <c r="CD26" s="223">
        <f t="shared" si="1"/>
        <v>3.308165723095958</v>
      </c>
      <c r="CE26" s="223">
        <f t="shared" si="1"/>
        <v>0.90983980316249613</v>
      </c>
      <c r="CF26" s="223">
        <f t="shared" si="1"/>
        <v>0</v>
      </c>
      <c r="CG26" s="223">
        <f t="shared" si="1"/>
        <v>0</v>
      </c>
      <c r="CH26" s="223">
        <f t="shared" si="1"/>
        <v>0</v>
      </c>
      <c r="CI26" s="223">
        <f t="shared" si="12"/>
        <v>4.3295218390596721</v>
      </c>
      <c r="CK26" s="18" t="str">
        <f t="shared" si="13"/>
        <v>07564</v>
      </c>
      <c r="CL26" s="18" t="str">
        <f t="shared" si="14"/>
        <v>飯舘村</v>
      </c>
      <c r="CM26" s="18">
        <f>VLOOKUP($CK26&amp;"_"&amp;$AZ$7,データシート1!$A:$BT,MATCH("ca_太陽光発電（10kW未満）",データシート1!$A$1:$BT$1,0),0)</f>
        <v>253</v>
      </c>
      <c r="CN26" s="18">
        <f>VLOOKUP($CK26&amp;"_"&amp;$AZ$5,データシート1!$A:$BT,MATCH("ab_家庭",データシート1!$A$1:$BT$1,0),0)</f>
        <v>1808</v>
      </c>
      <c r="CO26" s="223">
        <f t="shared" si="15"/>
        <v>0.13993362831858408</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45431</v>
      </c>
      <c r="AY27" s="18" t="str">
        <f>IF(IFERROR(比較地域マスタ!$Z20,"")=0,"",IFERROR(比較地域マスタ!$Z20,""))</f>
        <v>美郷町</v>
      </c>
      <c r="BC27" s="844" t="str">
        <f t="shared" si="0"/>
        <v>45431</v>
      </c>
      <c r="BD27" s="1031" t="str">
        <f t="shared" si="2"/>
        <v>美郷町</v>
      </c>
      <c r="BE27" s="34">
        <f>VLOOKUP($BC27&amp;"_"&amp;$AZ$7,データシート1!$A:$BT,MATCH("cb_"&amp;BE$12,データシート1!$A$1:$BT$1,0),0)</f>
        <v>1298.8099999999997</v>
      </c>
      <c r="BF27" s="34">
        <f>VLOOKUP($BC27&amp;"_"&amp;$AZ$7,データシート1!$A:$BT,MATCH("cb_"&amp;BF$12,データシート1!$A$1:$BT$1,0),0)</f>
        <v>3487.3100000000004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4786.12</v>
      </c>
      <c r="BL27" s="36"/>
      <c r="BM27" s="844" t="str">
        <f t="shared" si="4"/>
        <v>45431</v>
      </c>
      <c r="BN27" s="1031" t="str">
        <f t="shared" si="5"/>
        <v>美郷町</v>
      </c>
      <c r="BO27" s="34">
        <f>BE27*VLOOKUP(BO$12,別紙!$B$4:$E$10,MATCH("設備利用率",別紙!$B$4:$E$4,0),0)/100*8760/10^3</f>
        <v>1558.7278571999998</v>
      </c>
      <c r="BP27" s="34">
        <f>BF27*VLOOKUP(BP$12,別紙!$B$4:$E$10,MATCH("設備利用率",別紙!$B$4:$E$4,0),0)/100*8760/10^3</f>
        <v>4612.8741755999999</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6171.6020327999995</v>
      </c>
      <c r="BV27" s="36"/>
      <c r="BW27" s="33" t="str">
        <f t="shared" si="7"/>
        <v>45431</v>
      </c>
      <c r="BX27" s="33" t="str">
        <f t="shared" si="8"/>
        <v>美郷町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23519.840655801334</v>
      </c>
      <c r="BZ27" s="36"/>
      <c r="CA27" s="33" t="str">
        <f t="shared" si="9"/>
        <v>45431</v>
      </c>
      <c r="CB27" s="33" t="str">
        <f t="shared" si="10"/>
        <v>美郷町</v>
      </c>
      <c r="CC27" s="223">
        <f t="shared" si="11"/>
        <v>6.6272891896294733E-2</v>
      </c>
      <c r="CD27" s="223">
        <f t="shared" si="1"/>
        <v>0.19612693143234378</v>
      </c>
      <c r="CE27" s="223">
        <f t="shared" si="1"/>
        <v>0</v>
      </c>
      <c r="CF27" s="223">
        <f t="shared" si="1"/>
        <v>0</v>
      </c>
      <c r="CG27" s="223">
        <f t="shared" si="1"/>
        <v>0</v>
      </c>
      <c r="CH27" s="223">
        <f t="shared" si="1"/>
        <v>0</v>
      </c>
      <c r="CI27" s="223">
        <f t="shared" si="12"/>
        <v>0.26239982332863854</v>
      </c>
      <c r="CK27" s="18" t="str">
        <f t="shared" si="13"/>
        <v>45431</v>
      </c>
      <c r="CL27" s="18" t="str">
        <f t="shared" si="14"/>
        <v>美郷町</v>
      </c>
      <c r="CM27" s="18">
        <f>VLOOKUP($CK27&amp;"_"&amp;$AZ$7,データシート1!$A:$BT,MATCH("ca_太陽光発電（10kW未満）",データシート1!$A$1:$BT$1,0),0)</f>
        <v>244</v>
      </c>
      <c r="CN27" s="18">
        <f>VLOOKUP($CK27&amp;"_"&amp;$AZ$5,データシート1!$A:$BT,MATCH("ab_家庭",データシート1!$A$1:$BT$1,0),0)</f>
        <v>2463</v>
      </c>
      <c r="CO27" s="223">
        <f t="shared" si="15"/>
        <v>9.9066179455948034E-2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20386</v>
      </c>
      <c r="AY28" s="18" t="str">
        <f>IF(IFERROR(比較地域マスタ!$Z21,"")=0,"",IFERROR(比較地域マスタ!$Z21,""))</f>
        <v>中川村</v>
      </c>
      <c r="BC28" s="844" t="str">
        <f t="shared" si="0"/>
        <v>20386</v>
      </c>
      <c r="BD28" s="1031" t="str">
        <f t="shared" si="2"/>
        <v>中川村</v>
      </c>
      <c r="BE28" s="34">
        <f>VLOOKUP($BC28&amp;"_"&amp;$AZ$7,データシート1!$A:$BT,MATCH("cb_"&amp;BE$12,データシート1!$A$1:$BT$1,0),0)</f>
        <v>1381.9999999999998</v>
      </c>
      <c r="BF28" s="34">
        <f>VLOOKUP($BC28&amp;"_"&amp;$AZ$7,データシート1!$A:$BT,MATCH("cb_"&amp;BF$12,データシート1!$A$1:$BT$1,0),0)</f>
        <v>7117.8999999999987</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8499.8999999999978</v>
      </c>
      <c r="BL28" s="36"/>
      <c r="BM28" s="844" t="str">
        <f t="shared" si="4"/>
        <v>20386</v>
      </c>
      <c r="BN28" s="1031" t="str">
        <f t="shared" si="5"/>
        <v>中川村</v>
      </c>
      <c r="BO28" s="34">
        <f>BE28*VLOOKUP(BO$12,別紙!$B$4:$E$10,MATCH("設備利用率",別紙!$B$4:$E$4,0),0)/100*8760/10^3</f>
        <v>1658.5658399999995</v>
      </c>
      <c r="BP28" s="34">
        <f>BF28*VLOOKUP(BP$12,別紙!$B$4:$E$10,MATCH("設備利用率",別紙!$B$4:$E$4,0),0)/100*8760/10^3</f>
        <v>9415.2734039999978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11073.839243999997</v>
      </c>
      <c r="BV28" s="36"/>
      <c r="BW28" s="33" t="str">
        <f t="shared" si="7"/>
        <v>20386</v>
      </c>
      <c r="BX28" s="33" t="str">
        <f t="shared" si="8"/>
        <v>中川村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16757.091621997064</v>
      </c>
      <c r="BZ28" s="36"/>
      <c r="CA28" s="33" t="str">
        <f t="shared" si="9"/>
        <v>20386</v>
      </c>
      <c r="CB28" s="33" t="str">
        <f t="shared" si="10"/>
        <v>中川村</v>
      </c>
      <c r="CC28" s="223">
        <f t="shared" si="11"/>
        <v>9.8976951216450781E-2</v>
      </c>
      <c r="CD28" s="223">
        <f t="shared" si="1"/>
        <v>0.56186799096094642</v>
      </c>
      <c r="CE28" s="223">
        <f t="shared" si="1"/>
        <v>0</v>
      </c>
      <c r="CF28" s="223">
        <f t="shared" si="1"/>
        <v>0</v>
      </c>
      <c r="CG28" s="223">
        <f t="shared" si="1"/>
        <v>0</v>
      </c>
      <c r="CH28" s="223">
        <f t="shared" si="1"/>
        <v>0</v>
      </c>
      <c r="CI28" s="223">
        <f t="shared" si="12"/>
        <v>0.6608449421773972</v>
      </c>
      <c r="CK28" s="18" t="str">
        <f t="shared" si="13"/>
        <v>20386</v>
      </c>
      <c r="CL28" s="18" t="str">
        <f t="shared" si="14"/>
        <v>中川村</v>
      </c>
      <c r="CM28" s="18">
        <f>VLOOKUP($CK28&amp;"_"&amp;$AZ$7,データシート1!$A:$BT,MATCH("ca_太陽光発電（10kW未満）",データシート1!$A$1:$BT$1,0),0)</f>
        <v>280</v>
      </c>
      <c r="CN28" s="18">
        <f>VLOOKUP($CK28&amp;"_"&amp;$AZ$5,データシート1!$A:$BT,MATCH("ab_家庭",データシート1!$A$1:$BT$1,0),0)</f>
        <v>1695</v>
      </c>
      <c r="CO28" s="223">
        <f t="shared" si="15"/>
        <v>0.16519174041297935</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01427</v>
      </c>
      <c r="AY29" s="18" t="str">
        <f>IF(IFERROR(比較地域マスタ!$Z22,"")=0,"",IFERROR(比較地域マスタ!$Z22,""))</f>
        <v>由仁町</v>
      </c>
      <c r="BC29" s="844" t="str">
        <f t="shared" si="0"/>
        <v>01427</v>
      </c>
      <c r="BD29" s="1031" t="str">
        <f t="shared" si="2"/>
        <v>由仁町</v>
      </c>
      <c r="BE29" s="34">
        <f>VLOOKUP($BC29&amp;"_"&amp;$AZ$7,データシート1!$A:$BT,MATCH("cb_"&amp;BE$12,データシート1!$A$1:$BT$1,0),0)</f>
        <v>754.31400000000053</v>
      </c>
      <c r="BF29" s="34">
        <f>VLOOKUP($BC29&amp;"_"&amp;$AZ$7,データシート1!$A:$BT,MATCH("cb_"&amp;BF$12,データシート1!$A$1:$BT$1,0),0)</f>
        <v>3030.4</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3784.7140000000009</v>
      </c>
      <c r="BL29" s="36"/>
      <c r="BM29" s="844" t="str">
        <f t="shared" si="4"/>
        <v>01427</v>
      </c>
      <c r="BN29" s="1031" t="str">
        <f t="shared" si="5"/>
        <v>由仁町</v>
      </c>
      <c r="BO29" s="34">
        <f>BE29*VLOOKUP(BO$12,別紙!$B$4:$E$10,MATCH("設備利用率",別紙!$B$4:$E$4,0),0)/100*8760/10^3</f>
        <v>905.2673176800007</v>
      </c>
      <c r="BP29" s="34">
        <f>BF29*VLOOKUP(BP$12,別紙!$B$4:$E$10,MATCH("設備利用率",別紙!$B$4:$E$4,0),0)/100*8760/10^3</f>
        <v>4008.491904</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4913.7592216800003</v>
      </c>
      <c r="BV29" s="36"/>
      <c r="BW29" s="33" t="str">
        <f t="shared" si="7"/>
        <v>01427</v>
      </c>
      <c r="BX29" s="33" t="str">
        <f t="shared" si="8"/>
        <v>由仁町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28392.675278741215</v>
      </c>
      <c r="BZ29" s="36"/>
      <c r="CA29" s="33" t="str">
        <f t="shared" si="9"/>
        <v>01427</v>
      </c>
      <c r="CB29" s="33" t="str">
        <f t="shared" si="10"/>
        <v>由仁町</v>
      </c>
      <c r="CC29" s="223">
        <f t="shared" si="11"/>
        <v>3.1883833023576058E-2</v>
      </c>
      <c r="CD29" s="223">
        <f t="shared" ref="CD29:CD60" si="16">BP29/$BY29</f>
        <v>0.14118049337187066</v>
      </c>
      <c r="CE29" s="223">
        <f t="shared" ref="CE29:CE60" si="17">BQ29/$BY29</f>
        <v>0</v>
      </c>
      <c r="CF29" s="223">
        <f t="shared" ref="CF29:CF60" si="18">BR29/$BY29</f>
        <v>0</v>
      </c>
      <c r="CG29" s="223">
        <f t="shared" ref="CG29:CG60" si="19">BS29/$BY29</f>
        <v>0</v>
      </c>
      <c r="CH29" s="223">
        <f t="shared" ref="CH29:CH60" si="20">BT29/$BY29</f>
        <v>0</v>
      </c>
      <c r="CI29" s="223">
        <f t="shared" si="12"/>
        <v>0.17306432639544669</v>
      </c>
      <c r="CK29" s="18" t="str">
        <f t="shared" si="13"/>
        <v>01427</v>
      </c>
      <c r="CL29" s="18" t="str">
        <f t="shared" si="14"/>
        <v>由仁町</v>
      </c>
      <c r="CM29" s="18">
        <f>VLOOKUP($CK29&amp;"_"&amp;$AZ$7,データシート1!$A:$BT,MATCH("ca_太陽光発電（10kW未満）",データシート1!$A$1:$BT$1,0),0)</f>
        <v>105</v>
      </c>
      <c r="CN29" s="18">
        <f>VLOOKUP($CK29&amp;"_"&amp;$AZ$5,データシート1!$A:$BT,MATCH("ab_家庭",データシート1!$A$1:$BT$1,0),0)</f>
        <v>2347</v>
      </c>
      <c r="CO29" s="223">
        <f t="shared" si="15"/>
        <v>4.4737963357477629E-2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06322</v>
      </c>
      <c r="AY30" s="18" t="str">
        <f>IF(IFERROR(比較地域マスタ!$Z23,"")=0,"",IFERROR(比較地域マスタ!$Z23,""))</f>
        <v>西川町</v>
      </c>
      <c r="BC30" s="844" t="str">
        <f t="shared" si="0"/>
        <v>06322</v>
      </c>
      <c r="BD30" s="1031" t="str">
        <f t="shared" si="2"/>
        <v>西川町</v>
      </c>
      <c r="BE30" s="34">
        <f>VLOOKUP($BC30&amp;"_"&amp;$AZ$7,データシート1!$A:$BT,MATCH("cb_"&amp;BE$12,データシート1!$A$1:$BT$1,0),0)</f>
        <v>175</v>
      </c>
      <c r="BF30" s="34">
        <f>VLOOKUP($BC30&amp;"_"&amp;$AZ$7,データシート1!$A:$BT,MATCH("cb_"&amp;BF$12,データシート1!$A$1:$BT$1,0),0)</f>
        <v>32.6</v>
      </c>
      <c r="BG30" s="34">
        <f>VLOOKUP($BC30&amp;"_"&amp;$AZ$7,データシート1!$A:$BT,MATCH("cb_"&amp;BG$12,データシート1!$A$1:$BT$1,0),0)</f>
        <v>0</v>
      </c>
      <c r="BH30" s="34">
        <f>VLOOKUP($BC30&amp;"_"&amp;$AZ$7,データシート1!$A:$BT,MATCH("cb_"&amp;BH$12,データシート1!$A$1:$BT$1,0),0)</f>
        <v>49.4</v>
      </c>
      <c r="BI30" s="34">
        <f>VLOOKUP($BC30&amp;"_"&amp;$AZ$7,データシート1!$A:$BT,MATCH("cb_"&amp;BI$12,データシート1!$A$1:$BT$1,0),0)</f>
        <v>0</v>
      </c>
      <c r="BJ30" s="34">
        <f>VLOOKUP($BC30&amp;"_"&amp;$AZ$7,データシート1!$A:$BT,MATCH("cb_"&amp;BJ$12,データシート1!$A$1:$BT$1,0),0)</f>
        <v>0</v>
      </c>
      <c r="BK30" s="34">
        <f t="shared" si="3"/>
        <v>257</v>
      </c>
      <c r="BL30" s="36"/>
      <c r="BM30" s="844" t="str">
        <f t="shared" si="4"/>
        <v>06322</v>
      </c>
      <c r="BN30" s="1031" t="str">
        <f t="shared" si="5"/>
        <v>西川町</v>
      </c>
      <c r="BO30" s="34">
        <f>BE30*VLOOKUP(BO$12,別紙!$B$4:$E$10,MATCH("設備利用率",別紙!$B$4:$E$4,0),0)/100*8760/10^3</f>
        <v>210.02099999999999</v>
      </c>
      <c r="BP30" s="34">
        <f>BF30*VLOOKUP(BP$12,別紙!$B$4:$E$10,MATCH("設備利用率",別紙!$B$4:$E$4,0),0)/100*8760/10^3</f>
        <v>43.121976000000004</v>
      </c>
      <c r="BQ30" s="34">
        <f>BG30*VLOOKUP(BQ$12,別紙!$B$4:$E$10,MATCH("設備利用率",別紙!$B$4:$E$4,0),0)/100*8760/10^3</f>
        <v>0</v>
      </c>
      <c r="BR30" s="34">
        <f>BH30*VLOOKUP(BR$12,別紙!$B$4:$E$10,MATCH("設備利用率",別紙!$B$4:$E$4,0),0)/100*8760/10^3</f>
        <v>259.64639999999997</v>
      </c>
      <c r="BS30" s="34">
        <f>BI30*VLOOKUP(BS$12,別紙!$B$4:$E$10,MATCH("設備利用率",別紙!$B$4:$E$4,0),0)/100*8760/10^3</f>
        <v>0</v>
      </c>
      <c r="BT30" s="34">
        <f>BJ30*VLOOKUP(BT$12,別紙!$B$4:$E$10,MATCH("設備利用率",別紙!$B$4:$E$4,0),0)/100*8760/10^3</f>
        <v>0</v>
      </c>
      <c r="BU30" s="34">
        <f t="shared" si="6"/>
        <v>512.78937599999995</v>
      </c>
      <c r="BV30" s="36"/>
      <c r="BW30" s="33" t="str">
        <f t="shared" si="7"/>
        <v>06322</v>
      </c>
      <c r="BX30" s="33" t="str">
        <f t="shared" si="8"/>
        <v>西川町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22452.654686485439</v>
      </c>
      <c r="BZ30" s="36"/>
      <c r="CA30" s="33" t="str">
        <f t="shared" si="9"/>
        <v>06322</v>
      </c>
      <c r="CB30" s="33" t="str">
        <f t="shared" si="10"/>
        <v>西川町</v>
      </c>
      <c r="CC30" s="223">
        <f t="shared" si="11"/>
        <v>9.3539495855879569E-3</v>
      </c>
      <c r="CD30" s="223">
        <f t="shared" si="16"/>
        <v>1.9205736070913571E-3</v>
      </c>
      <c r="CE30" s="223">
        <f t="shared" si="17"/>
        <v>0</v>
      </c>
      <c r="CF30" s="223">
        <f t="shared" si="18"/>
        <v>1.1564173752526675E-2</v>
      </c>
      <c r="CG30" s="223">
        <f t="shared" si="19"/>
        <v>0</v>
      </c>
      <c r="CH30" s="223">
        <f t="shared" si="20"/>
        <v>0</v>
      </c>
      <c r="CI30" s="223">
        <f t="shared" si="12"/>
        <v>2.2838696945205988E-2</v>
      </c>
      <c r="CK30" s="18" t="str">
        <f t="shared" si="13"/>
        <v>06322</v>
      </c>
      <c r="CL30" s="18" t="str">
        <f t="shared" si="14"/>
        <v>西川町</v>
      </c>
      <c r="CM30" s="18">
        <f>VLOOKUP($CK30&amp;"_"&amp;$AZ$7,データシート1!$A:$BT,MATCH("ca_太陽光発電（10kW未満）",データシート1!$A$1:$BT$1,0),0)</f>
        <v>36</v>
      </c>
      <c r="CN30" s="18">
        <f>VLOOKUP($CK30&amp;"_"&amp;$AZ$5,データシート1!$A:$BT,MATCH("ab_家庭",データシート1!$A$1:$BT$1,0),0)</f>
        <v>1789</v>
      </c>
      <c r="CO30" s="223">
        <f t="shared" si="15"/>
        <v>2.0122973728339856E-2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07505</v>
      </c>
      <c r="AY31" s="18" t="str">
        <f>IF(IFERROR(比較地域マスタ!$Z24,"")=0,"",IFERROR(比較地域マスタ!$Z24,""))</f>
        <v>古殿町</v>
      </c>
      <c r="BC31" s="844" t="str">
        <f t="shared" si="0"/>
        <v>07505</v>
      </c>
      <c r="BD31" s="1031" t="str">
        <f t="shared" si="2"/>
        <v>古殿町</v>
      </c>
      <c r="BE31" s="34">
        <f>VLOOKUP($BC31&amp;"_"&amp;$AZ$7,データシート1!$A:$BT,MATCH("cb_"&amp;BE$12,データシート1!$A$1:$BT$1,0),0)</f>
        <v>469.2</v>
      </c>
      <c r="BF31" s="34">
        <f>VLOOKUP($BC31&amp;"_"&amp;$AZ$7,データシート1!$A:$BT,MATCH("cb_"&amp;BF$12,データシート1!$A$1:$BT$1,0),0)</f>
        <v>1127.2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98</v>
      </c>
      <c r="BK31" s="34">
        <f t="shared" si="3"/>
        <v>1694.4</v>
      </c>
      <c r="BL31" s="36"/>
      <c r="BM31" s="844" t="str">
        <f t="shared" si="4"/>
        <v>07505</v>
      </c>
      <c r="BN31" s="1031" t="str">
        <f t="shared" si="5"/>
        <v>古殿町</v>
      </c>
      <c r="BO31" s="34">
        <f>BE31*VLOOKUP(BO$12,別紙!$B$4:$E$10,MATCH("設備利用率",別紙!$B$4:$E$4,0),0)/100*8760/10^3</f>
        <v>563.09630400000003</v>
      </c>
      <c r="BP31" s="34">
        <f>BF31*VLOOKUP(BP$12,別紙!$B$4:$E$10,MATCH("設備利用率",別紙!$B$4:$E$4,0),0)/100*8760/10^3</f>
        <v>1491.0150719999999</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686.78399999999999</v>
      </c>
      <c r="BU31" s="34">
        <f t="shared" si="6"/>
        <v>2740.8953759999999</v>
      </c>
      <c r="BV31" s="36"/>
      <c r="BW31" s="33" t="str">
        <f t="shared" si="7"/>
        <v>07505</v>
      </c>
      <c r="BX31" s="33" t="str">
        <f t="shared" si="8"/>
        <v>古殿町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25034.078980118571</v>
      </c>
      <c r="BZ31" s="36"/>
      <c r="CA31" s="33" t="str">
        <f t="shared" si="9"/>
        <v>07505</v>
      </c>
      <c r="CB31" s="33" t="str">
        <f t="shared" si="10"/>
        <v>古殿町</v>
      </c>
      <c r="CC31" s="223">
        <f t="shared" si="11"/>
        <v>2.249319036051603E-2</v>
      </c>
      <c r="CD31" s="223">
        <f t="shared" si="16"/>
        <v>5.9559413916690368E-2</v>
      </c>
      <c r="CE31" s="223">
        <f t="shared" si="17"/>
        <v>0</v>
      </c>
      <c r="CF31" s="223">
        <f t="shared" si="18"/>
        <v>0</v>
      </c>
      <c r="CG31" s="223">
        <f t="shared" si="19"/>
        <v>0</v>
      </c>
      <c r="CH31" s="223">
        <f t="shared" si="20"/>
        <v>2.7433963140622283E-2</v>
      </c>
      <c r="CI31" s="223">
        <f t="shared" si="12"/>
        <v>0.10948656741782868</v>
      </c>
      <c r="CK31" s="18" t="str">
        <f t="shared" si="13"/>
        <v>07505</v>
      </c>
      <c r="CL31" s="18" t="str">
        <f t="shared" si="14"/>
        <v>古殿町</v>
      </c>
      <c r="CM31" s="18">
        <f>VLOOKUP($CK31&amp;"_"&amp;$AZ$7,データシート1!$A:$BT,MATCH("ca_太陽光発電（10kW未満）",データシート1!$A$1:$BT$1,0),0)</f>
        <v>93</v>
      </c>
      <c r="CN31" s="18">
        <f>VLOOKUP($CK31&amp;"_"&amp;$AZ$5,データシート1!$A:$BT,MATCH("ab_家庭",データシート1!$A$1:$BT$1,0),0)</f>
        <v>1730</v>
      </c>
      <c r="CO31" s="223">
        <f t="shared" si="15"/>
        <v>5.3757225433526012E-2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39387</v>
      </c>
      <c r="AY32" s="18" t="str">
        <f>IF(IFERROR(比較地域マスタ!$Z25,"")=0,"",IFERROR(比較地域マスタ!$Z25,""))</f>
        <v>仁淀川町</v>
      </c>
      <c r="AZ32" s="22"/>
      <c r="BA32" s="22"/>
      <c r="BB32" s="22"/>
      <c r="BC32" s="844" t="str">
        <f t="shared" si="0"/>
        <v>39387</v>
      </c>
      <c r="BD32" s="1031" t="str">
        <f t="shared" si="2"/>
        <v>仁淀川町</v>
      </c>
      <c r="BE32" s="34">
        <f>VLOOKUP($BC32&amp;"_"&amp;$AZ$7,データシート1!$A:$BT,MATCH("cb_"&amp;BE$12,データシート1!$A$1:$BT$1,0),0)</f>
        <v>540.01499999999987</v>
      </c>
      <c r="BF32" s="34">
        <f>VLOOKUP($BC32&amp;"_"&amp;$AZ$7,データシート1!$A:$BT,MATCH("cb_"&amp;BF$12,データシート1!$A$1:$BT$1,0),0)</f>
        <v>543.71</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1083.7249999999999</v>
      </c>
      <c r="BL32" s="36"/>
      <c r="BM32" s="844" t="str">
        <f t="shared" si="4"/>
        <v>39387</v>
      </c>
      <c r="BN32" s="1031" t="str">
        <f t="shared" si="5"/>
        <v>仁淀川町</v>
      </c>
      <c r="BO32" s="34">
        <f>BE32*VLOOKUP(BO$12,別紙!$B$4:$E$10,MATCH("設備利用率",別紙!$B$4:$E$4,0),0)/100*8760/10^3</f>
        <v>648.08280179999986</v>
      </c>
      <c r="BP32" s="34">
        <f>BF32*VLOOKUP(BP$12,別紙!$B$4:$E$10,MATCH("設備利用率",別紙!$B$4:$E$4,0),0)/100*8760/10^3</f>
        <v>719.19783960000007</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1367.2806413999999</v>
      </c>
      <c r="BV32" s="36"/>
      <c r="BW32" s="33" t="str">
        <f t="shared" si="7"/>
        <v>39387</v>
      </c>
      <c r="BX32" s="33" t="str">
        <f t="shared" si="8"/>
        <v>仁淀川町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25613.126277228443</v>
      </c>
      <c r="BZ32" s="36"/>
      <c r="CA32" s="33" t="str">
        <f t="shared" si="9"/>
        <v>39387</v>
      </c>
      <c r="CB32" s="33" t="str">
        <f t="shared" si="10"/>
        <v>仁淀川町</v>
      </c>
      <c r="CC32" s="223">
        <f t="shared" si="11"/>
        <v>2.5302760576173131E-2</v>
      </c>
      <c r="CD32" s="223">
        <f t="shared" si="16"/>
        <v>2.807926809931862E-2</v>
      </c>
      <c r="CE32" s="223">
        <f t="shared" si="17"/>
        <v>0</v>
      </c>
      <c r="CF32" s="223">
        <f t="shared" si="18"/>
        <v>0</v>
      </c>
      <c r="CG32" s="223">
        <f t="shared" si="19"/>
        <v>0</v>
      </c>
      <c r="CH32" s="223">
        <f t="shared" si="20"/>
        <v>0</v>
      </c>
      <c r="CI32" s="223">
        <f t="shared" si="12"/>
        <v>5.3382028675491751E-2</v>
      </c>
      <c r="CJ32" s="22"/>
      <c r="CK32" s="18" t="str">
        <f t="shared" si="13"/>
        <v>39387</v>
      </c>
      <c r="CL32" s="18" t="str">
        <f t="shared" si="14"/>
        <v>仁淀川町</v>
      </c>
      <c r="CM32" s="18">
        <f>VLOOKUP($CK32&amp;"_"&amp;$AZ$7,データシート1!$A:$BT,MATCH("ca_太陽光発電（10kW未満）",データシート1!$A$1:$BT$1,0),0)</f>
        <v>106</v>
      </c>
      <c r="CN32" s="18">
        <f>VLOOKUP($CK32&amp;"_"&amp;$AZ$5,データシート1!$A:$BT,MATCH("ab_家庭",データシート1!$A$1:$BT$1,0),0)</f>
        <v>2753</v>
      </c>
      <c r="CO32" s="223">
        <f t="shared" si="15"/>
        <v>3.8503450780966217E-2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01370</v>
      </c>
      <c r="AY33" s="18" t="str">
        <f>IF(IFERROR(比較地域マスタ!$Z26,"")=0,"",IFERROR(比較地域マスタ!$Z26,""))</f>
        <v>今金町</v>
      </c>
      <c r="BC33" s="844" t="str">
        <f t="shared" si="0"/>
        <v>01370</v>
      </c>
      <c r="BD33" s="1031" t="str">
        <f t="shared" si="2"/>
        <v>今金町</v>
      </c>
      <c r="BE33" s="34">
        <f>VLOOKUP($BC33&amp;"_"&amp;$AZ$7,データシート1!$A:$BT,MATCH("cb_"&amp;BE$12,データシート1!$A$1:$BT$1,0),0)</f>
        <v>160.30000000000001</v>
      </c>
      <c r="BF33" s="34">
        <f>VLOOKUP($BC33&amp;"_"&amp;$AZ$7,データシート1!$A:$BT,MATCH("cb_"&amp;BF$12,データシート1!$A$1:$BT$1,0),0)</f>
        <v>30.4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190.70000000000002</v>
      </c>
      <c r="BL33" s="36"/>
      <c r="BM33" s="844" t="str">
        <f t="shared" si="4"/>
        <v>01370</v>
      </c>
      <c r="BN33" s="1031" t="str">
        <f t="shared" si="5"/>
        <v>今金町</v>
      </c>
      <c r="BO33" s="34">
        <f>BE33*VLOOKUP(BO$12,別紙!$B$4:$E$10,MATCH("設備利用率",別紙!$B$4:$E$4,0),0)/100*8760/10^3</f>
        <v>192.37923599999999</v>
      </c>
      <c r="BP33" s="34">
        <f>BF33*VLOOKUP(BP$12,別紙!$B$4:$E$10,MATCH("設備利用率",別紙!$B$4:$E$4,0),0)/100*8760/10^3</f>
        <v>40.211903999999997</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232.59114</v>
      </c>
      <c r="BV33" s="36"/>
      <c r="BW33" s="33" t="str">
        <f t="shared" si="7"/>
        <v>01370</v>
      </c>
      <c r="BX33" s="33" t="str">
        <f t="shared" si="8"/>
        <v>今金町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22013.868888204277</v>
      </c>
      <c r="BZ33" s="36"/>
      <c r="CA33" s="33" t="str">
        <f t="shared" si="9"/>
        <v>01370</v>
      </c>
      <c r="CB33" s="33" t="str">
        <f t="shared" si="10"/>
        <v>今金町</v>
      </c>
      <c r="CC33" s="223">
        <f t="shared" si="11"/>
        <v>8.7390016256107903E-3</v>
      </c>
      <c r="CD33" s="223">
        <f t="shared" si="16"/>
        <v>1.8266622829550328E-3</v>
      </c>
      <c r="CE33" s="223">
        <f t="shared" si="17"/>
        <v>0</v>
      </c>
      <c r="CF33" s="223">
        <f t="shared" si="18"/>
        <v>0</v>
      </c>
      <c r="CG33" s="223">
        <f t="shared" si="19"/>
        <v>0</v>
      </c>
      <c r="CH33" s="223">
        <f t="shared" si="20"/>
        <v>0</v>
      </c>
      <c r="CI33" s="223">
        <f t="shared" si="12"/>
        <v>1.0565663908565824E-2</v>
      </c>
      <c r="CK33" s="18" t="str">
        <f t="shared" si="13"/>
        <v>01370</v>
      </c>
      <c r="CL33" s="18" t="str">
        <f t="shared" si="14"/>
        <v>今金町</v>
      </c>
      <c r="CM33" s="18">
        <f>VLOOKUP($CK33&amp;"_"&amp;$AZ$7,データシート1!$A:$BT,MATCH("ca_太陽光発電（10kW未満）",データシート1!$A$1:$BT$1,0),0)</f>
        <v>25</v>
      </c>
      <c r="CN33" s="18">
        <f>VLOOKUP($CK33&amp;"_"&amp;$AZ$5,データシート1!$A:$BT,MATCH("ab_家庭",データシート1!$A$1:$BT$1,0),0)</f>
        <v>2424</v>
      </c>
      <c r="CO33" s="223">
        <f t="shared" si="15"/>
        <v>1.0313531353135313E-2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07541</v>
      </c>
      <c r="AY34" s="18" t="str">
        <f>IF(IFERROR(比較地域マスタ!$Z27,"")=0,"",IFERROR(比較地域マスタ!$Z27,""))</f>
        <v>広野町</v>
      </c>
      <c r="BC34" s="844" t="str">
        <f t="shared" si="0"/>
        <v>07541</v>
      </c>
      <c r="BD34" s="1031" t="str">
        <f t="shared" si="2"/>
        <v>広野町</v>
      </c>
      <c r="BE34" s="34">
        <f>VLOOKUP($BC34&amp;"_"&amp;$AZ$7,データシート1!$A:$BT,MATCH("cb_"&amp;BE$12,データシート1!$A$1:$BT$1,0),0)</f>
        <v>777.3</v>
      </c>
      <c r="BF34" s="34">
        <f>VLOOKUP($BC34&amp;"_"&amp;$AZ$7,データシート1!$A:$BT,MATCH("cb_"&amp;BF$12,データシート1!$A$1:$BT$1,0),0)</f>
        <v>26103.700000000004</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26881.000000000004</v>
      </c>
      <c r="BL34" s="36"/>
      <c r="BM34" s="844" t="str">
        <f t="shared" si="4"/>
        <v>07541</v>
      </c>
      <c r="BN34" s="1031" t="str">
        <f t="shared" si="5"/>
        <v>広野町</v>
      </c>
      <c r="BO34" s="34">
        <f>BE34*VLOOKUP(BO$12,別紙!$B$4:$E$10,MATCH("設備利用率",別紙!$B$4:$E$4,0),0)/100*8760/10^3</f>
        <v>932.85327599999982</v>
      </c>
      <c r="BP34" s="34">
        <f>BF34*VLOOKUP(BP$12,別紙!$B$4:$E$10,MATCH("設備利用率",別紙!$B$4:$E$4,0),0)/100*8760/10^3</f>
        <v>34528.930212000007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35461.783488000008</v>
      </c>
      <c r="BV34" s="36"/>
      <c r="BW34" s="33" t="str">
        <f t="shared" si="7"/>
        <v>07541</v>
      </c>
      <c r="BX34" s="33" t="str">
        <f t="shared" si="8"/>
        <v>広野町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41932.301691961853</v>
      </c>
      <c r="BZ34" s="36"/>
      <c r="CA34" s="33" t="str">
        <f t="shared" si="9"/>
        <v>07541</v>
      </c>
      <c r="CB34" s="33" t="str">
        <f t="shared" si="10"/>
        <v>広野町</v>
      </c>
      <c r="CC34" s="223">
        <f t="shared" si="11"/>
        <v>2.2246650871989258E-2</v>
      </c>
      <c r="CD34" s="223">
        <f t="shared" si="16"/>
        <v>0.82344466720792897</v>
      </c>
      <c r="CE34" s="223">
        <f t="shared" si="17"/>
        <v>0</v>
      </c>
      <c r="CF34" s="223">
        <f t="shared" si="18"/>
        <v>0</v>
      </c>
      <c r="CG34" s="223">
        <f t="shared" si="19"/>
        <v>0</v>
      </c>
      <c r="CH34" s="223">
        <f t="shared" si="20"/>
        <v>0</v>
      </c>
      <c r="CI34" s="223">
        <f t="shared" si="12"/>
        <v>0.84569131807991826</v>
      </c>
      <c r="CK34" s="18" t="str">
        <f t="shared" si="13"/>
        <v>07541</v>
      </c>
      <c r="CL34" s="18" t="str">
        <f t="shared" si="14"/>
        <v>広野町</v>
      </c>
      <c r="CM34" s="18">
        <f>VLOOKUP($CK34&amp;"_"&amp;$AZ$7,データシート1!$A:$BT,MATCH("ca_太陽光発電（10kW未満）",データシート1!$A$1:$BT$1,0),0)</f>
        <v>164</v>
      </c>
      <c r="CN34" s="18">
        <f>VLOOKUP($CK34&amp;"_"&amp;$AZ$5,データシート1!$A:$BT,MATCH("ab_家庭",データシート1!$A$1:$BT$1,0),0)</f>
        <v>2272</v>
      </c>
      <c r="CO34" s="223">
        <f t="shared" si="15"/>
        <v>7.2183098591549297E-2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13308</v>
      </c>
      <c r="AY35" s="18" t="str">
        <f>IF(IFERROR(比較地域マスタ!$Z28,"")=0,"",IFERROR(比較地域マスタ!$Z28,""))</f>
        <v>奥多摩町</v>
      </c>
      <c r="BC35" s="844" t="str">
        <f t="shared" si="0"/>
        <v>13308</v>
      </c>
      <c r="BD35" s="1031" t="str">
        <f t="shared" si="2"/>
        <v>奥多摩町</v>
      </c>
      <c r="BE35" s="34">
        <f>VLOOKUP($BC35&amp;"_"&amp;$AZ$7,データシート1!$A:$BT,MATCH("cb_"&amp;BE$12,データシート1!$A$1:$BT$1,0),0)</f>
        <v>215.1</v>
      </c>
      <c r="BF35" s="34">
        <f>VLOOKUP($BC35&amp;"_"&amp;$AZ$7,データシート1!$A:$BT,MATCH("cb_"&amp;BF$12,データシート1!$A$1:$BT$1,0),0)</f>
        <v>85.6</v>
      </c>
      <c r="BG35" s="34">
        <f>VLOOKUP($BC35&amp;"_"&amp;$AZ$7,データシート1!$A:$BT,MATCH("cb_"&amp;BG$12,データシート1!$A$1:$BT$1,0),0)</f>
        <v>0</v>
      </c>
      <c r="BH35" s="34">
        <f>VLOOKUP($BC35&amp;"_"&amp;$AZ$7,データシート1!$A:$BT,MATCH("cb_"&amp;BH$12,データシート1!$A$1:$BT$1,0),0)</f>
        <v>7</v>
      </c>
      <c r="BI35" s="34">
        <f>VLOOKUP($BC35&amp;"_"&amp;$AZ$7,データシート1!$A:$BT,MATCH("cb_"&amp;BI$12,データシート1!$A$1:$BT$1,0),0)</f>
        <v>0</v>
      </c>
      <c r="BJ35" s="34">
        <f>VLOOKUP($BC35&amp;"_"&amp;$AZ$7,データシート1!$A:$BT,MATCH("cb_"&amp;BJ$12,データシート1!$A$1:$BT$1,0),0)</f>
        <v>0</v>
      </c>
      <c r="BK35" s="34">
        <f t="shared" si="3"/>
        <v>307.7</v>
      </c>
      <c r="BL35" s="36"/>
      <c r="BM35" s="844" t="str">
        <f t="shared" si="4"/>
        <v>13308</v>
      </c>
      <c r="BN35" s="1031" t="str">
        <f t="shared" si="5"/>
        <v>奥多摩町</v>
      </c>
      <c r="BO35" s="34">
        <f>BE35*VLOOKUP(BO$12,別紙!$B$4:$E$10,MATCH("設備利用率",別紙!$B$4:$E$4,0),0)/100*8760/10^3</f>
        <v>258.14581199999998</v>
      </c>
      <c r="BP35" s="34">
        <f>BF35*VLOOKUP(BP$12,別紙!$B$4:$E$10,MATCH("設備利用率",別紙!$B$4:$E$4,0),0)/100*8760/10^3</f>
        <v>113.22825599999999</v>
      </c>
      <c r="BQ35" s="34">
        <f>BG35*VLOOKUP(BQ$12,別紙!$B$4:$E$10,MATCH("設備利用率",別紙!$B$4:$E$4,0),0)/100*8760/10^3</f>
        <v>0</v>
      </c>
      <c r="BR35" s="34">
        <f>BH35*VLOOKUP(BR$12,別紙!$B$4:$E$10,MATCH("設備利用率",別紙!$B$4:$E$4,0),0)/100*8760/10^3</f>
        <v>36.792000000000002</v>
      </c>
      <c r="BS35" s="34">
        <f>BI35*VLOOKUP(BS$12,別紙!$B$4:$E$10,MATCH("設備利用率",別紙!$B$4:$E$4,0),0)/100*8760/10^3</f>
        <v>0</v>
      </c>
      <c r="BT35" s="34">
        <f>BJ35*VLOOKUP(BT$12,別紙!$B$4:$E$10,MATCH("設備利用率",別紙!$B$4:$E$4,0),0)/100*8760/10^3</f>
        <v>0</v>
      </c>
      <c r="BU35" s="34">
        <f t="shared" si="6"/>
        <v>408.166068</v>
      </c>
      <c r="BV35" s="36"/>
      <c r="BW35" s="33" t="str">
        <f t="shared" si="7"/>
        <v>13308</v>
      </c>
      <c r="BX35" s="33" t="str">
        <f t="shared" si="8"/>
        <v>奥多摩町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22508.116354275797</v>
      </c>
      <c r="BZ35" s="36"/>
      <c r="CA35" s="33" t="str">
        <f t="shared" si="9"/>
        <v>13308</v>
      </c>
      <c r="CB35" s="33" t="str">
        <f t="shared" si="10"/>
        <v>奥多摩町</v>
      </c>
      <c r="CC35" s="223">
        <f t="shared" si="11"/>
        <v>1.1469010020065977E-2</v>
      </c>
      <c r="CD35" s="223">
        <f t="shared" si="16"/>
        <v>5.0305522780226064E-3</v>
      </c>
      <c r="CE35" s="223">
        <f t="shared" si="17"/>
        <v>0</v>
      </c>
      <c r="CF35" s="223">
        <f t="shared" si="18"/>
        <v>1.6346103521457378E-3</v>
      </c>
      <c r="CG35" s="223">
        <f t="shared" si="19"/>
        <v>0</v>
      </c>
      <c r="CH35" s="223">
        <f t="shared" si="20"/>
        <v>0</v>
      </c>
      <c r="CI35" s="223">
        <f t="shared" si="12"/>
        <v>1.8134172650234322E-2</v>
      </c>
      <c r="CK35" s="18" t="str">
        <f t="shared" si="13"/>
        <v>13308</v>
      </c>
      <c r="CL35" s="18" t="str">
        <f t="shared" si="14"/>
        <v>奥多摩町</v>
      </c>
      <c r="CM35" s="18">
        <f>VLOOKUP($CK35&amp;"_"&amp;$AZ$7,データシート1!$A:$BT,MATCH("ca_太陽光発電（10kW未満）",データシート1!$A$1:$BT$1,0),0)</f>
        <v>50</v>
      </c>
      <c r="CN35" s="18">
        <f>VLOOKUP($CK35&amp;"_"&amp;$AZ$5,データシート1!$A:$BT,MATCH("ab_家庭",データシート1!$A$1:$BT$1,0),0)</f>
        <v>2559</v>
      </c>
      <c r="CO35" s="223">
        <f t="shared" si="15"/>
        <v>1.9538882375928098E-2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29443</v>
      </c>
      <c r="AY36" s="18" t="str">
        <f>IF(IFERROR(比較地域マスタ!$Z29,"")=0,"",IFERROR(比較地域マスタ!$Z29,""))</f>
        <v>下市町</v>
      </c>
      <c r="BC36" s="844" t="str">
        <f t="shared" si="0"/>
        <v>29443</v>
      </c>
      <c r="BD36" s="1031" t="str">
        <f t="shared" si="2"/>
        <v>下市町</v>
      </c>
      <c r="BE36" s="34">
        <f>VLOOKUP($BC36&amp;"_"&amp;$AZ$7,データシート1!$A:$BT,MATCH("cb_"&amp;BE$12,データシート1!$A$1:$BT$1,0),0)</f>
        <v>376.19999999999993</v>
      </c>
      <c r="BF36" s="34">
        <f>VLOOKUP($BC36&amp;"_"&amp;$AZ$7,データシート1!$A:$BT,MATCH("cb_"&amp;BF$12,データシート1!$A$1:$BT$1,0),0)</f>
        <v>5391.2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5767.4</v>
      </c>
      <c r="BL36" s="36"/>
      <c r="BM36" s="844" t="str">
        <f t="shared" si="4"/>
        <v>29443</v>
      </c>
      <c r="BN36" s="1031" t="str">
        <f t="shared" si="5"/>
        <v>下市町</v>
      </c>
      <c r="BO36" s="34">
        <f>BE36*VLOOKUP(BO$12,別紙!$B$4:$E$10,MATCH("設備利用率",別紙!$B$4:$E$4,0),0)/100*8760/10^3</f>
        <v>451.48514399999988</v>
      </c>
      <c r="BP36" s="34">
        <f>BF36*VLOOKUP(BP$12,別紙!$B$4:$E$10,MATCH("設備利用率",別紙!$B$4:$E$4,0),0)/100*8760/10^3</f>
        <v>7131.263711999999</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7582.7488559999993</v>
      </c>
      <c r="BV36" s="36"/>
      <c r="BW36" s="33" t="str">
        <f t="shared" si="7"/>
        <v>29443</v>
      </c>
      <c r="BX36" s="33" t="str">
        <f t="shared" si="8"/>
        <v>下市町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23999.687592210576</v>
      </c>
      <c r="BZ36" s="36"/>
      <c r="CA36" s="33" t="str">
        <f t="shared" si="9"/>
        <v>29443</v>
      </c>
      <c r="CB36" s="33" t="str">
        <f t="shared" si="10"/>
        <v>下市町</v>
      </c>
      <c r="CC36" s="223">
        <f t="shared" si="11"/>
        <v>1.8812125877277482E-2</v>
      </c>
      <c r="CD36" s="223">
        <f t="shared" si="16"/>
        <v>0.29713985586689667</v>
      </c>
      <c r="CE36" s="223">
        <f t="shared" si="17"/>
        <v>0</v>
      </c>
      <c r="CF36" s="223">
        <f t="shared" si="18"/>
        <v>0</v>
      </c>
      <c r="CG36" s="223">
        <f t="shared" si="19"/>
        <v>0</v>
      </c>
      <c r="CH36" s="223">
        <f t="shared" si="20"/>
        <v>0</v>
      </c>
      <c r="CI36" s="223">
        <f t="shared" si="12"/>
        <v>0.31595198174417416</v>
      </c>
      <c r="CK36" s="18" t="str">
        <f t="shared" si="13"/>
        <v>29443</v>
      </c>
      <c r="CL36" s="18" t="str">
        <f t="shared" si="14"/>
        <v>下市町</v>
      </c>
      <c r="CM36" s="18">
        <f>VLOOKUP($CK36&amp;"_"&amp;$AZ$7,データシート1!$A:$BT,MATCH("ca_太陽光発電（10kW未満）",データシート1!$A$1:$BT$1,0),0)</f>
        <v>87</v>
      </c>
      <c r="CN36" s="18">
        <f>VLOOKUP($CK36&amp;"_"&amp;$AZ$5,データシート1!$A:$BT,MATCH("ab_家庭",データシート1!$A$1:$BT$1,0),0)</f>
        <v>2332</v>
      </c>
      <c r="CO36" s="223">
        <f t="shared" si="15"/>
        <v>3.7307032590051456E-2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01461</v>
      </c>
      <c r="AY37" s="18" t="str">
        <f>IF(IFERROR(比較地域マスタ!$Z30,"")=0,"",IFERROR(比較地域マスタ!$Z30,""))</f>
        <v>中富良野町</v>
      </c>
      <c r="BC37" s="844" t="str">
        <f t="shared" si="0"/>
        <v>01461</v>
      </c>
      <c r="BD37" s="1031" t="str">
        <f t="shared" si="2"/>
        <v>中富良野町</v>
      </c>
      <c r="BE37" s="34">
        <f>VLOOKUP($BC37&amp;"_"&amp;$AZ$7,データシート1!$A:$BT,MATCH("cb_"&amp;BE$12,データシート1!$A$1:$BT$1,0),0)</f>
        <v>381.46</v>
      </c>
      <c r="BF37" s="34">
        <f>VLOOKUP($BC37&amp;"_"&amp;$AZ$7,データシート1!$A:$BT,MATCH("cb_"&amp;BF$12,データシート1!$A$1:$BT$1,0),0)</f>
        <v>735.20000000000016</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1116.6600000000001</v>
      </c>
      <c r="BL37" s="36"/>
      <c r="BM37" s="844" t="str">
        <f t="shared" si="4"/>
        <v>01461</v>
      </c>
      <c r="BN37" s="1031" t="str">
        <f t="shared" si="5"/>
        <v>中富良野町</v>
      </c>
      <c r="BO37" s="34">
        <f>BE37*VLOOKUP(BO$12,別紙!$B$4:$E$10,MATCH("設備利用率",別紙!$B$4:$E$4,0),0)/100*8760/10^3</f>
        <v>457.79777519999999</v>
      </c>
      <c r="BP37" s="34">
        <f>BF37*VLOOKUP(BP$12,別紙!$B$4:$E$10,MATCH("設備利用率",別紙!$B$4:$E$4,0),0)/100*8760/10^3</f>
        <v>972.49315200000024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1430.2909272000002</v>
      </c>
      <c r="BV37" s="36"/>
      <c r="BW37" s="33" t="str">
        <f t="shared" si="7"/>
        <v>01461</v>
      </c>
      <c r="BX37" s="33" t="str">
        <f t="shared" si="8"/>
        <v>中富良野町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19557.015473461128</v>
      </c>
      <c r="BZ37" s="36"/>
      <c r="CA37" s="33" t="str">
        <f t="shared" si="9"/>
        <v>01461</v>
      </c>
      <c r="CB37" s="33" t="str">
        <f t="shared" si="10"/>
        <v>中富良野町</v>
      </c>
      <c r="CC37" s="223">
        <f t="shared" si="11"/>
        <v>2.3408365955492116E-2</v>
      </c>
      <c r="CD37" s="223">
        <f t="shared" si="16"/>
        <v>4.9726051161521734E-2</v>
      </c>
      <c r="CE37" s="223">
        <f t="shared" si="17"/>
        <v>0</v>
      </c>
      <c r="CF37" s="223">
        <f t="shared" si="18"/>
        <v>0</v>
      </c>
      <c r="CG37" s="223">
        <f t="shared" si="19"/>
        <v>0</v>
      </c>
      <c r="CH37" s="223">
        <f t="shared" si="20"/>
        <v>0</v>
      </c>
      <c r="CI37" s="223">
        <f t="shared" si="12"/>
        <v>7.313441711701385E-2</v>
      </c>
      <c r="CK37" s="18" t="str">
        <f t="shared" si="13"/>
        <v>01461</v>
      </c>
      <c r="CL37" s="18" t="str">
        <f t="shared" si="14"/>
        <v>中富良野町</v>
      </c>
      <c r="CM37" s="18">
        <f>VLOOKUP($CK37&amp;"_"&amp;$AZ$7,データシート1!$A:$BT,MATCH("ca_太陽光発電（10kW未満）",データシート1!$A$1:$BT$1,0),0)</f>
        <v>62</v>
      </c>
      <c r="CN37" s="18">
        <f>VLOOKUP($CK37&amp;"_"&amp;$AZ$5,データシート1!$A:$BT,MATCH("ab_家庭",データシート1!$A$1:$BT$1,0),0)</f>
        <v>2178</v>
      </c>
      <c r="CO37" s="223">
        <f t="shared" si="15"/>
        <v>2.8466483011937556E-2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05303</v>
      </c>
      <c r="AY38" s="18" t="str">
        <f>IF(IFERROR(比較地域マスタ!$Z31,"")=0,"",IFERROR(比較地域マスタ!$Z31,""))</f>
        <v>小坂町</v>
      </c>
      <c r="BC38" s="844" t="str">
        <f t="shared" si="0"/>
        <v>05303</v>
      </c>
      <c r="BD38" s="1031" t="str">
        <f t="shared" si="2"/>
        <v>小坂町</v>
      </c>
      <c r="BE38" s="34">
        <f>VLOOKUP($BC38&amp;"_"&amp;$AZ$7,データシート1!$A:$BT,MATCH("cb_"&amp;BE$12,データシート1!$A$1:$BT$1,0),0)</f>
        <v>248.90000000000003</v>
      </c>
      <c r="BF38" s="34">
        <f>VLOOKUP($BC38&amp;"_"&amp;$AZ$7,データシート1!$A:$BT,MATCH("cb_"&amp;BF$12,データシート1!$A$1:$BT$1,0),0)</f>
        <v>16.5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265.40000000000003</v>
      </c>
      <c r="BL38" s="36"/>
      <c r="BM38" s="844" t="str">
        <f t="shared" si="4"/>
        <v>05303</v>
      </c>
      <c r="BN38" s="1031" t="str">
        <f t="shared" si="5"/>
        <v>小坂町</v>
      </c>
      <c r="BO38" s="34">
        <f>BE38*VLOOKUP(BO$12,別紙!$B$4:$E$10,MATCH("設備利用率",別紙!$B$4:$E$4,0),0)/100*8760/10^3</f>
        <v>298.70986800000003</v>
      </c>
      <c r="BP38" s="34">
        <f>BF38*VLOOKUP(BP$12,別紙!$B$4:$E$10,MATCH("設備利用率",別紙!$B$4:$E$4,0),0)/100*8760/10^3</f>
        <v>21.82554</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320.53540800000002</v>
      </c>
      <c r="BV38" s="36"/>
      <c r="BW38" s="33" t="str">
        <f t="shared" si="7"/>
        <v>05303</v>
      </c>
      <c r="BX38" s="33" t="str">
        <f t="shared" si="8"/>
        <v>小坂町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81072.42379756314</v>
      </c>
      <c r="BZ38" s="36"/>
      <c r="CA38" s="33" t="str">
        <f t="shared" si="9"/>
        <v>05303</v>
      </c>
      <c r="CB38" s="33" t="str">
        <f t="shared" si="10"/>
        <v>小坂町</v>
      </c>
      <c r="CC38" s="223">
        <f t="shared" si="11"/>
        <v>3.6844817757746449E-3</v>
      </c>
      <c r="CD38" s="223">
        <f t="shared" si="16"/>
        <v>2.6921040444649971E-4</v>
      </c>
      <c r="CE38" s="223">
        <f t="shared" si="17"/>
        <v>0</v>
      </c>
      <c r="CF38" s="223">
        <f t="shared" si="18"/>
        <v>0</v>
      </c>
      <c r="CG38" s="223">
        <f t="shared" si="19"/>
        <v>0</v>
      </c>
      <c r="CH38" s="223">
        <f t="shared" si="20"/>
        <v>0</v>
      </c>
      <c r="CI38" s="223">
        <f t="shared" si="12"/>
        <v>3.9536921802211444E-3</v>
      </c>
      <c r="CK38" s="18" t="str">
        <f t="shared" si="13"/>
        <v>05303</v>
      </c>
      <c r="CL38" s="18" t="str">
        <f t="shared" si="14"/>
        <v>小坂町</v>
      </c>
      <c r="CM38" s="18">
        <f>VLOOKUP($CK38&amp;"_"&amp;$AZ$7,データシート1!$A:$BT,MATCH("ca_太陽光発電（10kW未満）",データシート1!$A$1:$BT$1,0),0)</f>
        <v>51</v>
      </c>
      <c r="CN38" s="18">
        <f>VLOOKUP($CK38&amp;"_"&amp;$AZ$5,データシート1!$A:$BT,MATCH("ab_家庭",データシート1!$A$1:$BT$1,0),0)</f>
        <v>2294</v>
      </c>
      <c r="CO38" s="223">
        <f t="shared" si="15"/>
        <v>2.2231909328683522E-2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01602</v>
      </c>
      <c r="AY39" s="18" t="str">
        <f>IF(IFERROR(比較地域マスタ!$Z32,"")=0,"",IFERROR(比較地域マスタ!$Z32,""))</f>
        <v>平取町</v>
      </c>
      <c r="BC39" s="844" t="str">
        <f t="shared" si="0"/>
        <v>01602</v>
      </c>
      <c r="BD39" s="1031" t="str">
        <f t="shared" si="2"/>
        <v>平取町</v>
      </c>
      <c r="BE39" s="34">
        <f>VLOOKUP($BC39&amp;"_"&amp;$AZ$7,データシート1!$A:$BT,MATCH("cb_"&amp;BE$12,データシート1!$A$1:$BT$1,0),0)</f>
        <v>416.80099999999993</v>
      </c>
      <c r="BF39" s="34">
        <f>VLOOKUP($BC39&amp;"_"&amp;$AZ$7,データシート1!$A:$BT,MATCH("cb_"&amp;BF$12,データシート1!$A$1:$BT$1,0),0)</f>
        <v>1515.5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1932.3009999999999</v>
      </c>
      <c r="BL39" s="36"/>
      <c r="BM39" s="844" t="str">
        <f t="shared" si="4"/>
        <v>01602</v>
      </c>
      <c r="BN39" s="1031" t="str">
        <f t="shared" si="5"/>
        <v>平取町</v>
      </c>
      <c r="BO39" s="34">
        <f>BE39*VLOOKUP(BO$12,別紙!$B$4:$E$10,MATCH("設備利用率",別紙!$B$4:$E$4,0),0)/100*8760/10^3</f>
        <v>500.2112161199999</v>
      </c>
      <c r="BP39" s="34">
        <f>BF39*VLOOKUP(BP$12,別紙!$B$4:$E$10,MATCH("設備利用率",別紙!$B$4:$E$4,0),0)/100*8760/10^3</f>
        <v>2004.6427800000001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2504.8539961199999</v>
      </c>
      <c r="BV39" s="36"/>
      <c r="BW39" s="33" t="str">
        <f t="shared" si="7"/>
        <v>01602</v>
      </c>
      <c r="BX39" s="33" t="str">
        <f t="shared" si="8"/>
        <v>平取町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22146.684968627662</v>
      </c>
      <c r="BZ39" s="36"/>
      <c r="CA39" s="33" t="str">
        <f t="shared" si="9"/>
        <v>01602</v>
      </c>
      <c r="CB39" s="33" t="str">
        <f t="shared" si="10"/>
        <v>平取町</v>
      </c>
      <c r="CC39" s="223">
        <f t="shared" si="11"/>
        <v>2.2586279473816705E-2</v>
      </c>
      <c r="CD39" s="223">
        <f t="shared" si="16"/>
        <v>9.0516607015438996E-2</v>
      </c>
      <c r="CE39" s="223">
        <f t="shared" si="17"/>
        <v>0</v>
      </c>
      <c r="CF39" s="223">
        <f t="shared" si="18"/>
        <v>0</v>
      </c>
      <c r="CG39" s="223">
        <f t="shared" si="19"/>
        <v>0</v>
      </c>
      <c r="CH39" s="223">
        <f t="shared" si="20"/>
        <v>0</v>
      </c>
      <c r="CI39" s="223">
        <f t="shared" si="12"/>
        <v>0.11310288648925571</v>
      </c>
      <c r="CK39" s="18" t="str">
        <f t="shared" si="13"/>
        <v>01602</v>
      </c>
      <c r="CL39" s="18" t="str">
        <f t="shared" si="14"/>
        <v>平取町</v>
      </c>
      <c r="CM39" s="18">
        <f>VLOOKUP($CK39&amp;"_"&amp;$AZ$7,データシート1!$A:$BT,MATCH("ca_太陽光発電（10kW未満）",データシート1!$A$1:$BT$1,0),0)</f>
        <v>70</v>
      </c>
      <c r="CN39" s="18">
        <f>VLOOKUP($CK39&amp;"_"&amp;$AZ$5,データシート1!$A:$BT,MATCH("ab_家庭",データシート1!$A$1:$BT$1,0),0)</f>
        <v>2411</v>
      </c>
      <c r="CO39" s="223">
        <f t="shared" si="15"/>
        <v>2.9033596018249688E-2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01549</v>
      </c>
      <c r="AY40" s="18" t="str">
        <f>IF(IFERROR(比較地域マスタ!$Z33,"")=0,"",IFERROR(比較地域マスタ!$Z33,""))</f>
        <v>訓子府町</v>
      </c>
      <c r="BC40" s="844" t="str">
        <f t="shared" si="0"/>
        <v>01549</v>
      </c>
      <c r="BD40" s="1031" t="str">
        <f t="shared" si="2"/>
        <v>訓子府町</v>
      </c>
      <c r="BE40" s="34">
        <f>VLOOKUP($BC40&amp;"_"&amp;$AZ$7,データシート1!$A:$BT,MATCH("cb_"&amp;BE$12,データシート1!$A$1:$BT$1,0),0)</f>
        <v>1162.2200000000003</v>
      </c>
      <c r="BF40" s="34">
        <f>VLOOKUP($BC40&amp;"_"&amp;$AZ$7,データシート1!$A:$BT,MATCH("cb_"&amp;BF$12,データシート1!$A$1:$BT$1,0),0)</f>
        <v>4887.3</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70.400000000000006</v>
      </c>
      <c r="BK40" s="34">
        <f t="shared" si="3"/>
        <v>6119.92</v>
      </c>
      <c r="BL40" s="36"/>
      <c r="BM40" s="844" t="str">
        <f t="shared" si="4"/>
        <v>01549</v>
      </c>
      <c r="BN40" s="1031" t="str">
        <f t="shared" si="5"/>
        <v>訓子府町</v>
      </c>
      <c r="BO40" s="34">
        <f>BE40*VLOOKUP(BO$12,別紙!$B$4:$E$10,MATCH("設備利用率",別紙!$B$4:$E$4,0),0)/100*8760/10^3</f>
        <v>1394.8034664000002</v>
      </c>
      <c r="BP40" s="34">
        <f>BF40*VLOOKUP(BP$12,別紙!$B$4:$E$10,MATCH("設備利用率",別紙!$B$4:$E$4,0),0)/100*8760/10^3</f>
        <v>6464.724948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493.36320000000001</v>
      </c>
      <c r="BU40" s="34">
        <f t="shared" si="6"/>
        <v>8352.8916143999995</v>
      </c>
      <c r="BV40" s="36"/>
      <c r="BW40" s="33" t="str">
        <f t="shared" si="7"/>
        <v>01549</v>
      </c>
      <c r="BX40" s="33" t="str">
        <f t="shared" si="8"/>
        <v>訓子府町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21905.251520761361</v>
      </c>
      <c r="BZ40" s="36"/>
      <c r="CA40" s="33" t="str">
        <f t="shared" si="9"/>
        <v>01549</v>
      </c>
      <c r="CB40" s="33" t="str">
        <f t="shared" si="10"/>
        <v>訓子府町</v>
      </c>
      <c r="CC40" s="223">
        <f t="shared" si="11"/>
        <v>6.3674387170493479E-2</v>
      </c>
      <c r="CD40" s="223">
        <f t="shared" si="16"/>
        <v>0.29512215104550898</v>
      </c>
      <c r="CE40" s="223">
        <f t="shared" si="17"/>
        <v>0</v>
      </c>
      <c r="CF40" s="223">
        <f t="shared" si="18"/>
        <v>0</v>
      </c>
      <c r="CG40" s="223">
        <f t="shared" si="19"/>
        <v>0</v>
      </c>
      <c r="CH40" s="223">
        <f t="shared" si="20"/>
        <v>2.2522599182775882E-2</v>
      </c>
      <c r="CI40" s="223">
        <f t="shared" si="12"/>
        <v>0.38131913739877832</v>
      </c>
      <c r="CK40" s="18" t="str">
        <f t="shared" si="13"/>
        <v>01549</v>
      </c>
      <c r="CL40" s="18" t="str">
        <f t="shared" si="14"/>
        <v>訓子府町</v>
      </c>
      <c r="CM40" s="18">
        <f>VLOOKUP($CK40&amp;"_"&amp;$AZ$7,データシート1!$A:$BT,MATCH("ca_太陽光発電（10kW未満）",データシート1!$A$1:$BT$1,0),0)</f>
        <v>138</v>
      </c>
      <c r="CN40" s="18">
        <f>VLOOKUP($CK40&amp;"_"&amp;$AZ$5,データシート1!$A:$BT,MATCH("ab_家庭",データシート1!$A$1:$BT$1,0),0)</f>
        <v>2076</v>
      </c>
      <c r="CO40" s="223">
        <f t="shared" si="15"/>
        <v>6.6473988439306353E-2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47301</v>
      </c>
      <c r="AY41" s="18" t="str">
        <f>IF(IFERROR(比較地域マスタ!$Z34,"")=0,"",IFERROR(比較地域マスタ!$Z34,""))</f>
        <v>国頭村</v>
      </c>
      <c r="BC41" s="844" t="str">
        <f t="shared" si="0"/>
        <v>47301</v>
      </c>
      <c r="BD41" s="1031" t="str">
        <f t="shared" si="2"/>
        <v>国頭村</v>
      </c>
      <c r="BE41" s="34">
        <f>VLOOKUP($BC41&amp;"_"&amp;$AZ$7,データシート1!$A:$BT,MATCH("cb_"&amp;BE$12,データシート1!$A$1:$BT$1,0),0)</f>
        <v>256.10000000000002</v>
      </c>
      <c r="BF41" s="34">
        <f>VLOOKUP($BC41&amp;"_"&amp;$AZ$7,データシート1!$A:$BT,MATCH("cb_"&amp;BF$12,データシート1!$A$1:$BT$1,0),0)</f>
        <v>1402.4999999999998</v>
      </c>
      <c r="BG41" s="34">
        <f>VLOOKUP($BC41&amp;"_"&amp;$AZ$7,データシート1!$A:$BT,MATCH("cb_"&amp;BG$12,データシート1!$A$1:$BT$1,0),0)</f>
        <v>3600</v>
      </c>
      <c r="BH41" s="34">
        <f>VLOOKUP($BC41&amp;"_"&amp;$AZ$7,データシート1!$A:$BT,MATCH("cb_"&amp;BH$12,データシート1!$A$1:$BT$1,0),0)</f>
        <v>58.2</v>
      </c>
      <c r="BI41" s="34">
        <f>VLOOKUP($BC41&amp;"_"&amp;$AZ$7,データシート1!$A:$BT,MATCH("cb_"&amp;BI$12,データシート1!$A$1:$BT$1,0),0)</f>
        <v>0</v>
      </c>
      <c r="BJ41" s="34">
        <f>VLOOKUP($BC41&amp;"_"&amp;$AZ$7,データシート1!$A:$BT,MATCH("cb_"&amp;BJ$12,データシート1!$A$1:$BT$1,0),0)</f>
        <v>0</v>
      </c>
      <c r="BK41" s="34">
        <f t="shared" si="3"/>
        <v>5316.8</v>
      </c>
      <c r="BL41" s="36"/>
      <c r="BM41" s="844" t="str">
        <f t="shared" si="4"/>
        <v>47301</v>
      </c>
      <c r="BN41" s="1031" t="str">
        <f t="shared" si="5"/>
        <v>国頭村</v>
      </c>
      <c r="BO41" s="34">
        <f>BE41*VLOOKUP(BO$12,別紙!$B$4:$E$10,MATCH("設備利用率",別紙!$B$4:$E$4,0),0)/100*8760/10^3</f>
        <v>307.35073199999999</v>
      </c>
      <c r="BP41" s="34">
        <f>BF41*VLOOKUP(BP$12,別紙!$B$4:$E$10,MATCH("設備利用率",別紙!$B$4:$E$4,0),0)/100*8760/10^3</f>
        <v>1855.1708999999996</v>
      </c>
      <c r="BQ41" s="34">
        <f>BG41*VLOOKUP(BQ$12,別紙!$B$4:$E$10,MATCH("設備利用率",別紙!$B$4:$E$4,0),0)/100*8760/10^3</f>
        <v>7820.9279999999999</v>
      </c>
      <c r="BR41" s="34">
        <f>BH41*VLOOKUP(BR$12,別紙!$B$4:$E$10,MATCH("設備利用率",別紙!$B$4:$E$4,0),0)/100*8760/10^3</f>
        <v>305.89920000000001</v>
      </c>
      <c r="BS41" s="34">
        <f>BI41*VLOOKUP(BS$12,別紙!$B$4:$E$10,MATCH("設備利用率",別紙!$B$4:$E$4,0),0)/100*8760/10^3</f>
        <v>0</v>
      </c>
      <c r="BT41" s="34">
        <f>BJ41*VLOOKUP(BT$12,別紙!$B$4:$E$10,MATCH("設備利用率",別紙!$B$4:$E$4,0),0)/100*8760/10^3</f>
        <v>0</v>
      </c>
      <c r="BU41" s="34">
        <f t="shared" si="6"/>
        <v>10289.348832</v>
      </c>
      <c r="BV41" s="36"/>
      <c r="BW41" s="33" t="str">
        <f t="shared" si="7"/>
        <v>47301</v>
      </c>
      <c r="BX41" s="33" t="str">
        <f t="shared" si="8"/>
        <v>国頭村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21974.246017231835</v>
      </c>
      <c r="BZ41" s="36"/>
      <c r="CA41" s="33" t="str">
        <f t="shared" si="9"/>
        <v>47301</v>
      </c>
      <c r="CB41" s="33" t="str">
        <f t="shared" si="10"/>
        <v>国頭村</v>
      </c>
      <c r="CC41" s="223">
        <f t="shared" si="11"/>
        <v>1.3986861335719128E-2</v>
      </c>
      <c r="CD41" s="223">
        <f t="shared" si="16"/>
        <v>8.4424780652096354E-2</v>
      </c>
      <c r="CE41" s="223">
        <f t="shared" si="17"/>
        <v>0.35591337212967211</v>
      </c>
      <c r="CF41" s="223">
        <f t="shared" si="18"/>
        <v>1.3920805280878306E-2</v>
      </c>
      <c r="CG41" s="223">
        <f t="shared" si="19"/>
        <v>0</v>
      </c>
      <c r="CH41" s="223">
        <f t="shared" si="20"/>
        <v>0</v>
      </c>
      <c r="CI41" s="223">
        <f t="shared" si="12"/>
        <v>0.4682458193983659</v>
      </c>
      <c r="CK41" s="18" t="str">
        <f t="shared" si="13"/>
        <v>47301</v>
      </c>
      <c r="CL41" s="18" t="str">
        <f t="shared" si="14"/>
        <v>国頭村</v>
      </c>
      <c r="CM41" s="18">
        <f>VLOOKUP($CK41&amp;"_"&amp;$AZ$7,データシート1!$A:$BT,MATCH("ca_太陽光発電（10kW未満）",データシート1!$A$1:$BT$1,0),0)</f>
        <v>35</v>
      </c>
      <c r="CN41" s="18">
        <f>VLOOKUP($CK41&amp;"_"&amp;$AZ$5,データシート1!$A:$BT,MATCH("ab_家庭",データシート1!$A$1:$BT$1,0),0)</f>
        <v>2329</v>
      </c>
      <c r="CO41" s="223">
        <f t="shared" si="15"/>
        <v>1.5027908973808502E-2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由仁町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01427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1843</v>
      </c>
      <c r="H6" s="1047" t="s">
        <v>1844</v>
      </c>
      <c r="I6" s="1047" t="s">
        <v>1845</v>
      </c>
      <c r="J6" s="1048" t="s">
        <v>518</v>
      </c>
      <c r="K6" s="1048" t="s">
        <v>519</v>
      </c>
      <c r="L6" s="1048" t="s">
        <v>1846</v>
      </c>
      <c r="M6" s="1048" t="s">
        <v>1847</v>
      </c>
      <c r="N6" s="1047" t="s">
        <v>1848</v>
      </c>
      <c r="O6" s="1047" t="s">
        <v>1849</v>
      </c>
      <c r="P6" s="1047" t="s">
        <v>1850</v>
      </c>
      <c r="Q6" s="1049" t="s">
        <v>1851</v>
      </c>
      <c r="R6" s="1047" t="s">
        <v>1843</v>
      </c>
      <c r="S6" s="1047" t="s">
        <v>1844</v>
      </c>
      <c r="T6" s="1047" t="s">
        <v>1845</v>
      </c>
      <c r="U6" s="1048" t="s">
        <v>518</v>
      </c>
      <c r="V6" s="1048" t="s">
        <v>519</v>
      </c>
      <c r="W6" s="1048" t="s">
        <v>1846</v>
      </c>
      <c r="X6" s="1048" t="s">
        <v>1847</v>
      </c>
      <c r="Y6" s="1047" t="s">
        <v>1848</v>
      </c>
      <c r="Z6" s="1047" t="s">
        <v>1849</v>
      </c>
      <c r="AA6" s="1047" t="s">
        <v>1850</v>
      </c>
      <c r="AB6" s="1050" t="s">
        <v>1851</v>
      </c>
      <c r="AC6" s="697"/>
    </row>
    <row r="7" spans="2:30" s="21" customFormat="1" ht="20.45" customHeight="1" thickTop="1">
      <c r="B7" s="1157" t="s">
        <v>112</v>
      </c>
      <c r="C7" s="1158"/>
      <c r="D7" s="1159"/>
      <c r="E7" s="698"/>
      <c r="F7" s="699"/>
      <c r="G7" s="700">
        <f t="shared" ref="G7:AB7" si="0">SUM(G8:G13)</f>
        <v>1</v>
      </c>
      <c r="H7" s="701">
        <f t="shared" si="0"/>
        <v>1</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3.2069999999999999</v>
      </c>
      <c r="S7" s="910">
        <f t="shared" si="0"/>
        <v>2.9180000000000001</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3.2069999999999999</v>
      </c>
      <c r="S10" s="916">
        <f>VLOOKUP($D$3&amp;"_"&amp;S$3,データシート1!$A:$BU,MATCH($R$2&amp;"_"&amp;$C10,データシート1!$A$1:$BU$1,0),0)</f>
        <v>2.9180000000000001</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3.2069999999999999</v>
      </c>
      <c r="S26" s="925">
        <f>VLOOKUP($D$3&amp;"_"&amp;S$3,データシート2!$A:$SI,MATCH($R$2&amp;"_"&amp;$B26,データシート2!$A$1:$SI$1,0),0)</f>
        <v>2.9180000000000001</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3.2069999999999999</v>
      </c>
      <c r="S27" s="928">
        <f>VLOOKUP($D$3&amp;"_"&amp;S$3,データシート2!$A:$SI,MATCH($R$2&amp;"_"&amp;$C27,データシート2!$A$1:$SI$1,0),0)</f>
        <v>2.9180000000000001</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2025-03-04T09:06:01Z</dcterms:created>
  <dcterms:modified xsi:type="dcterms:W3CDTF">2025-03-04T09:06:01Z</dcterms:modified>
  <cp:category/>
  <cp:contentStatus/>
</cp:coreProperties>
</file>