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F078A420-071E-4FA3-9D2A-DCC0F61878C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O55" i="147" l="1"/>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60" i="160"/>
  <c r="BK194" i="160"/>
  <c r="BK246" i="160"/>
  <c r="BK127" i="160"/>
  <c r="BK243" i="160"/>
  <c r="BK237" i="160"/>
  <c r="BK129"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<sst xmlns="http://schemas.openxmlformats.org/spreadsheetml/2006/main" count="16776" uniqueCount="2508">
  <si>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</si>
  <si>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</si>
  <si>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</si>
  <si>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</si>
  <si>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</si>
  <si>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</si>
  <si>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</si>
  <si>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</si>
  <si>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</si>
  <si>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</si>
  <si>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</si>
  <si>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</si>
  <si>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</si>
  <si>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</si>
  <si>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</si>
  <si>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</si>
  <si>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</si>
  <si>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</si>
  <si>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</si>
  <si>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</si>
  <si>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</si>
  <si>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</si>
  <si>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</si>
  <si>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</si>
  <si>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</si>
  <si>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</si>
  <si>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</si>
  <si>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</si>
  <si>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</si>
  <si>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</si>
  <si>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</si>
  <si>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</si>
  <si>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</si>
  <si>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</si>
  <si>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</si>
  <si>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</si>
  <si>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</si>
  <si>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</si>
  <si>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</si>
  <si>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</si>
  <si>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</si>
  <si>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</si>
  <si>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</si>
  <si>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</si>
  <si>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</si>
  <si>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</si>
  <si>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</si>
  <si>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</si>
  <si>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</si>
  <si>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</si>
  <si>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</si>
  <si>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</si>
  <si>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</si>
  <si>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</si>
  <si>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</si>
  <si>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</si>
  <si>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</si>
  <si>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</si>
  <si>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</si>
  <si>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</si>
  <si>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</si>
  <si>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</si>
  <si>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</si>
  <si>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</si>
  <si>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</si>
  <si>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</si>
  <si>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</si>
  <si>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</si>
  <si>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</si>
  <si>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</si>
  <si>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</si>
  <si>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</si>
  <si>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</si>
  <si>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</si>
  <si>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</si>
  <si>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</si>
  <si>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</si>
  <si>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</si>
  <si>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</si>
  <si>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</si>
  <si>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</si>
  <si>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</si>
  <si>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</si>
  <si>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</si>
  <si>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</si>
  <si>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</si>
  <si>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</si>
  <si>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</si>
  <si>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</si>
  <si>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</si>
  <si>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</si>
  <si>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</si>
  <si>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</si>
  <si>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</si>
  <si>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</si>
  <si>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</si>
  <si>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</si>
  <si>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</si>
  <si>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</si>
  <si>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</si>
  <si>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</si>
  <si>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</si>
  <si>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</si>
  <si>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</si>
  <si>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</si>
  <si>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</si>
  <si>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</si>
  <si>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</si>
  <si>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</si>
  <si>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</si>
  <si>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</si>
  <si>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</si>
  <si>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</si>
  <si>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</si>
  <si>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</si>
  <si>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</si>
  <si>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</si>
  <si>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</si>
  <si>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</si>
  <si>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</si>
  <si>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</si>
  <si>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</si>
  <si>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</si>
  <si>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</si>
  <si>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</si>
  <si>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</si>
  <si>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</si>
  <si>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</si>
  <si>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</si>
  <si>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</si>
  <si>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</si>
  <si>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</si>
  <si>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</si>
  <si>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</si>
  <si>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</si>
  <si>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</si>
  <si>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</si>
  <si>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</si>
  <si>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</si>
  <si>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</si>
  <si>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</si>
  <si>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</si>
  <si>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</si>
  <si>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</si>
  <si>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</si>
  <si>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</si>
  <si>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</si>
  <si>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</si>
  <si>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</si>
  <si>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</si>
  <si>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</si>
  <si>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</si>
  <si>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</si>
  <si>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</si>
  <si>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</si>
  <si>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</si>
  <si>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</si>
  <si>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</si>
  <si>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</si>
  <si>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</si>
  <si>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</si>
  <si>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</si>
  <si>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</si>
  <si>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</si>
  <si>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</si>
  <si>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</si>
  <si>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</si>
  <si>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</si>
  <si>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</si>
  <si>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</si>
  <si>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</si>
  <si>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</si>
  <si>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</si>
  <si>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</si>
  <si>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</si>
  <si>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</si>
  <si>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</si>
  <si>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</si>
  <si>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</si>
  <si>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</si>
  <si>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</si>
  <si>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</si>
  <si>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</si>
  <si>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</si>
  <si>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</si>
  <si>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</si>
  <si>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</si>
  <si>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</si>
  <si>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</si>
  <si>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</si>
  <si>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</si>
  <si>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</si>
  <si>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</si>
  <si>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</si>
  <si>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</si>
  <si>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</si>
  <si>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</si>
  <si>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</si>
  <si>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</si>
  <si>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</si>
  <si>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</si>
  <si>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</si>
  <si>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</si>
  <si>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</si>
  <si>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</si>
  <si>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</si>
  <si>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</si>
  <si>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</si>
  <si>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</si>
  <si>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</si>
  <si>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</si>
  <si>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</si>
  <si>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</si>
  <si>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</si>
  <si>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</si>
  <si>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</si>
  <si>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</si>
  <si>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</si>
  <si>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</si>
  <si>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</si>
  <si>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</si>
  <si>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</si>
  <si>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</si>
  <si>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</si>
  <si>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</si>
  <si>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</si>
  <si>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</si>
  <si>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</si>
  <si>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</si>
  <si>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</si>
  <si>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</si>
  <si>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</si>
  <si>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</si>
  <si>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</si>
  <si>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</si>
  <si>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</si>
  <si>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</si>
  <si>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</si>
  <si>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</si>
  <si>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</si>
  <si>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</si>
  <si>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</si>
  <si>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</si>
  <si>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</si>
  <si>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</si>
  <si>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</si>
  <si>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</si>
  <si>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</si>
  <si>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</si>
  <si>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</si>
  <si>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</si>
  <si>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</si>
  <si>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</si>
  <si>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</si>
  <si>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</si>
  <si>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</si>
  <si>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</si>
  <si>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</si>
  <si>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</si>
  <si>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</si>
  <si>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</si>
  <si>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</si>
  <si>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</si>
  <si>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</si>
  <si>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</si>
  <si>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</si>
  <si>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</si>
  <si>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</si>
  <si>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</si>
  <si>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</si>
  <si>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</si>
  <si>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</si>
  <si>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</si>
  <si>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</si>
  <si>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</si>
  <si>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</si>
  <si>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</si>
  <si>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</si>
  <si>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</si>
  <si>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</si>
  <si>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</si>
  <si>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</si>
  <si>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</si>
  <si>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</si>
  <si>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</si>
  <si>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</si>
  <si>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</si>
  <si>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</si>
  <si>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</si>
  <si>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</si>
  <si>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</si>
  <si>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</si>
  <si>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</si>
  <si>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</si>
  <si>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</si>
  <si>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</si>
  <si>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</si>
  <si>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</si>
  <si>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</si>
  <si>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</si>
  <si>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</si>
  <si>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</si>
  <si>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</si>
  <si>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</si>
  <si>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</si>
  <si>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</si>
  <si>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</si>
  <si>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</si>
  <si>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</si>
  <si>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</si>
  <si>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</si>
  <si>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</si>
  <si>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</si>
  <si>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</si>
  <si>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</si>
  <si>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</si>
  <si>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</si>
  <si>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</si>
  <si>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</si>
  <si>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</si>
  <si>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</si>
  <si>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</si>
  <si>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</si>
  <si>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</si>
  <si>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</si>
  <si>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</si>
  <si>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</si>
  <si>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</si>
  <si>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</si>
  <si>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</si>
  <si>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</si>
  <si>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</si>
  <si>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</si>
  <si>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</si>
  <si>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</si>
  <si>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</si>
  <si>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</si>
  <si>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</si>
  <si>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</si>
  <si>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</si>
  <si>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</si>
  <si>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</si>
  <si>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</si>
  <si>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</si>
  <si>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</si>
  <si>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</si>
  <si>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</si>
  <si>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</si>
  <si>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</si>
  <si>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</si>
  <si>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</si>
  <si>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</si>
  <si>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</si>
  <si>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</si>
  <si>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</si>
  <si>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</si>
  <si>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</si>
  <si>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</si>
  <si>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</si>
  <si>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</si>
  <si>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</si>
  <si>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</si>
  <si>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</si>
  <si>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</si>
  <si>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</si>
  <si>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</si>
  <si>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</si>
  <si>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</si>
  <si>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</si>
  <si>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</si>
  <si>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</si>
  <si>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</si>
  <si>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</si>
  <si>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</si>
  <si>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</si>
  <si>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</si>
  <si>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</si>
  <si>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</si>
  <si>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</si>
  <si>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</si>
  <si>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</si>
  <si>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</si>
  <si>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</si>
  <si>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</si>
  <si>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</si>
  <si>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</si>
  <si>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</si>
  <si>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</si>
  <si>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</si>
  <si>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</si>
  <si>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</si>
  <si>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</si>
  <si>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</si>
  <si>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</si>
  <si>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</si>
  <si>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</si>
  <si>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</si>
  <si>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</si>
  <si>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</si>
  <si>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</si>
  <si>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</si>
  <si>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</si>
  <si>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</si>
  <si>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</si>
  <si>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</si>
  <si>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</si>
  <si>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</si>
  <si>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</si>
  <si>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</si>
  <si>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</si>
  <si>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</si>
  <si>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</si>
  <si>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</si>
  <si>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</si>
  <si>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</si>
  <si>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</si>
  <si>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</si>
  <si>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</si>
  <si>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</si>
  <si>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</si>
  <si>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</si>
  <si>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</si>
  <si>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</si>
  <si>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</si>
  <si>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</si>
  <si>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</si>
  <si>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</si>
  <si>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</si>
  <si>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</si>
  <si>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</si>
  <si>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</si>
  <si>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</si>
  <si>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</si>
  <si>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</si>
  <si>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</si>
  <si>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</si>
  <si>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</si>
  <si>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</si>
  <si>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</si>
  <si>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</si>
  <si>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</si>
  <si>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</si>
  <si>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</si>
  <si>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</si>
  <si>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</si>
  <si>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</si>
  <si>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</si>
  <si>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</si>
  <si>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</si>
  <si>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</si>
  <si>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</si>
  <si>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</si>
  <si>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</si>
  <si>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</si>
  <si>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</si>
  <si>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</si>
  <si>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</si>
  <si>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</si>
  <si>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</si>
  <si>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</si>
  <si>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</si>
  <si>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</si>
  <si>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</si>
  <si>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</si>
  <si>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</si>
  <si>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</si>
  <si>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</si>
  <si>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</si>
  <si>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</si>
  <si>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</si>
  <si>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</si>
  <si>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</si>
  <si>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</si>
  <si>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</si>
  <si>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</si>
  <si>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</si>
  <si>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</si>
  <si>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</si>
  <si>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</si>
  <si>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</si>
  <si>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</si>
  <si>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</si>
  <si>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</si>
  <si>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</si>
  <si>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</si>
  <si>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</si>
  <si>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</si>
  <si>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</si>
  <si>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</si>
  <si>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</si>
  <si>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</si>
  <si>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</si>
  <si>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</si>
  <si>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</si>
  <si>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</si>
  <si>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</si>
  <si>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</si>
  <si>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</si>
  <si>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</si>
  <si>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</si>
  <si>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</si>
  <si>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</si>
  <si>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</si>
  <si>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</si>
  <si>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</si>
  <si>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</si>
  <si>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</si>
  <si>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</si>
  <si>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</si>
  <si>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</si>
  <si>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</si>
  <si>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</si>
  <si>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</si>
  <si>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</si>
  <si>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</si>
  <si>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</si>
  <si>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</si>
  <si>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</si>
  <si>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</si>
  <si>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</si>
  <si>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</si>
  <si>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</si>
  <si>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</si>
  <si>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</si>
  <si>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</si>
  <si>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</si>
  <si>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</si>
  <si>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</si>
  <si>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</si>
  <si>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</si>
  <si>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</si>
  <si>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</si>
  <si>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</si>
  <si>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</si>
  <si>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</si>
  <si>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</si>
  <si>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</si>
  <si>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</si>
  <si>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</si>
  <si>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</si>
  <si>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</si>
  <si>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</si>
  <si>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</si>
  <si>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</si>
  <si>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</si>
  <si>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</si>
  <si>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</si>
  <si>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</si>
  <si>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</si>
  <si>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</si>
  <si>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</si>
  <si>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</si>
  <si>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</si>
  <si>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</si>
  <si>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</si>
  <si>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</si>
  <si>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</si>
  <si>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</si>
  <si>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</si>
  <si>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</si>
  <si>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</si>
  <si>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</si>
  <si>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</si>
  <si>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</si>
  <si>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</si>
  <si>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</si>
  <si>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</si>
  <si>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</si>
  <si>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</si>
  <si>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</si>
  <si>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</si>
  <si>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</si>
  <si>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</si>
  <si>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</si>
  <si>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</si>
  <si>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</si>
  <si>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</si>
  <si>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</si>
  <si>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</si>
  <si>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</si>
  <si>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</si>
  <si>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</si>
  <si>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</si>
  <si>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</si>
  <si>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</si>
  <si>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</si>
  <si>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</si>
  <si>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</si>
  <si>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</si>
  <si>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</si>
  <si>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</si>
  <si>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</si>
  <si>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</si>
  <si>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</si>
  <si>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</si>
  <si>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</si>
  <si>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</si>
  <si>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</si>
  <si>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</si>
  <si>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</si>
  <si>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</si>
  <si>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</si>
  <si>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</si>
  <si>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</si>
  <si>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</si>
  <si>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</si>
  <si>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</si>
  <si>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</si>
  <si>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</si>
  <si>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</si>
  <si>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</si>
  <si>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</si>
  <si>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</si>
  <si>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</si>
  <si>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</si>
  <si>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</si>
  <si>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</si>
  <si>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</si>
  <si>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</si>
  <si>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</si>
  <si>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</si>
  <si>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</si>
  <si>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</si>
  <si>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</si>
  <si>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</si>
  <si>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</si>
  <si>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</si>
  <si>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</si>
  <si>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</si>
  <si>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</si>
  <si>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</si>
  <si>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</si>
  <si>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</si>
  <si>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</si>
  <si>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</si>
  <si>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</si>
  <si>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</si>
  <si>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</si>
  <si>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</si>
  <si>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</si>
  <si>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</si>
  <si>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</si>
  <si>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</si>
  <si>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</si>
  <si>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</si>
  <si>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</si>
  <si>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</si>
  <si>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</si>
  <si>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</si>
  <si>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</si>
  <si>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</si>
  <si>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</si>
  <si>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</si>
  <si>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</si>
  <si>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</si>
  <si>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</si>
  <si>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</si>
  <si>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</si>
  <si>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</si>
  <si>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</si>
  <si>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</si>
  <si>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</si>
  <si>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</si>
  <si>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</si>
  <si>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</si>
  <si>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</si>
  <si>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</si>
  <si>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</si>
  <si>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</si>
  <si>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</si>
  <si>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</si>
  <si>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</si>
  <si>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</si>
  <si>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</si>
  <si>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</si>
  <si>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</si>
  <si>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</si>
  <si>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</si>
  <si>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</si>
  <si>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</si>
  <si>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</si>
  <si>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</si>
  <si>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</si>
  <si>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</si>
  <si>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</si>
  <si>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</si>
  <si>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</si>
  <si>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</si>
  <si>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</si>
  <si>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</si>
  <si>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</si>
  <si>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</si>
  <si>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</si>
  <si>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</si>
  <si>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</si>
  <si>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</si>
  <si>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</si>
  <si>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</si>
  <si>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</si>
  <si>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</si>
  <si>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</si>
  <si>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</si>
  <si>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</si>
  <si>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</si>
  <si>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</si>
  <si>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</si>
  <si>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</si>
  <si>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</si>
  <si>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</si>
  <si>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</si>
  <si>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</si>
  <si>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</si>
  <si>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</si>
  <si>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</si>
  <si>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</si>
  <si>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</si>
  <si>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</si>
  <si>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</si>
  <si>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</si>
  <si>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</si>
  <si>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</si>
  <si>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</si>
  <si>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</si>
  <si>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</si>
  <si>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</si>
  <si>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</si>
  <si>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</si>
  <si>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</si>
  <si>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</si>
  <si>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</si>
  <si>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</si>
  <si>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</si>
  <si>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</si>
  <si>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</si>
  <si>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</si>
  <si>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</si>
  <si>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</si>
  <si>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</si>
  <si>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</si>
  <si>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</si>
  <si>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</si>
  <si>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</si>
  <si>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</si>
  <si>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</si>
  <si>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</si>
  <si>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</si>
  <si>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</si>
  <si>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</si>
  <si>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</si>
  <si>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</si>
  <si>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</si>
  <si>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</si>
  <si>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</si>
  <si>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</si>
  <si>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</si>
  <si>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</si>
  <si>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</si>
  <si>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</si>
  <si>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</si>
  <si>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</si>
  <si>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</si>
  <si>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</si>
  <si>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</si>
  <si>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</si>
  <si>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</si>
  <si>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</si>
  <si>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</si>
  <si>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</si>
  <si>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</si>
  <si>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</si>
  <si>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</si>
  <si>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</si>
  <si>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</si>
  <si>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</si>
  <si>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</si>
  <si>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</si>
  <si>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</si>
  <si>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</si>
  <si>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</si>
  <si>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</si>
  <si>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</si>
  <si>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</si>
  <si>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</si>
  <si>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</si>
  <si>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</si>
  <si>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</si>
  <si>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</si>
  <si>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</si>
  <si>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</si>
  <si>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</si>
  <si>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</si>
  <si>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</si>
  <si>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</si>
  <si>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</si>
  <si>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</si>
  <si>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</si>
  <si>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</si>
  <si>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</si>
  <si>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</si>
  <si>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</si>
  <si>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</si>
  <si>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</si>
  <si>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</si>
  <si>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</si>
  <si>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</si>
  <si>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</si>
  <si>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</si>
  <si>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</si>
  <si>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</si>
  <si>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</si>
  <si>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</si>
  <si>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</si>
  <si>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</si>
  <si>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</si>
  <si>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</si>
  <si>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</si>
  <si>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</si>
  <si>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</si>
  <si>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</si>
  <si>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</si>
  <si>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</si>
  <si>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</si>
  <si>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</si>
  <si>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</si>
  <si>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</si>
  <si>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</si>
  <si>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</si>
  <si>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</si>
  <si>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</si>
  <si>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</si>
  <si>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</si>
  <si>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</si>
  <si>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</si>
  <si>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</si>
  <si>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</si>
  <si>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</si>
  <si>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</si>
  <si>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</si>
  <si>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</si>
  <si>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</si>
  <si>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</si>
  <si>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</si>
  <si>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</si>
  <si>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</si>
  <si>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</si>
  <si>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</si>
  <si>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</si>
  <si>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</si>
  <si>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</si>
  <si>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</si>
  <si>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</si>
  <si>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</si>
  <si>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</si>
  <si>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</si>
  <si>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</si>
  <si>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</si>
  <si>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</si>
  <si>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</si>
  <si>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</si>
  <si>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</si>
  <si>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</si>
  <si>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</si>
  <si>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</si>
  <si>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</si>
  <si>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</si>
  <si>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</si>
  <si>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</si>
  <si>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</si>
  <si>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</si>
  <si>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</si>
  <si>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</si>
  <si>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</si>
  <si>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</si>
  <si>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</si>
  <si>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</si>
  <si>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</si>
  <si>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</si>
  <si>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</si>
  <si>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</si>
  <si>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</si>
  <si>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</si>
  <si>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</si>
  <si>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</si>
  <si>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</si>
  <si>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</si>
  <si>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</si>
  <si>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</si>
  <si>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</si>
  <si>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</si>
  <si>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</si>
  <si>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</si>
  <si>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</si>
  <si>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</si>
  <si>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</si>
  <si>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</si>
  <si>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</si>
  <si>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</si>
  <si>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</si>
  <si>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</si>
  <si>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</si>
  <si>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</si>
  <si>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</si>
  <si>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</si>
  <si>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</si>
  <si>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</si>
  <si>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</si>
  <si>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</si>
  <si>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</si>
  <si>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</si>
  <si>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</si>
  <si>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</si>
  <si>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</si>
  <si>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</si>
  <si>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</si>
  <si>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</si>
  <si>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</si>
  <si>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</si>
  <si>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</si>
  <si>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</si>
  <si>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</si>
  <si>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</si>
  <si>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</si>
  <si>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</si>
  <si>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</si>
  <si>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</si>
  <si>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</si>
  <si>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</si>
  <si>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</si>
  <si>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</si>
  <si>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</si>
  <si>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</si>
  <si>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</si>
  <si>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</si>
  <si>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</si>
  <si>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</si>
  <si>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</si>
  <si>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</si>
  <si>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</si>
  <si>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</si>
  <si>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</si>
  <si>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</si>
  <si>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</si>
  <si>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</si>
  <si>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</si>
  <si>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</si>
  <si>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</si>
  <si>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</si>
  <si>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</si>
  <si>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</si>
  <si>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</si>
  <si>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</si>
  <si>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</si>
  <si>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</si>
  <si>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</si>
  <si>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</si>
  <si>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</si>
  <si>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</si>
  <si>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</si>
  <si>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</si>
  <si>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</si>
  <si>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</si>
  <si>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</si>
  <si>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</si>
  <si>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</si>
  <si>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</si>
  <si>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</si>
  <si>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</si>
  <si>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</si>
  <si>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</si>
  <si>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</si>
  <si>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</si>
  <si>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</si>
  <si>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</si>
  <si>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</si>
  <si>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</si>
  <si>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</si>
  <si>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</si>
  <si>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</si>
  <si>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</si>
  <si>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</si>
  <si>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</si>
  <si>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</si>
  <si>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</si>
  <si>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</si>
  <si>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</si>
  <si>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</si>
  <si>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</si>
  <si>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</si>
  <si>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</si>
  <si>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</si>
  <si>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</si>
  <si>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</si>
  <si>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</si>
  <si>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</si>
  <si>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</si>
  <si>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</si>
  <si>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</si>
  <si>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</si>
  <si>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</si>
  <si>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</si>
  <si>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</si>
  <si>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</si>
  <si>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</si>
  <si>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</si>
  <si>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</si>
  <si>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</si>
  <si>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</si>
  <si>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</si>
  <si>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</si>
  <si>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</si>
  <si>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</si>
  <si>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</si>
  <si>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</si>
  <si>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</si>
  <si>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</si>
  <si>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</si>
  <si>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</si>
  <si>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</si>
  <si>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</si>
  <si>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</si>
  <si>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</si>
  <si>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</si>
  <si>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</si>
  <si>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</si>
  <si>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</si>
  <si>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</si>
  <si>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</si>
  <si>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</si>
  <si>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</si>
  <si>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</si>
  <si>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</si>
  <si>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</si>
  <si>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</si>
  <si>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</si>
  <si>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</si>
  <si>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</si>
  <si>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</si>
  <si>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</si>
  <si>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</si>
  <si>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</si>
  <si>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</si>
  <si>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</si>
  <si>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</si>
  <si>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</si>
  <si>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</si>
  <si>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</si>
  <si>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</si>
  <si>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</si>
  <si>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</si>
  <si>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</si>
  <si>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</si>
  <si>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</si>
  <si>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</si>
  <si>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</si>
  <si>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</si>
  <si>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</si>
  <si>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</si>
  <si>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</si>
  <si>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</si>
  <si>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</si>
  <si>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</si>
  <si>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</si>
  <si>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</si>
  <si>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</si>
  <si>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</si>
  <si>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</si>
  <si>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</si>
  <si>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</si>
  <si>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</si>
  <si>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</si>
  <si>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</si>
  <si>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</si>
  <si>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</si>
  <si>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</si>
  <si>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</si>
  <si>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</si>
  <si>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</si>
  <si>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</si>
  <si>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</si>
  <si>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</si>
  <si>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</si>
  <si>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</si>
  <si>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</si>
  <si>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</si>
  <si>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</si>
  <si>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</si>
  <si>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</si>
  <si>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</si>
  <si>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</si>
  <si>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</si>
  <si>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</si>
  <si>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</si>
  <si>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</si>
  <si>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</si>
  <si>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</si>
  <si>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</si>
  <si>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</si>
  <si>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</si>
  <si>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</si>
  <si>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</si>
  <si>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</si>
  <si>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</si>
  <si>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</si>
  <si>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</si>
  <si>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</si>
  <si>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</si>
  <si>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</si>
  <si>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</si>
  <si>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</si>
  <si>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</si>
  <si>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</si>
  <si>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</si>
  <si>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</si>
  <si>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</si>
  <si>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</si>
  <si>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</si>
  <si>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</si>
  <si>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</si>
  <si>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</si>
  <si>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</si>
  <si>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</si>
  <si>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</si>
  <si>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</si>
  <si>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</si>
  <si>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</si>
  <si>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</si>
  <si>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</si>
  <si>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</si>
  <si>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</si>
  <si>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</si>
  <si>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</si>
  <si>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</si>
  <si>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</si>
  <si>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</si>
  <si>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</si>
  <si>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</si>
  <si>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</si>
  <si>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</si>
  <si>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</si>
  <si>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</si>
  <si>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</si>
  <si>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</si>
  <si>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</si>
  <si>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</si>
  <si>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</si>
  <si>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</si>
  <si>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</si>
  <si>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</si>
  <si>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</si>
  <si>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</si>
  <si>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</si>
  <si>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</si>
  <si>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</si>
  <si>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</si>
  <si>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</si>
  <si>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</si>
  <si>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</si>
  <si>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</si>
  <si>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</si>
  <si>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</si>
  <si>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</si>
  <si>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</si>
  <si>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</si>
  <si>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</si>
  <si>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</si>
  <si>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</si>
  <si>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</si>
  <si>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</si>
  <si>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</si>
  <si>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</si>
  <si>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</si>
  <si>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</si>
  <si>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</si>
  <si>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</si>
  <si>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</si>
  <si>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</si>
  <si>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</si>
  <si>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</si>
  <si>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</si>
  <si>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</si>
  <si>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</si>
  <si>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</si>
  <si>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</si>
  <si>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</si>
  <si>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</si>
  <si>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</si>
  <si>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</si>
  <si>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</si>
  <si>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</si>
  <si>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</si>
  <si>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</si>
  <si>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</si>
  <si>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</si>
  <si>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</si>
  <si>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</si>
  <si>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</si>
  <si>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</si>
  <si>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</si>
  <si>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</si>
  <si>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</si>
  <si>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</si>
  <si>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</si>
  <si>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</si>
  <si>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</si>
  <si>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</si>
  <si>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</si>
  <si>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</si>
  <si>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</si>
  <si>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</si>
  <si>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</si>
  <si>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</si>
  <si>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</si>
  <si>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</si>
  <si>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</si>
  <si>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</si>
  <si>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</si>
  <si>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</si>
  <si>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</si>
  <si>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</si>
  <si>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</si>
  <si>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</si>
  <si>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</si>
  <si>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</si>
  <si>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</si>
  <si>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</si>
  <si>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</si>
  <si>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</si>
  <si>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</si>
  <si>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</si>
  <si>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</si>
  <si>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</si>
  <si>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</si>
  <si>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</si>
  <si>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</si>
  <si>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</si>
  <si>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</si>
  <si>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</si>
  <si>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</si>
  <si>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</si>
  <si>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</si>
  <si>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</si>
  <si>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</si>
  <si>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</si>
  <si>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</si>
  <si>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</si>
  <si>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</si>
  <si>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</si>
  <si>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</si>
  <si>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</si>
  <si>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</si>
  <si>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</si>
  <si>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</si>
  <si>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</si>
  <si>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</si>
  <si>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</si>
  <si>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</si>
  <si>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</si>
  <si>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</si>
  <si>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</si>
  <si>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</si>
  <si>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</si>
  <si>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</si>
  <si>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</si>
  <si>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</si>
  <si>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</si>
  <si>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</si>
  <si>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</si>
  <si>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</si>
  <si>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</si>
  <si>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</si>
  <si>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</si>
  <si>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</si>
  <si>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</si>
  <si>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</si>
  <si>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</si>
  <si>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</si>
  <si>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</si>
  <si>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</si>
  <si>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</si>
  <si>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</si>
  <si>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</si>
  <si>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</si>
  <si>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</si>
  <si>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</si>
  <si>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</si>
  <si>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</si>
  <si>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</si>
  <si>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</si>
  <si>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</si>
  <si>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</si>
  <si>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</si>
  <si>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</si>
  <si>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</si>
  <si>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</si>
  <si>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</si>
  <si>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</si>
  <si>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</si>
  <si>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</si>
  <si>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</si>
  <si>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</si>
  <si>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</si>
  <si>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</si>
  <si>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</si>
  <si>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</si>
  <si>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</si>
  <si>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</si>
  <si>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</si>
  <si>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</si>
  <si>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</si>
  <si>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</si>
  <si>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</si>
  <si>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</si>
  <si>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</si>
  <si>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</si>
  <si>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</si>
  <si>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</si>
  <si>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</si>
  <si>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</si>
  <si>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</si>
  <si>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</si>
  <si>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</si>
  <si>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</si>
  <si>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</si>
  <si>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</si>
  <si>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</si>
  <si>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</si>
  <si>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</si>
  <si>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</si>
  <si>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</si>
  <si>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</si>
  <si>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</si>
  <si>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</si>
  <si>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</si>
  <si>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</si>
  <si>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</si>
  <si>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</si>
  <si>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</si>
  <si>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</si>
  <si>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</si>
  <si>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</si>
  <si>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</si>
  <si>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</si>
  <si>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</si>
  <si>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</si>
  <si>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</si>
  <si>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</si>
  <si>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</si>
  <si>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</si>
  <si>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</si>
  <si>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</si>
  <si>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</si>
  <si>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</si>
  <si>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</si>
  <si>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</si>
  <si>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</si>
  <si>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</si>
  <si>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</si>
  <si>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</si>
  <si>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</si>
  <si>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</si>
  <si>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</si>
  <si>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</si>
  <si>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</si>
  <si>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</si>
  <si>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</si>
  <si>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</si>
  <si>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</si>
  <si>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</si>
  <si>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</si>
  <si>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</si>
  <si>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</si>
  <si>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</si>
  <si>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</si>
  <si>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</si>
  <si>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</si>
  <si>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</si>
  <si>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</si>
  <si>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</si>
  <si>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</si>
  <si>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</si>
  <si>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</si>
  <si>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</si>
  <si>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</si>
  <si>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</si>
  <si>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</si>
  <si>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</si>
  <si>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</si>
  <si>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</si>
  <si>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</si>
  <si>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</si>
  <si>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</si>
  <si>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</si>
  <si>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</si>
  <si>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</si>
  <si>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</si>
  <si>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</si>
  <si>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</si>
  <si>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</si>
  <si>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</si>
  <si>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</si>
  <si>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</si>
  <si>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</si>
  <si>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</si>
  <si>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</si>
  <si>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</si>
  <si>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</si>
  <si>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</si>
  <si>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</si>
  <si>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</si>
  <si>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</si>
  <si>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</si>
  <si>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</si>
  <si>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</si>
  <si>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</si>
  <si>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</si>
  <si>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</si>
  <si>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</si>
  <si>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</si>
  <si>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</si>
  <si>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</si>
  <si>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</si>
  <si>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</si>
  <si>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</si>
  <si>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</si>
  <si>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</si>
  <si>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</si>
  <si>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</si>
  <si>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</si>
  <si>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</si>
  <si>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</si>
  <si>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</si>
  <si>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</si>
  <si>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</si>
  <si>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</si>
  <si>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</si>
  <si>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</si>
  <si>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</si>
  <si>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</si>
  <si>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</si>
  <si>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</si>
  <si>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</si>
  <si>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</si>
  <si>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</si>
  <si>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</si>
  <si>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</si>
  <si>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</si>
  <si>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</si>
  <si>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</si>
  <si>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</si>
  <si>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</si>
  <si>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</si>
  <si>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</si>
  <si>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</si>
  <si>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</si>
  <si>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</si>
  <si>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</si>
  <si>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</si>
  <si>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</si>
  <si>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</si>
  <si>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</si>
  <si>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</si>
  <si>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</si>
  <si>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</si>
  <si>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</si>
  <si>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</si>
  <si>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</si>
  <si>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</si>
  <si>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</si>
  <si>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</si>
  <si>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</si>
  <si>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</si>
  <si>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</si>
  <si>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</si>
  <si>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</si>
  <si>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</si>
  <si>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</si>
  <si>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</si>
  <si>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</si>
  <si>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</si>
  <si>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</si>
  <si>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</si>
  <si>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</si>
  <si>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</si>
  <si>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</si>
  <si>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</si>
  <si>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</si>
  <si>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</si>
  <si>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</si>
  <si>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</si>
  <si>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</si>
  <si>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</si>
  <si>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</si>
  <si>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</si>
  <si>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</si>
  <si>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</si>
  <si>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</si>
  <si>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</si>
  <si>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</si>
  <si>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</si>
  <si>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</si>
  <si>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</si>
  <si>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</si>
  <si>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</si>
  <si>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</si>
  <si>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</si>
  <si>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</si>
  <si>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</si>
  <si>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</si>
  <si>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</si>
  <si>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</si>
  <si>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</si>
  <si>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</si>
  <si>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</si>
  <si>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</si>
  <si>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</si>
  <si>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</si>
  <si>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</si>
  <si>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</si>
  <si>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</si>
  <si>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</si>
  <si>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</si>
  <si>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</si>
  <si>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</si>
  <si>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</si>
  <si>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</si>
  <si>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</si>
  <si>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</si>
  <si>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</si>
  <si>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</si>
  <si>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</si>
  <si>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</si>
  <si>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</si>
  <si>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</si>
  <si>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</si>
  <si>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</si>
  <si>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</si>
  <si>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</si>
  <si>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</si>
  <si>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</si>
  <si>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</si>
  <si>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</si>
  <si>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</si>
  <si>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</si>
  <si>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</si>
  <si>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</si>
  <si>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</si>
  <si>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</si>
  <si>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</si>
  <si>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</si>
  <si>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</si>
  <si>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</si>
  <si>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</si>
  <si>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</si>
  <si>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</si>
  <si>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</si>
  <si>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01100</t>
  </si>
  <si>
    <t>札幌市</t>
  </si>
  <si>
    <t>01100_令和4年度</t>
  </si>
  <si>
    <t>01100_令和6年度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</si>
  <si>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</si>
  <si>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</si>
  <si>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</si>
  <si>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</si>
  <si>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</si>
  <si>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</si>
  <si>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</si>
  <si>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</si>
  <si>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</si>
  <si>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</si>
  <si>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</si>
  <si>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</si>
  <si>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</si>
  <si>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</si>
  <si>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</si>
  <si>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</si>
  <si>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</si>
  <si>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</si>
  <si>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</si>
  <si>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</si>
  <si>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</si>
  <si>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</si>
  <si>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</si>
  <si>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</si>
  <si>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</si>
  <si>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</si>
  <si>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</si>
  <si>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</si>
  <si>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</si>
  <si>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</si>
  <si>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</si>
  <si>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</si>
  <si>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</si>
  <si>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</si>
  <si>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</si>
  <si>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</si>
  <si>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</si>
  <si>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01409_令和6年度</t>
  </si>
  <si>
    <t>01409</t>
  </si>
  <si>
    <t>赤井川村</t>
  </si>
  <si>
    <t>01218_令和6年度</t>
  </si>
  <si>
    <t>01218</t>
  </si>
  <si>
    <t>赤平市</t>
  </si>
  <si>
    <t>01216_令和6年度</t>
  </si>
  <si>
    <t>01216</t>
  </si>
  <si>
    <t>芦別市</t>
  </si>
  <si>
    <t>01235_令和6年度</t>
  </si>
  <si>
    <t>01235</t>
  </si>
  <si>
    <t>石狩市</t>
  </si>
  <si>
    <t>01402_令和6年度</t>
  </si>
  <si>
    <t>01402</t>
  </si>
  <si>
    <t>岩内町</t>
  </si>
  <si>
    <t>01210_令和6年度</t>
  </si>
  <si>
    <t>01210</t>
  </si>
  <si>
    <t>岩見沢市</t>
  </si>
  <si>
    <t>01227_令和6年度</t>
  </si>
  <si>
    <t>01227</t>
  </si>
  <si>
    <t>歌志内市</t>
  </si>
  <si>
    <t>01431_令和6年度</t>
  </si>
  <si>
    <t>01431</t>
  </si>
  <si>
    <t>浦臼町</t>
  </si>
  <si>
    <t>01436_令和6年度</t>
  </si>
  <si>
    <t>01436</t>
  </si>
  <si>
    <t>雨竜町</t>
  </si>
  <si>
    <t>01231_令和6年度</t>
  </si>
  <si>
    <t>01231</t>
  </si>
  <si>
    <t>恵庭市</t>
  </si>
  <si>
    <t>01217_令和6年度</t>
  </si>
  <si>
    <t>01217</t>
  </si>
  <si>
    <t>江別市</t>
  </si>
  <si>
    <t>01203_令和6年度</t>
  </si>
  <si>
    <t>01203</t>
  </si>
  <si>
    <t>小樽市</t>
  </si>
  <si>
    <t>01425_令和6年度</t>
  </si>
  <si>
    <t>01425</t>
  </si>
  <si>
    <t>上砂川町</t>
  </si>
  <si>
    <t>01404_令和6年度</t>
  </si>
  <si>
    <t>01404</t>
  </si>
  <si>
    <t>神恵内村</t>
  </si>
  <si>
    <t>01234_令和6年度</t>
  </si>
  <si>
    <t>01234</t>
  </si>
  <si>
    <t>北広島市</t>
  </si>
  <si>
    <t>01398_令和6年度</t>
  </si>
  <si>
    <t>01398</t>
  </si>
  <si>
    <t>喜茂別町</t>
  </si>
  <si>
    <t>01399_令和6年度</t>
  </si>
  <si>
    <t>01399</t>
  </si>
  <si>
    <t>京極町</t>
  </si>
  <si>
    <t>01401_令和6年度</t>
  </si>
  <si>
    <t>01401</t>
  </si>
  <si>
    <t>共和町</t>
  </si>
  <si>
    <t>01400_令和6年度</t>
  </si>
  <si>
    <t>01400</t>
  </si>
  <si>
    <t>倶知安町</t>
  </si>
  <si>
    <t>01429_令和6年度</t>
  </si>
  <si>
    <t>01429</t>
  </si>
  <si>
    <t>栗山町</t>
  </si>
  <si>
    <t>01393_令和6年度</t>
  </si>
  <si>
    <t>01393</t>
  </si>
  <si>
    <t>黒松内町</t>
  </si>
  <si>
    <t>01391_令和6年度</t>
  </si>
  <si>
    <t>01391</t>
  </si>
  <si>
    <t>島牧村</t>
  </si>
  <si>
    <t>01405_令和6年度</t>
  </si>
  <si>
    <t>01405</t>
  </si>
  <si>
    <t>積丹町</t>
  </si>
  <si>
    <t>01304_令和6年度</t>
  </si>
  <si>
    <t>01304</t>
  </si>
  <si>
    <t>新篠津村</t>
  </si>
  <si>
    <t>01432_令和6年度</t>
  </si>
  <si>
    <t>01432</t>
  </si>
  <si>
    <t>新十津川町</t>
  </si>
  <si>
    <t>01392_令和6年度</t>
  </si>
  <si>
    <t>01392</t>
  </si>
  <si>
    <t>寿都町</t>
  </si>
  <si>
    <t>01226_令和6年度</t>
  </si>
  <si>
    <t>01226</t>
  </si>
  <si>
    <t>砂川市</t>
  </si>
  <si>
    <t>01225_令和6年度</t>
  </si>
  <si>
    <t>01225</t>
  </si>
  <si>
    <t>滝川市</t>
  </si>
  <si>
    <t>01434_令和6年度</t>
  </si>
  <si>
    <t>01434</t>
  </si>
  <si>
    <t>秩父別町</t>
  </si>
  <si>
    <t>01224_令和6年度</t>
  </si>
  <si>
    <t>01224</t>
  </si>
  <si>
    <t>千歳市</t>
  </si>
  <si>
    <t>01430_令和6年度</t>
  </si>
  <si>
    <t>01430</t>
  </si>
  <si>
    <t>月形町</t>
  </si>
  <si>
    <t>01303_令和6年度</t>
  </si>
  <si>
    <t>01303</t>
  </si>
  <si>
    <t>当別町</t>
  </si>
  <si>
    <t>01403_令和6年度</t>
  </si>
  <si>
    <t>01403</t>
  </si>
  <si>
    <t>泊村</t>
  </si>
  <si>
    <t>01424_令和6年度</t>
  </si>
  <si>
    <t>01424</t>
  </si>
  <si>
    <t>奈井江町</t>
  </si>
  <si>
    <t>01428_令和6年度</t>
  </si>
  <si>
    <t>01428</t>
  </si>
  <si>
    <t>長沼町</t>
  </si>
  <si>
    <t>01423_令和6年度</t>
  </si>
  <si>
    <t>01423</t>
  </si>
  <si>
    <t>南幌町</t>
  </si>
  <si>
    <t>01407_令和6年度</t>
  </si>
  <si>
    <t>01407</t>
  </si>
  <si>
    <t>仁木町</t>
  </si>
  <si>
    <t>01395_令和6年度</t>
  </si>
  <si>
    <t>01395</t>
  </si>
  <si>
    <t>ニセコ町</t>
  </si>
  <si>
    <t>01438_令和6年度</t>
  </si>
  <si>
    <t>01438</t>
  </si>
  <si>
    <t>沼田町</t>
  </si>
  <si>
    <t>01215_令和6年度</t>
  </si>
  <si>
    <t>01215</t>
  </si>
  <si>
    <t>美唄市</t>
  </si>
  <si>
    <t>01228_令和6年度</t>
  </si>
  <si>
    <t>01228</t>
  </si>
  <si>
    <t>深川市</t>
  </si>
  <si>
    <t>01406_令和6年度</t>
  </si>
  <si>
    <t>01406</t>
  </si>
  <si>
    <t>古平町</t>
  </si>
  <si>
    <t>01437_令和6年度</t>
  </si>
  <si>
    <t>01437</t>
  </si>
  <si>
    <t>北竜町</t>
  </si>
  <si>
    <t>01396_令和6年度</t>
  </si>
  <si>
    <t>01396</t>
  </si>
  <si>
    <t>真狩村</t>
  </si>
  <si>
    <t>01222_令和6年度</t>
  </si>
  <si>
    <t>01222</t>
  </si>
  <si>
    <t>三笠市</t>
  </si>
  <si>
    <t>01433_令和6年度</t>
  </si>
  <si>
    <t>01433</t>
  </si>
  <si>
    <t>妹背牛町</t>
  </si>
  <si>
    <t>01209_令和6年度</t>
  </si>
  <si>
    <t>01209</t>
  </si>
  <si>
    <t>夕張市</t>
  </si>
  <si>
    <t>01427_令和6年度</t>
  </si>
  <si>
    <t>01427</t>
  </si>
  <si>
    <t>由仁町</t>
  </si>
  <si>
    <t>01408_令和6年度</t>
  </si>
  <si>
    <t>01408</t>
  </si>
  <si>
    <t>余市町</t>
  </si>
  <si>
    <t>01394_令和6年度</t>
  </si>
  <si>
    <t>01394</t>
  </si>
  <si>
    <t>蘭越町</t>
  </si>
  <si>
    <t>01397_令和6年度</t>
  </si>
  <si>
    <t>01397</t>
  </si>
  <si>
    <t>留寿都村</t>
  </si>
  <si>
    <t>_令和6年度</t>
  </si>
  <si>
    <t>市区町村コード_令和4年度</t>
  </si>
  <si>
    <t>01409_令和4年度</t>
  </si>
  <si>
    <t>01218_令和4年度</t>
  </si>
  <si>
    <t>01216_令和4年度</t>
  </si>
  <si>
    <t>01235_令和4年度</t>
  </si>
  <si>
    <t>01402_令和4年度</t>
  </si>
  <si>
    <t>01210_令和4年度</t>
  </si>
  <si>
    <t>01227_令和4年度</t>
  </si>
  <si>
    <t>01431_令和4年度</t>
  </si>
  <si>
    <t>01436_令和4年度</t>
  </si>
  <si>
    <t>01231_令和4年度</t>
  </si>
  <si>
    <t>01217_令和4年度</t>
  </si>
  <si>
    <t>01203_令和4年度</t>
  </si>
  <si>
    <t>01425_令和4年度</t>
  </si>
  <si>
    <t>01404_令和4年度</t>
  </si>
  <si>
    <t>01234_令和4年度</t>
  </si>
  <si>
    <t>01398_令和4年度</t>
  </si>
  <si>
    <t>01399_令和4年度</t>
  </si>
  <si>
    <t>01401_令和4年度</t>
  </si>
  <si>
    <t>01400_令和4年度</t>
  </si>
  <si>
    <t>01429_令和4年度</t>
  </si>
  <si>
    <t>01393_令和4年度</t>
  </si>
  <si>
    <t>01391_令和4年度</t>
  </si>
  <si>
    <t>01405_令和4年度</t>
  </si>
  <si>
    <t>01304_令和4年度</t>
  </si>
  <si>
    <t>01432_令和4年度</t>
  </si>
  <si>
    <t>01392_令和4年度</t>
  </si>
  <si>
    <t>01226_令和4年度</t>
  </si>
  <si>
    <t>01225_令和4年度</t>
  </si>
  <si>
    <t>01434_令和4年度</t>
  </si>
  <si>
    <t>01224_令和4年度</t>
  </si>
  <si>
    <t>01430_令和4年度</t>
  </si>
  <si>
    <t>01303_令和4年度</t>
  </si>
  <si>
    <t>01403_令和4年度</t>
  </si>
  <si>
    <t>01424_令和4年度</t>
  </si>
  <si>
    <t>01428_令和4年度</t>
  </si>
  <si>
    <t>01423_令和4年度</t>
  </si>
  <si>
    <t>01407_令和4年度</t>
  </si>
  <si>
    <t>01395_令和4年度</t>
  </si>
  <si>
    <t>01438_令和4年度</t>
  </si>
  <si>
    <t>01215_令和4年度</t>
  </si>
  <si>
    <t>01228_令和4年度</t>
  </si>
  <si>
    <t>01406_令和4年度</t>
  </si>
  <si>
    <t>01437_令和4年度</t>
  </si>
  <si>
    <t>01396_令和4年度</t>
  </si>
  <si>
    <t>01222_令和4年度</t>
  </si>
  <si>
    <t>01433_令和4年度</t>
  </si>
  <si>
    <t>01209_令和4年度</t>
  </si>
  <si>
    <t>01427_令和4年度</t>
  </si>
  <si>
    <t>01408_令和4年度</t>
  </si>
  <si>
    <t>01394_令和4年度</t>
  </si>
  <si>
    <t>01397_令和4年度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</si>
  <si>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</si>
  <si>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</si>
  <si>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</si>
  <si>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</si>
  <si>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</si>
  <si>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</si>
  <si>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</si>
  <si>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</si>
  <si>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</si>
  <si>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</si>
  <si>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</si>
  <si>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</si>
  <si>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</si>
  <si>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</si>
  <si>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</si>
  <si>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</si>
  <si>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</si>
  <si>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</si>
  <si>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</si>
  <si>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</si>
  <si>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</si>
  <si>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</si>
  <si>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</si>
  <si>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</si>
  <si>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</si>
  <si>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</si>
  <si>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</si>
  <si>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</si>
  <si>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</si>
  <si>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</si>
  <si>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</si>
  <si>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</si>
  <si>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</si>
  <si>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</si>
  <si>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</si>
  <si>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</si>
  <si>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</si>
  <si>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</si>
  <si>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</si>
  <si>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</si>
  <si>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</si>
  <si>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</si>
  <si>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</si>
  <si>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</si>
  <si>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</si>
  <si>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</si>
  <si>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</si>
  <si>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</si>
  <si>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</si>
  <si>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</si>
  <si>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</si>
  <si>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</si>
  <si>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</si>
  <si>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</si>
  <si>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</si>
  <si>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</si>
  <si>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</si>
  <si>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01575_令和6年度</t>
  </si>
  <si>
    <t>01575</t>
  </si>
  <si>
    <t>壮瞥町</t>
  </si>
  <si>
    <t>01575_令和4年度</t>
  </si>
  <si>
    <t>01456_令和6年度</t>
  </si>
  <si>
    <t>01456</t>
  </si>
  <si>
    <t>愛別町</t>
  </si>
  <si>
    <t>01486_令和6年度</t>
  </si>
  <si>
    <t>01486</t>
  </si>
  <si>
    <t>遠別町</t>
  </si>
  <si>
    <t>01511_令和6年度</t>
  </si>
  <si>
    <t>01511</t>
  </si>
  <si>
    <t>猿払村</t>
  </si>
  <si>
    <t>01456_令和4年度</t>
  </si>
  <si>
    <t>01486_令和4年度</t>
  </si>
  <si>
    <t>01511_令和4年度</t>
  </si>
  <si>
    <t>01550_令和6年度</t>
  </si>
  <si>
    <t>01550</t>
  </si>
  <si>
    <t>置戸町</t>
  </si>
  <si>
    <t>01667_令和6年度</t>
  </si>
  <si>
    <t>01667</t>
  </si>
  <si>
    <t>鶴居村</t>
  </si>
  <si>
    <t>01550_令和4年度</t>
  </si>
  <si>
    <t>01667_令和4年度</t>
  </si>
  <si>
    <t>01392_平成2年度</t>
  </si>
  <si>
    <t>01392_平成17年度</t>
  </si>
  <si>
    <t>01392_平成18年度</t>
  </si>
  <si>
    <t>01392_平成19年度</t>
  </si>
  <si>
    <t>01392_平成20年度</t>
  </si>
  <si>
    <t>01392_平成21年度</t>
  </si>
  <si>
    <t>01392_平成22年度</t>
  </si>
  <si>
    <t>01392_平成23年度</t>
  </si>
  <si>
    <t>01392_平成24年度</t>
  </si>
  <si>
    <t>01392_平成25年度</t>
  </si>
  <si>
    <t>01392_平成26年度</t>
  </si>
  <si>
    <t>01392_平成27年度</t>
  </si>
  <si>
    <t>01392_平成28年度</t>
  </si>
  <si>
    <t>01392_平成29年度</t>
  </si>
  <si>
    <t>01392_平成30年度</t>
  </si>
  <si>
    <t>01392_令和元年度</t>
  </si>
  <si>
    <t>01392_令和2年度</t>
  </si>
  <si>
    <t>01392_令和3年度</t>
  </si>
  <si>
    <t>01392_令和5年度</t>
  </si>
  <si>
    <t>30344_平成2年度</t>
  </si>
  <si>
    <t>30344</t>
  </si>
  <si>
    <t>高野町</t>
  </si>
  <si>
    <t>30344_平成17年度</t>
  </si>
  <si>
    <t>30344_平成18年度</t>
  </si>
  <si>
    <t>30344_平成19年度</t>
  </si>
  <si>
    <t>30344_平成20年度</t>
  </si>
  <si>
    <t>30344_平成21年度</t>
  </si>
  <si>
    <t>30344_平成22年度</t>
  </si>
  <si>
    <t>30344_平成23年度</t>
  </si>
  <si>
    <t>30344_平成24年度</t>
  </si>
  <si>
    <t>30344_平成25年度</t>
  </si>
  <si>
    <t>30344_平成26年度</t>
  </si>
  <si>
    <t>30344_平成27年度</t>
  </si>
  <si>
    <t>30344_平成28年度</t>
  </si>
  <si>
    <t>30344_平成29年度</t>
  </si>
  <si>
    <t>30344_平成30年度</t>
  </si>
  <si>
    <t>30344_令和元年度</t>
  </si>
  <si>
    <t>30344_令和2年度</t>
  </si>
  <si>
    <t>30344_令和3年度</t>
  </si>
  <si>
    <t>30344_令和4年度</t>
  </si>
  <si>
    <t>30344_令和5年度</t>
  </si>
  <si>
    <t>30344_令和6年度</t>
  </si>
  <si>
    <t>01227_平成2年度</t>
  </si>
  <si>
    <t>01227_平成17年度</t>
  </si>
  <si>
    <t>01227_平成18年度</t>
  </si>
  <si>
    <t>01227_平成19年度</t>
  </si>
  <si>
    <t>01227_平成20年度</t>
  </si>
  <si>
    <t>01227_平成21年度</t>
  </si>
  <si>
    <t>01227_平成22年度</t>
  </si>
  <si>
    <t>01227_平成23年度</t>
  </si>
  <si>
    <t>01227_平成24年度</t>
  </si>
  <si>
    <t>01227_平成25年度</t>
  </si>
  <si>
    <t>01227_平成26年度</t>
  </si>
  <si>
    <t>01227_平成27年度</t>
  </si>
  <si>
    <t>01227_平成28年度</t>
  </si>
  <si>
    <t>01227_平成29年度</t>
  </si>
  <si>
    <t>01227_平成30年度</t>
  </si>
  <si>
    <t>01227_令和元年度</t>
  </si>
  <si>
    <t>01227_令和2年度</t>
  </si>
  <si>
    <t>01227_令和3年度</t>
  </si>
  <si>
    <t>01227_令和5年度</t>
  </si>
  <si>
    <t>01406_平成2年度</t>
  </si>
  <si>
    <t>01406_平成17年度</t>
  </si>
  <si>
    <t>01406_平成18年度</t>
  </si>
  <si>
    <t>01406_平成19年度</t>
  </si>
  <si>
    <t>01406_平成20年度</t>
  </si>
  <si>
    <t>01406_平成21年度</t>
  </si>
  <si>
    <t>01406_平成22年度</t>
  </si>
  <si>
    <t>01406_平成23年度</t>
  </si>
  <si>
    <t>01406_平成24年度</t>
  </si>
  <si>
    <t>01406_平成25年度</t>
  </si>
  <si>
    <t>01406_平成26年度</t>
  </si>
  <si>
    <t>01406_平成27年度</t>
  </si>
  <si>
    <t>01406_平成28年度</t>
  </si>
  <si>
    <t>01406_平成29年度</t>
  </si>
  <si>
    <t>01406_平成30年度</t>
  </si>
  <si>
    <t>01406_令和元年度</t>
  </si>
  <si>
    <t>01406_令和2年度</t>
  </si>
  <si>
    <t>01406_令和3年度</t>
  </si>
  <si>
    <t>01406_令和5年度</t>
  </si>
  <si>
    <t>01511_平成2年度</t>
  </si>
  <si>
    <t>01511_平成17年度</t>
  </si>
  <si>
    <t>01511_平成18年度</t>
  </si>
  <si>
    <t>01511_平成19年度</t>
  </si>
  <si>
    <t>01511_平成20年度</t>
  </si>
  <si>
    <t>01511_平成21年度</t>
  </si>
  <si>
    <t>01511_平成22年度</t>
  </si>
  <si>
    <t>01511_平成23年度</t>
  </si>
  <si>
    <t>01511_平成24年度</t>
  </si>
  <si>
    <t>01511_平成25年度</t>
  </si>
  <si>
    <t>01511_平成26年度</t>
  </si>
  <si>
    <t>01511_平成27年度</t>
  </si>
  <si>
    <t>01511_平成28年度</t>
  </si>
  <si>
    <t>01511_平成29年度</t>
  </si>
  <si>
    <t>01511_平成30年度</t>
  </si>
  <si>
    <t>01511_令和元年度</t>
  </si>
  <si>
    <t>01511_令和2年度</t>
  </si>
  <si>
    <t>01511_令和3年度</t>
  </si>
  <si>
    <t>01511_令和5年度</t>
  </si>
  <si>
    <t>01433_平成2年度</t>
  </si>
  <si>
    <t>01433_平成17年度</t>
  </si>
  <si>
    <t>01433_平成18年度</t>
  </si>
  <si>
    <t>01433_平成19年度</t>
  </si>
  <si>
    <t>01433_平成20年度</t>
  </si>
  <si>
    <t>01433_平成21年度</t>
  </si>
  <si>
    <t>01433_平成22年度</t>
  </si>
  <si>
    <t>01433_平成23年度</t>
  </si>
  <si>
    <t>01433_平成24年度</t>
  </si>
  <si>
    <t>01433_平成25年度</t>
  </si>
  <si>
    <t>01433_平成26年度</t>
  </si>
  <si>
    <t>01433_平成27年度</t>
  </si>
  <si>
    <t>01433_平成28年度</t>
  </si>
  <si>
    <t>01433_平成29年度</t>
  </si>
  <si>
    <t>01433_平成30年度</t>
  </si>
  <si>
    <t>01433_令和元年度</t>
  </si>
  <si>
    <t>01433_令和2年度</t>
  </si>
  <si>
    <t>01433_令和3年度</t>
  </si>
  <si>
    <t>01433_令和5年度</t>
  </si>
  <si>
    <t>01550_平成2年度</t>
  </si>
  <si>
    <t>01550_平成17年度</t>
  </si>
  <si>
    <t>01550_平成18年度</t>
  </si>
  <si>
    <t>01550_平成19年度</t>
  </si>
  <si>
    <t>01550_平成20年度</t>
  </si>
  <si>
    <t>01550_平成21年度</t>
  </si>
  <si>
    <t>01550_平成22年度</t>
  </si>
  <si>
    <t>01550_平成23年度</t>
  </si>
  <si>
    <t>01550_平成24年度</t>
  </si>
  <si>
    <t>01550_平成25年度</t>
  </si>
  <si>
    <t>01550_平成26年度</t>
  </si>
  <si>
    <t>01550_平成27年度</t>
  </si>
  <si>
    <t>01550_平成28年度</t>
  </si>
  <si>
    <t>01550_平成29年度</t>
  </si>
  <si>
    <t>01550_平成30年度</t>
  </si>
  <si>
    <t>01550_令和元年度</t>
  </si>
  <si>
    <t>01550_令和2年度</t>
  </si>
  <si>
    <t>01550_令和3年度</t>
  </si>
  <si>
    <t>01550_令和5年度</t>
  </si>
  <si>
    <t>13421_平成2年度</t>
  </si>
  <si>
    <t>13421</t>
  </si>
  <si>
    <t>小笠原村</t>
  </si>
  <si>
    <t>13421_平成17年度</t>
  </si>
  <si>
    <t>13421_平成18年度</t>
  </si>
  <si>
    <t>13421_平成19年度</t>
  </si>
  <si>
    <t>13421_平成20年度</t>
  </si>
  <si>
    <t>13421_平成21年度</t>
  </si>
  <si>
    <t>13421_平成22年度</t>
  </si>
  <si>
    <t>13421_平成23年度</t>
  </si>
  <si>
    <t>13421_平成24年度</t>
  </si>
  <si>
    <t>13421_平成25年度</t>
  </si>
  <si>
    <t>13421_平成26年度</t>
  </si>
  <si>
    <t>13421_平成27年度</t>
  </si>
  <si>
    <t>13421_平成28年度</t>
  </si>
  <si>
    <t>13421_平成29年度</t>
  </si>
  <si>
    <t>13421_平成30年度</t>
  </si>
  <si>
    <t>13421_令和元年度</t>
  </si>
  <si>
    <t>13421_令和2年度</t>
  </si>
  <si>
    <t>13421_令和3年度</t>
  </si>
  <si>
    <t>13421_令和4年度</t>
  </si>
  <si>
    <t>13421_令和5年度</t>
  </si>
  <si>
    <t>13421_令和6年度</t>
  </si>
  <si>
    <t>20425_平成2年度</t>
  </si>
  <si>
    <t>20425</t>
  </si>
  <si>
    <t>木祖村</t>
  </si>
  <si>
    <t>20425_平成17年度</t>
  </si>
  <si>
    <t>20425_平成18年度</t>
  </si>
  <si>
    <t>20425_平成19年度</t>
  </si>
  <si>
    <t>20425_平成20年度</t>
  </si>
  <si>
    <t>20425_平成21年度</t>
  </si>
  <si>
    <t>20425_平成22年度</t>
  </si>
  <si>
    <t>20425_平成23年度</t>
  </si>
  <si>
    <t>20425_平成24年度</t>
  </si>
  <si>
    <t>20425_平成25年度</t>
  </si>
  <si>
    <t>20425_平成26年度</t>
  </si>
  <si>
    <t>20425_平成27年度</t>
  </si>
  <si>
    <t>20425_平成28年度</t>
  </si>
  <si>
    <t>20425_平成29年度</t>
  </si>
  <si>
    <t>20425_平成30年度</t>
  </si>
  <si>
    <t>20425_令和元年度</t>
  </si>
  <si>
    <t>20425_令和2年度</t>
  </si>
  <si>
    <t>20425_令和3年度</t>
  </si>
  <si>
    <t>20425_令和4年度</t>
  </si>
  <si>
    <t>20425_令和5年度</t>
  </si>
  <si>
    <t>20425_令和6年度</t>
  </si>
  <si>
    <t>01393_平成2年度</t>
  </si>
  <si>
    <t>01393_平成17年度</t>
  </si>
  <si>
    <t>01393_平成18年度</t>
  </si>
  <si>
    <t>01393_平成19年度</t>
  </si>
  <si>
    <t>01393_平成20年度</t>
  </si>
  <si>
    <t>01393_平成21年度</t>
  </si>
  <si>
    <t>01393_平成22年度</t>
  </si>
  <si>
    <t>01393_平成23年度</t>
  </si>
  <si>
    <t>01393_平成24年度</t>
  </si>
  <si>
    <t>01393_平成25年度</t>
  </si>
  <si>
    <t>01393_平成26年度</t>
  </si>
  <si>
    <t>01393_平成27年度</t>
  </si>
  <si>
    <t>01393_平成28年度</t>
  </si>
  <si>
    <t>01393_平成29年度</t>
  </si>
  <si>
    <t>01393_平成30年度</t>
  </si>
  <si>
    <t>01393_令和元年度</t>
  </si>
  <si>
    <t>01393_令和2年度</t>
  </si>
  <si>
    <t>01393_令和3年度</t>
  </si>
  <si>
    <t>01393_令和5年度</t>
  </si>
  <si>
    <t>32526_平成2年度</t>
  </si>
  <si>
    <t>32526</t>
  </si>
  <si>
    <t>西ノ島町</t>
  </si>
  <si>
    <t>32526_平成17年度</t>
  </si>
  <si>
    <t>32526_平成18年度</t>
  </si>
  <si>
    <t>32526_平成19年度</t>
  </si>
  <si>
    <t>32526_平成20年度</t>
  </si>
  <si>
    <t>32526_平成21年度</t>
  </si>
  <si>
    <t>32526_平成22年度</t>
  </si>
  <si>
    <t>32526_平成23年度</t>
  </si>
  <si>
    <t>32526_平成24年度</t>
  </si>
  <si>
    <t>32526_平成25年度</t>
  </si>
  <si>
    <t>32526_平成26年度</t>
  </si>
  <si>
    <t>32526_平成27年度</t>
  </si>
  <si>
    <t>32526_平成28年度</t>
  </si>
  <si>
    <t>32526_平成29年度</t>
  </si>
  <si>
    <t>32526_平成30年度</t>
  </si>
  <si>
    <t>32526_令和元年度</t>
  </si>
  <si>
    <t>32526_令和2年度</t>
  </si>
  <si>
    <t>32526_令和3年度</t>
  </si>
  <si>
    <t>32526_令和4年度</t>
  </si>
  <si>
    <t>32526_令和5年度</t>
  </si>
  <si>
    <t>32526_令和6年度</t>
  </si>
  <si>
    <t>31403_平成2年度</t>
  </si>
  <si>
    <t>31403</t>
  </si>
  <si>
    <t>江府町</t>
  </si>
  <si>
    <t>31403_平成17年度</t>
  </si>
  <si>
    <t>31403_平成18年度</t>
  </si>
  <si>
    <t>31403_平成19年度</t>
  </si>
  <si>
    <t>31403_平成20年度</t>
  </si>
  <si>
    <t>31403_平成21年度</t>
  </si>
  <si>
    <t>31403_平成22年度</t>
  </si>
  <si>
    <t>31403_平成23年度</t>
  </si>
  <si>
    <t>31403_平成24年度</t>
  </si>
  <si>
    <t>31403_平成25年度</t>
  </si>
  <si>
    <t>31403_平成26年度</t>
  </si>
  <si>
    <t>31403_平成27年度</t>
  </si>
  <si>
    <t>31403_平成28年度</t>
  </si>
  <si>
    <t>31403_平成29年度</t>
  </si>
  <si>
    <t>31403_平成30年度</t>
  </si>
  <si>
    <t>31403_令和元年度</t>
  </si>
  <si>
    <t>31403_令和2年度</t>
  </si>
  <si>
    <t>31403_令和3年度</t>
  </si>
  <si>
    <t>31403_令和4年度</t>
  </si>
  <si>
    <t>31403_令和5年度</t>
  </si>
  <si>
    <t>31403_令和6年度</t>
  </si>
  <si>
    <t>45430_平成2年度</t>
  </si>
  <si>
    <t>45430</t>
  </si>
  <si>
    <t>椎葉村</t>
  </si>
  <si>
    <t>45430_平成17年度</t>
  </si>
  <si>
    <t>45430_平成18年度</t>
  </si>
  <si>
    <t>45430_平成19年度</t>
  </si>
  <si>
    <t>45430_平成20年度</t>
  </si>
  <si>
    <t>45430_平成21年度</t>
  </si>
  <si>
    <t>45430_平成22年度</t>
  </si>
  <si>
    <t>45430_平成23年度</t>
  </si>
  <si>
    <t>45430_平成24年度</t>
  </si>
  <si>
    <t>45430_平成25年度</t>
  </si>
  <si>
    <t>45430_平成26年度</t>
  </si>
  <si>
    <t>45430_平成27年度</t>
  </si>
  <si>
    <t>45430_平成28年度</t>
  </si>
  <si>
    <t>45430_平成29年度</t>
  </si>
  <si>
    <t>45430_平成30年度</t>
  </si>
  <si>
    <t>45430_令和元年度</t>
  </si>
  <si>
    <t>45430_令和2年度</t>
  </si>
  <si>
    <t>45430_令和3年度</t>
  </si>
  <si>
    <t>45430_令和4年度</t>
  </si>
  <si>
    <t>45430_令和5年度</t>
  </si>
  <si>
    <t>45430_令和6年度</t>
  </si>
  <si>
    <t>02304_平成2年度</t>
  </si>
  <si>
    <t>02304</t>
  </si>
  <si>
    <t>蓬田村</t>
  </si>
  <si>
    <t>02304_平成17年度</t>
  </si>
  <si>
    <t>02304_平成18年度</t>
  </si>
  <si>
    <t>02304_平成19年度</t>
  </si>
  <si>
    <t>02304_平成20年度</t>
  </si>
  <si>
    <t>02304_平成21年度</t>
  </si>
  <si>
    <t>02304_平成22年度</t>
  </si>
  <si>
    <t>02304_平成23年度</t>
  </si>
  <si>
    <t>02304_平成24年度</t>
  </si>
  <si>
    <t>02304_平成25年度</t>
  </si>
  <si>
    <t>02304_平成26年度</t>
  </si>
  <si>
    <t>02304_平成27年度</t>
  </si>
  <si>
    <t>02304_平成28年度</t>
  </si>
  <si>
    <t>02304_平成29年度</t>
  </si>
  <si>
    <t>02304_平成30年度</t>
  </si>
  <si>
    <t>02304_令和元年度</t>
  </si>
  <si>
    <t>02304_令和2年度</t>
  </si>
  <si>
    <t>02304_令和3年度</t>
  </si>
  <si>
    <t>02304_令和4年度</t>
  </si>
  <si>
    <t>02304_令和5年度</t>
  </si>
  <si>
    <t>02304_令和6年度</t>
  </si>
  <si>
    <t>01456_平成2年度</t>
  </si>
  <si>
    <t>01456_平成17年度</t>
  </si>
  <si>
    <t>01456_平成18年度</t>
  </si>
  <si>
    <t>01456_平成19年度</t>
  </si>
  <si>
    <t>01456_平成20年度</t>
  </si>
  <si>
    <t>01456_平成21年度</t>
  </si>
  <si>
    <t>01456_平成22年度</t>
  </si>
  <si>
    <t>01456_平成23年度</t>
  </si>
  <si>
    <t>01456_平成24年度</t>
  </si>
  <si>
    <t>01456_平成25年度</t>
  </si>
  <si>
    <t>01456_平成26年度</t>
  </si>
  <si>
    <t>01456_平成27年度</t>
  </si>
  <si>
    <t>01456_平成28年度</t>
  </si>
  <si>
    <t>01456_平成29年度</t>
  </si>
  <si>
    <t>01456_平成30年度</t>
  </si>
  <si>
    <t>01456_令和元年度</t>
  </si>
  <si>
    <t>01456_令和2年度</t>
  </si>
  <si>
    <t>01456_令和3年度</t>
  </si>
  <si>
    <t>01456_令和5年度</t>
  </si>
  <si>
    <t>11369_平成2年度</t>
  </si>
  <si>
    <t>11369</t>
  </si>
  <si>
    <t>東秩父村</t>
  </si>
  <si>
    <t>11369_平成17年度</t>
  </si>
  <si>
    <t>11369_平成18年度</t>
  </si>
  <si>
    <t>11369_平成19年度</t>
  </si>
  <si>
    <t>11369_平成20年度</t>
  </si>
  <si>
    <t>11369_平成21年度</t>
  </si>
  <si>
    <t>11369_平成22年度</t>
  </si>
  <si>
    <t>11369_平成23年度</t>
  </si>
  <si>
    <t>11369_平成24年度</t>
  </si>
  <si>
    <t>11369_平成25年度</t>
  </si>
  <si>
    <t>11369_平成26年度</t>
  </si>
  <si>
    <t>11369_平成27年度</t>
  </si>
  <si>
    <t>11369_平成28年度</t>
  </si>
  <si>
    <t>11369_平成29年度</t>
  </si>
  <si>
    <t>11369_平成30年度</t>
  </si>
  <si>
    <t>11369_令和元年度</t>
  </si>
  <si>
    <t>11369_令和2年度</t>
  </si>
  <si>
    <t>11369_令和3年度</t>
  </si>
  <si>
    <t>11369_令和4年度</t>
  </si>
  <si>
    <t>11369_令和5年度</t>
  </si>
  <si>
    <t>11369_令和6年度</t>
  </si>
  <si>
    <t>39303_平成2年度</t>
  </si>
  <si>
    <t>39303</t>
  </si>
  <si>
    <t>田野町</t>
  </si>
  <si>
    <t>39303_平成17年度</t>
  </si>
  <si>
    <t>39303_平成18年度</t>
  </si>
  <si>
    <t>39303_平成19年度</t>
  </si>
  <si>
    <t>39303_平成20年度</t>
  </si>
  <si>
    <t>39303_平成21年度</t>
  </si>
  <si>
    <t>39303_平成22年度</t>
  </si>
  <si>
    <t>39303_平成23年度</t>
  </si>
  <si>
    <t>39303_平成24年度</t>
  </si>
  <si>
    <t>39303_平成25年度</t>
  </si>
  <si>
    <t>39303_平成26年度</t>
  </si>
  <si>
    <t>39303_平成27年度</t>
  </si>
  <si>
    <t>39303_平成28年度</t>
  </si>
  <si>
    <t>39303_平成29年度</t>
  </si>
  <si>
    <t>39303_平成30年度</t>
  </si>
  <si>
    <t>39303_令和元年度</t>
  </si>
  <si>
    <t>39303_令和2年度</t>
  </si>
  <si>
    <t>39303_令和3年度</t>
  </si>
  <si>
    <t>39303_令和4年度</t>
  </si>
  <si>
    <t>39303_令和5年度</t>
  </si>
  <si>
    <t>39303_令和6年度</t>
  </si>
  <si>
    <t>20446_平成2年度</t>
  </si>
  <si>
    <t>20446</t>
  </si>
  <si>
    <t>麻績村</t>
  </si>
  <si>
    <t>20446_平成17年度</t>
  </si>
  <si>
    <t>20446_平成18年度</t>
  </si>
  <si>
    <t>20446_平成19年度</t>
  </si>
  <si>
    <t>20446_平成20年度</t>
  </si>
  <si>
    <t>20446_平成21年度</t>
  </si>
  <si>
    <t>20446_平成22年度</t>
  </si>
  <si>
    <t>20446_平成23年度</t>
  </si>
  <si>
    <t>20446_平成24年度</t>
  </si>
  <si>
    <t>20446_平成25年度</t>
  </si>
  <si>
    <t>20446_平成26年度</t>
  </si>
  <si>
    <t>20446_平成27年度</t>
  </si>
  <si>
    <t>20446_平成28年度</t>
  </si>
  <si>
    <t>20446_平成29年度</t>
  </si>
  <si>
    <t>20446_平成30年度</t>
  </si>
  <si>
    <t>20446_令和元年度</t>
  </si>
  <si>
    <t>20446_令和2年度</t>
  </si>
  <si>
    <t>20446_令和3年度</t>
  </si>
  <si>
    <t>20446_令和4年度</t>
  </si>
  <si>
    <t>20446_令和5年度</t>
  </si>
  <si>
    <t>20446_令和6年度</t>
  </si>
  <si>
    <t>01667_平成2年度</t>
  </si>
  <si>
    <t>01667_平成17年度</t>
  </si>
  <si>
    <t>01667_平成18年度</t>
  </si>
  <si>
    <t>01667_平成19年度</t>
  </si>
  <si>
    <t>01667_平成20年度</t>
  </si>
  <si>
    <t>01667_平成21年度</t>
  </si>
  <si>
    <t>01667_平成22年度</t>
  </si>
  <si>
    <t>01667_平成23年度</t>
  </si>
  <si>
    <t>01667_平成24年度</t>
  </si>
  <si>
    <t>01667_平成25年度</t>
  </si>
  <si>
    <t>01667_平成26年度</t>
  </si>
  <si>
    <t>01667_平成27年度</t>
  </si>
  <si>
    <t>01667_平成28年度</t>
  </si>
  <si>
    <t>01667_平成29年度</t>
  </si>
  <si>
    <t>01667_平成30年度</t>
  </si>
  <si>
    <t>01667_令和元年度</t>
  </si>
  <si>
    <t>01667_令和2年度</t>
  </si>
  <si>
    <t>01667_令和3年度</t>
  </si>
  <si>
    <t>01667_令和5年度</t>
  </si>
  <si>
    <t>01425_平成2年度</t>
  </si>
  <si>
    <t>01425_平成17年度</t>
  </si>
  <si>
    <t>01425_平成18年度</t>
  </si>
  <si>
    <t>01425_平成19年度</t>
  </si>
  <si>
    <t>01425_平成20年度</t>
  </si>
  <si>
    <t>01425_平成21年度</t>
  </si>
  <si>
    <t>01425_平成22年度</t>
  </si>
  <si>
    <t>01425_平成23年度</t>
  </si>
  <si>
    <t>01425_平成24年度</t>
  </si>
  <si>
    <t>01425_平成25年度</t>
  </si>
  <si>
    <t>01425_平成26年度</t>
  </si>
  <si>
    <t>01425_平成27年度</t>
  </si>
  <si>
    <t>01425_平成28年度</t>
  </si>
  <si>
    <t>01425_平成29年度</t>
  </si>
  <si>
    <t>01425_平成30年度</t>
  </si>
  <si>
    <t>01425_令和元年度</t>
  </si>
  <si>
    <t>01425_令和2年度</t>
  </si>
  <si>
    <t>01425_令和3年度</t>
  </si>
  <si>
    <t>01425_令和5年度</t>
  </si>
  <si>
    <t>13363_平成2年度</t>
  </si>
  <si>
    <t>13363</t>
  </si>
  <si>
    <t>新島村</t>
  </si>
  <si>
    <t>13363_平成17年度</t>
  </si>
  <si>
    <t>13363_平成18年度</t>
  </si>
  <si>
    <t>13363_平成19年度</t>
  </si>
  <si>
    <t>13363_平成20年度</t>
  </si>
  <si>
    <t>13363_平成21年度</t>
  </si>
  <si>
    <t>13363_平成22年度</t>
  </si>
  <si>
    <t>13363_平成23年度</t>
  </si>
  <si>
    <t>13363_平成24年度</t>
  </si>
  <si>
    <t>13363_平成25年度</t>
  </si>
  <si>
    <t>13363_平成26年度</t>
  </si>
  <si>
    <t>13363_平成27年度</t>
  </si>
  <si>
    <t>13363_平成28年度</t>
  </si>
  <si>
    <t>13363_平成29年度</t>
  </si>
  <si>
    <t>13363_平成30年度</t>
  </si>
  <si>
    <t>13363_令和元年度</t>
  </si>
  <si>
    <t>13363_令和2年度</t>
  </si>
  <si>
    <t>13363_令和3年度</t>
  </si>
  <si>
    <t>13363_令和4年度</t>
  </si>
  <si>
    <t>13363_令和5年度</t>
  </si>
  <si>
    <t>13363_令和6年度</t>
  </si>
  <si>
    <t>26367_平成2年度</t>
  </si>
  <si>
    <t>26367</t>
  </si>
  <si>
    <t>南山城村</t>
  </si>
  <si>
    <t>26367_平成17年度</t>
  </si>
  <si>
    <t>26367_平成18年度</t>
  </si>
  <si>
    <t>26367_平成19年度</t>
  </si>
  <si>
    <t>26367_平成20年度</t>
  </si>
  <si>
    <t>26367_平成21年度</t>
  </si>
  <si>
    <t>26367_平成22年度</t>
  </si>
  <si>
    <t>26367_平成23年度</t>
  </si>
  <si>
    <t>26367_平成24年度</t>
  </si>
  <si>
    <t>26367_平成25年度</t>
  </si>
  <si>
    <t>26367_平成26年度</t>
  </si>
  <si>
    <t>26367_平成27年度</t>
  </si>
  <si>
    <t>26367_平成28年度</t>
  </si>
  <si>
    <t>26367_平成29年度</t>
  </si>
  <si>
    <t>26367_平成30年度</t>
  </si>
  <si>
    <t>26367_令和元年度</t>
  </si>
  <si>
    <t>26367_令和2年度</t>
  </si>
  <si>
    <t>26367_令和3年度</t>
  </si>
  <si>
    <t>26367_令和4年度</t>
  </si>
  <si>
    <t>26367_令和5年度</t>
  </si>
  <si>
    <t>26367_令和6年度</t>
  </si>
  <si>
    <t>07402_平成2年度</t>
  </si>
  <si>
    <t>07402</t>
  </si>
  <si>
    <t>北塩原村</t>
  </si>
  <si>
    <t>07402_平成17年度</t>
  </si>
  <si>
    <t>07402_平成18年度</t>
  </si>
  <si>
    <t>07402_平成19年度</t>
  </si>
  <si>
    <t>07402_平成20年度</t>
  </si>
  <si>
    <t>07402_平成21年度</t>
  </si>
  <si>
    <t>07402_平成22年度</t>
  </si>
  <si>
    <t>07402_平成23年度</t>
  </si>
  <si>
    <t>07402_平成24年度</t>
  </si>
  <si>
    <t>07402_平成25年度</t>
  </si>
  <si>
    <t>07402_平成26年度</t>
  </si>
  <si>
    <t>07402_平成27年度</t>
  </si>
  <si>
    <t>07402_平成28年度</t>
  </si>
  <si>
    <t>07402_平成29年度</t>
  </si>
  <si>
    <t>07402_平成30年度</t>
  </si>
  <si>
    <t>07402_令和元年度</t>
  </si>
  <si>
    <t>07402_令和2年度</t>
  </si>
  <si>
    <t>07402_令和3年度</t>
  </si>
  <si>
    <t>07402_令和4年度</t>
  </si>
  <si>
    <t>07402_令和5年度</t>
  </si>
  <si>
    <t>07402_令和6年度</t>
  </si>
  <si>
    <t>05464_平成2年度</t>
  </si>
  <si>
    <t>05464</t>
  </si>
  <si>
    <t>東成瀬村</t>
  </si>
  <si>
    <t>05464_平成17年度</t>
  </si>
  <si>
    <t>05464_平成18年度</t>
  </si>
  <si>
    <t>05464_平成19年度</t>
  </si>
  <si>
    <t>05464_平成20年度</t>
  </si>
  <si>
    <t>05464_平成21年度</t>
  </si>
  <si>
    <t>05464_平成22年度</t>
  </si>
  <si>
    <t>05464_平成23年度</t>
  </si>
  <si>
    <t>05464_平成24年度</t>
  </si>
  <si>
    <t>05464_平成25年度</t>
  </si>
  <si>
    <t>05464_平成26年度</t>
  </si>
  <si>
    <t>05464_平成27年度</t>
  </si>
  <si>
    <t>05464_平成28年度</t>
  </si>
  <si>
    <t>05464_平成29年度</t>
  </si>
  <si>
    <t>05464_平成30年度</t>
  </si>
  <si>
    <t>05464_令和元年度</t>
  </si>
  <si>
    <t>05464_令和2年度</t>
  </si>
  <si>
    <t>05464_令和3年度</t>
  </si>
  <si>
    <t>05464_令和4年度</t>
  </si>
  <si>
    <t>05464_令和5年度</t>
  </si>
  <si>
    <t>05464_令和6年度</t>
  </si>
  <si>
    <t>01575_平成2年度</t>
  </si>
  <si>
    <t>01575_平成17年度</t>
  </si>
  <si>
    <t>01575_平成18年度</t>
  </si>
  <si>
    <t>01575_平成19年度</t>
  </si>
  <si>
    <t>01575_平成20年度</t>
  </si>
  <si>
    <t>01575_平成21年度</t>
  </si>
  <si>
    <t>01575_平成22年度</t>
  </si>
  <si>
    <t>01575_平成23年度</t>
  </si>
  <si>
    <t>01575_平成24年度</t>
  </si>
  <si>
    <t>01575_平成25年度</t>
  </si>
  <si>
    <t>01575_平成26年度</t>
  </si>
  <si>
    <t>01575_平成27年度</t>
  </si>
  <si>
    <t>01575_平成28年度</t>
  </si>
  <si>
    <t>01575_平成29年度</t>
  </si>
  <si>
    <t>01575_平成30年度</t>
  </si>
  <si>
    <t>01575_令和元年度</t>
  </si>
  <si>
    <t>01575_令和2年度</t>
  </si>
  <si>
    <t>01575_令和3年度</t>
  </si>
  <si>
    <t>01575_令和5年度</t>
  </si>
  <si>
    <t>30424_平成2年度</t>
  </si>
  <si>
    <t>30424</t>
  </si>
  <si>
    <t>古座川町</t>
  </si>
  <si>
    <t>30424_平成17年度</t>
  </si>
  <si>
    <t>30424_平成18年度</t>
  </si>
  <si>
    <t>30424_平成19年度</t>
  </si>
  <si>
    <t>30424_平成20年度</t>
  </si>
  <si>
    <t>30424_平成21年度</t>
  </si>
  <si>
    <t>30424_平成22年度</t>
  </si>
  <si>
    <t>30424_平成23年度</t>
  </si>
  <si>
    <t>30424_平成24年度</t>
  </si>
  <si>
    <t>30424_平成25年度</t>
  </si>
  <si>
    <t>30424_平成26年度</t>
  </si>
  <si>
    <t>30424_平成27年度</t>
  </si>
  <si>
    <t>30424_平成28年度</t>
  </si>
  <si>
    <t>30424_平成29年度</t>
  </si>
  <si>
    <t>30424_平成30年度</t>
  </si>
  <si>
    <t>30424_令和元年度</t>
  </si>
  <si>
    <t>30424_令和2年度</t>
  </si>
  <si>
    <t>30424_令和3年度</t>
  </si>
  <si>
    <t>30424_令和4年度</t>
  </si>
  <si>
    <t>30424_令和5年度</t>
  </si>
  <si>
    <t>30424_令和6年度</t>
  </si>
  <si>
    <t>03485_平成2年度</t>
  </si>
  <si>
    <t>03485</t>
  </si>
  <si>
    <t>普代村</t>
  </si>
  <si>
    <t>03485_平成17年度</t>
  </si>
  <si>
    <t>03485_平成18年度</t>
  </si>
  <si>
    <t>03485_平成19年度</t>
  </si>
  <si>
    <t>03485_平成20年度</t>
  </si>
  <si>
    <t>03485_平成21年度</t>
  </si>
  <si>
    <t>03485_平成22年度</t>
  </si>
  <si>
    <t>03485_平成23年度</t>
  </si>
  <si>
    <t>03485_平成24年度</t>
  </si>
  <si>
    <t>03485_平成25年度</t>
  </si>
  <si>
    <t>03485_平成26年度</t>
  </si>
  <si>
    <t>03485_平成27年度</t>
  </si>
  <si>
    <t>03485_平成28年度</t>
  </si>
  <si>
    <t>03485_平成29年度</t>
  </si>
  <si>
    <t>03485_平成30年度</t>
  </si>
  <si>
    <t>03485_令和元年度</t>
  </si>
  <si>
    <t>03485_令和2年度</t>
  </si>
  <si>
    <t>03485_令和3年度</t>
  </si>
  <si>
    <t>03485_令和4年度</t>
  </si>
  <si>
    <t>03485_令和5年度</t>
  </si>
  <si>
    <t>03485_令和6年度</t>
  </si>
  <si>
    <t>39304_平成2年度</t>
  </si>
  <si>
    <t>39304</t>
  </si>
  <si>
    <t>安田町</t>
  </si>
  <si>
    <t>39304_平成17年度</t>
  </si>
  <si>
    <t>39304_平成18年度</t>
  </si>
  <si>
    <t>39304_平成19年度</t>
  </si>
  <si>
    <t>39304_平成20年度</t>
  </si>
  <si>
    <t>39304_平成21年度</t>
  </si>
  <si>
    <t>39304_平成22年度</t>
  </si>
  <si>
    <t>39304_平成23年度</t>
  </si>
  <si>
    <t>39304_平成24年度</t>
  </si>
  <si>
    <t>39304_平成25年度</t>
  </si>
  <si>
    <t>39304_平成26年度</t>
  </si>
  <si>
    <t>39304_平成27年度</t>
  </si>
  <si>
    <t>39304_平成28年度</t>
  </si>
  <si>
    <t>39304_平成29年度</t>
  </si>
  <si>
    <t>39304_平成30年度</t>
  </si>
  <si>
    <t>39304_令和元年度</t>
  </si>
  <si>
    <t>39304_令和2年度</t>
  </si>
  <si>
    <t>39304_令和3年度</t>
  </si>
  <si>
    <t>39304_令和4年度</t>
  </si>
  <si>
    <t>39304_令和5年度</t>
  </si>
  <si>
    <t>39304_令和6年度</t>
  </si>
  <si>
    <t>01486_平成2年度</t>
  </si>
  <si>
    <t>01486_平成17年度</t>
  </si>
  <si>
    <t>01486_平成18年度</t>
  </si>
  <si>
    <t>01486_平成19年度</t>
  </si>
  <si>
    <t>01486_平成20年度</t>
  </si>
  <si>
    <t>01486_平成21年度</t>
  </si>
  <si>
    <t>01486_平成22年度</t>
  </si>
  <si>
    <t>01486_平成23年度</t>
  </si>
  <si>
    <t>01486_平成24年度</t>
  </si>
  <si>
    <t>01486_平成25年度</t>
  </si>
  <si>
    <t>01486_平成26年度</t>
  </si>
  <si>
    <t>01486_平成27年度</t>
  </si>
  <si>
    <t>01486_平成28年度</t>
  </si>
  <si>
    <t>01486_平成29年度</t>
  </si>
  <si>
    <t>01486_平成30年度</t>
  </si>
  <si>
    <t>01486_令和元年度</t>
  </si>
  <si>
    <t>01486_令和2年度</t>
  </si>
  <si>
    <t>01486_令和3年度</t>
  </si>
  <si>
    <t>01486_令和5年度</t>
  </si>
  <si>
    <t>01425_令和7年度</t>
  </si>
  <si>
    <t>01425_令和8年度</t>
  </si>
  <si>
    <t>01425_令和9年度</t>
  </si>
  <si>
    <t>01425_令和10年度</t>
  </si>
  <si>
    <t>01425_令和11年度</t>
  </si>
  <si>
    <t>01425_令和12年度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</si>
</sst>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0.1115692258910926</c:v>
                </c:pt>
                <c:pt idx="4">
                  <c:v>0.43032975896294939</c:v>
                </c:pt>
                <c:pt idx="5">
                  <c:v>0.52469408003731788</c:v>
                </c:pt>
                <c:pt idx="6">
                  <c:v>0.40335189572182673</c:v>
                </c:pt>
                <c:pt idx="7">
                  <c:v>0.3964416994013234</c:v>
                </c:pt>
                <c:pt idx="8">
                  <c:v>0.32542031135250005</c:v>
                </c:pt>
                <c:pt idx="9">
                  <c:v>0.33215163666612196</c:v>
                </c:pt>
                <c:pt idx="10">
                  <c:v>0.28869522221244809</c:v>
                </c:pt>
                <c:pt idx="11">
                  <c:v>0.33698305472696721</c:v>
                </c:pt>
                <c:pt idx="12">
                  <c:v>0.28759590329436602</c:v>
                </c:pt>
                <c:pt idx="13">
                  <c:v>0.36044104824832462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5.8334492461223162</c:v>
                </c:pt>
                <c:pt idx="1">
                  <c:v>5.7033459568816589</c:v>
                </c:pt>
                <c:pt idx="2">
                  <c:v>5.450757325617877</c:v>
                </c:pt>
                <c:pt idx="3">
                  <c:v>5.3499675436867999</c:v>
                </c:pt>
                <c:pt idx="4">
                  <c:v>5.1729170808762817</c:v>
                </c:pt>
                <c:pt idx="5">
                  <c:v>4.8350830814396968</c:v>
                </c:pt>
                <c:pt idx="6">
                  <c:v>4.6950089361158884</c:v>
                </c:pt>
                <c:pt idx="7">
                  <c:v>4.7241849372511489</c:v>
                </c:pt>
                <c:pt idx="8">
                  <c:v>4.5818023361363425</c:v>
                </c:pt>
                <c:pt idx="9">
                  <c:v>4.390200379582426</c:v>
                </c:pt>
                <c:pt idx="10">
                  <c:v>4.0350600418631863</c:v>
                </c:pt>
                <c:pt idx="11">
                  <c:v>3.5793612091651466</c:v>
                </c:pt>
                <c:pt idx="12">
                  <c:v>3.4657670824090232</c:v>
                </c:pt>
                <c:pt idx="13">
                  <c:v>3.47119052143568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9.3387792013642805</c:v>
                </c:pt>
                <c:pt idx="1">
                  <c:v>9.0190894875944743</c:v>
                </c:pt>
                <c:pt idx="2">
                  <c:v>10.659527888178321</c:v>
                </c:pt>
                <c:pt idx="3">
                  <c:v>11.56564739284852</c:v>
                </c:pt>
                <c:pt idx="4">
                  <c:v>10.95110388315242</c:v>
                </c:pt>
                <c:pt idx="5">
                  <c:v>11.334459447216521</c:v>
                </c:pt>
                <c:pt idx="6">
                  <c:v>10.12893533932478</c:v>
                </c:pt>
                <c:pt idx="7">
                  <c:v>10.055842102541904</c:v>
                </c:pt>
                <c:pt idx="8">
                  <c:v>9.5540177577071645</c:v>
                </c:pt>
                <c:pt idx="9">
                  <c:v>8.5183464492980701</c:v>
                </c:pt>
                <c:pt idx="10">
                  <c:v>8.4149929057884165</c:v>
                </c:pt>
                <c:pt idx="11">
                  <c:v>7.5349989997648423</c:v>
                </c:pt>
                <c:pt idx="12">
                  <c:v>7.2378438494834523</c:v>
                </c:pt>
                <c:pt idx="13">
                  <c:v>6.799372818479763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3.0107791065631262</c:v>
                </c:pt>
                <c:pt idx="1">
                  <c:v>2.6950672072369999</c:v>
                </c:pt>
                <c:pt idx="2">
                  <c:v>3.4046275859680848</c:v>
                </c:pt>
                <c:pt idx="3">
                  <c:v>4.2285366441234107</c:v>
                </c:pt>
                <c:pt idx="4">
                  <c:v>3.9326401757394329</c:v>
                </c:pt>
                <c:pt idx="5">
                  <c:v>3.2979894663078242</c:v>
                </c:pt>
                <c:pt idx="6">
                  <c:v>3.1910450394474021</c:v>
                </c:pt>
                <c:pt idx="7">
                  <c:v>2.7359510440093113</c:v>
                </c:pt>
                <c:pt idx="8">
                  <c:v>2.7433106715692546</c:v>
                </c:pt>
                <c:pt idx="9">
                  <c:v>2.756840889335785</c:v>
                </c:pt>
                <c:pt idx="10">
                  <c:v>2.4731366070176981</c:v>
                </c:pt>
                <c:pt idx="11">
                  <c:v>2.6151506108563973</c:v>
                </c:pt>
                <c:pt idx="12">
                  <c:v>2.6559900941108676</c:v>
                </c:pt>
                <c:pt idx="13">
                  <c:v>2.7079211589528569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11.493807407550154</c:v>
                </c:pt>
                <c:pt idx="1">
                  <c:v>11.778714694256365</c:v>
                </c:pt>
                <c:pt idx="2">
                  <c:v>12.310267518838408</c:v>
                </c:pt>
                <c:pt idx="3">
                  <c:v>11.633711773212353</c:v>
                </c:pt>
                <c:pt idx="4">
                  <c:v>11.967217969414849</c:v>
                </c:pt>
                <c:pt idx="5">
                  <c:v>8.0244155743265928</c:v>
                </c:pt>
                <c:pt idx="6">
                  <c:v>9.1366165695807595</c:v>
                </c:pt>
                <c:pt idx="7">
                  <c:v>9.3383861751498305</c:v>
                </c:pt>
                <c:pt idx="8">
                  <c:v>12.356128415987152</c:v>
                </c:pt>
                <c:pt idx="9">
                  <c:v>12.199309846802159</c:v>
                </c:pt>
                <c:pt idx="10">
                  <c:v>11.19362523813979</c:v>
                </c:pt>
                <c:pt idx="11">
                  <c:v>8.6479079373892631</c:v>
                </c:pt>
                <c:pt idx="12">
                  <c:v>6.2707325111945451</c:v>
                </c:pt>
                <c:pt idx="13">
                  <c:v>9.1074147840086681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1886</c:v>
                </c:pt>
                <c:pt idx="1">
                  <c:v>1844</c:v>
                </c:pt>
                <c:pt idx="2">
                  <c:v>1811</c:v>
                </c:pt>
                <c:pt idx="3">
                  <c:v>1808</c:v>
                </c:pt>
                <c:pt idx="4">
                  <c:v>1805</c:v>
                </c:pt>
                <c:pt idx="5">
                  <c:v>1769</c:v>
                </c:pt>
                <c:pt idx="6">
                  <c:v>1754</c:v>
                </c:pt>
                <c:pt idx="7">
                  <c:v>1712</c:v>
                </c:pt>
                <c:pt idx="8">
                  <c:v>1665</c:v>
                </c:pt>
                <c:pt idx="9">
                  <c:v>1619</c:v>
                </c:pt>
                <c:pt idx="10">
                  <c:v>1580</c:v>
                </c:pt>
                <c:pt idx="11">
                  <c:v>1572</c:v>
                </c:pt>
                <c:pt idx="12">
                  <c:v>1511</c:v>
                </c:pt>
                <c:pt idx="13">
                  <c:v>1463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376</c:v>
                </c:pt>
                <c:pt idx="1">
                  <c:v>360</c:v>
                </c:pt>
                <c:pt idx="2">
                  <c:v>342</c:v>
                </c:pt>
                <c:pt idx="3">
                  <c:v>323</c:v>
                </c:pt>
                <c:pt idx="4">
                  <c:v>318</c:v>
                </c:pt>
                <c:pt idx="5">
                  <c:v>299</c:v>
                </c:pt>
                <c:pt idx="6">
                  <c:v>285</c:v>
                </c:pt>
                <c:pt idx="7">
                  <c:v>326</c:v>
                </c:pt>
                <c:pt idx="8">
                  <c:v>328</c:v>
                </c:pt>
                <c:pt idx="9">
                  <c:v>323</c:v>
                </c:pt>
                <c:pt idx="10">
                  <c:v>277</c:v>
                </c:pt>
                <c:pt idx="11">
                  <c:v>268</c:v>
                </c:pt>
                <c:pt idx="12">
                  <c:v>270</c:v>
                </c:pt>
                <c:pt idx="13">
                  <c:v>268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2193</c:v>
                </c:pt>
                <c:pt idx="1">
                  <c:v>2154</c:v>
                </c:pt>
                <c:pt idx="2">
                  <c:v>2115</c:v>
                </c:pt>
                <c:pt idx="3">
                  <c:v>2089</c:v>
                </c:pt>
                <c:pt idx="4">
                  <c:v>2041</c:v>
                </c:pt>
                <c:pt idx="5">
                  <c:v>1995</c:v>
                </c:pt>
                <c:pt idx="6">
                  <c:v>1937</c:v>
                </c:pt>
                <c:pt idx="7">
                  <c:v>1891</c:v>
                </c:pt>
                <c:pt idx="8">
                  <c:v>1836</c:v>
                </c:pt>
                <c:pt idx="9">
                  <c:v>1778</c:v>
                </c:pt>
                <c:pt idx="10">
                  <c:v>1735</c:v>
                </c:pt>
                <c:pt idx="11">
                  <c:v>1695</c:v>
                </c:pt>
                <c:pt idx="12">
                  <c:v>1648</c:v>
                </c:pt>
                <c:pt idx="13">
                  <c:v>1572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82</c:v>
                </c:pt>
                <c:pt idx="1">
                  <c:v>82</c:v>
                </c:pt>
                <c:pt idx="2">
                  <c:v>82</c:v>
                </c:pt>
                <c:pt idx="3">
                  <c:v>82</c:v>
                </c:pt>
                <c:pt idx="4">
                  <c:v>82</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204</c:v>
                </c:pt>
                <c:pt idx="1">
                  <c:v>204</c:v>
                </c:pt>
                <c:pt idx="2">
                  <c:v>204</c:v>
                </c:pt>
                <c:pt idx="3">
                  <c:v>204</c:v>
                </c:pt>
                <c:pt idx="4">
                  <c:v>204</c:v>
                </c:pt>
                <c:pt idx="5">
                  <c:v>168</c:v>
                </c:pt>
                <c:pt idx="6">
                  <c:v>168</c:v>
                </c:pt>
                <c:pt idx="7">
                  <c:v>168</c:v>
                </c:pt>
                <c:pt idx="8">
                  <c:v>168</c:v>
                </c:pt>
                <c:pt idx="9">
                  <c:v>168</c:v>
                </c:pt>
                <c:pt idx="10">
                  <c:v>168</c:v>
                </c:pt>
                <c:pt idx="11">
                  <c:v>173</c:v>
                </c:pt>
                <c:pt idx="12">
                  <c:v>173</c:v>
                </c:pt>
                <c:pt idx="13">
                  <c:v>173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20.849900000000002</c:v>
                </c:pt>
                <c:pt idx="1">
                  <c:v>26.149699999999999</c:v>
                </c:pt>
                <c:pt idx="2">
                  <c:v>27.040099999999999</c:v>
                </c:pt>
                <c:pt idx="3">
                  <c:v>23.104800000000001</c:v>
                </c:pt>
                <c:pt idx="4">
                  <c:v>26.991599999999998</c:v>
                </c:pt>
                <c:pt idx="5">
                  <c:v>29.6844</c:v>
                </c:pt>
                <c:pt idx="6">
                  <c:v>34.293300000000002</c:v>
                </c:pt>
                <c:pt idx="7">
                  <c:v>33.5261</c:v>
                </c:pt>
                <c:pt idx="8">
                  <c:v>44.226799999999997</c:v>
                </c:pt>
                <c:pt idx="9">
                  <c:v>45.741000000000014</c:v>
                </c:pt>
                <c:pt idx="10">
                  <c:v>44.129800000000003</c:v>
                </c:pt>
                <c:pt idx="11">
                  <c:v>37.930900000000001</c:v>
                </c:pt>
                <c:pt idx="12">
                  <c:v>27.671600000000002</c:v>
                </c:pt>
                <c:pt idx="13">
                  <c:v>50.843800000000002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3.4046275859680848</c:v>
                </c:pt>
                <c:pt idx="1">
                  <c:v>4.2285366441234107</c:v>
                </c:pt>
                <c:pt idx="2">
                  <c:v>3.9326401757394329</c:v>
                </c:pt>
                <c:pt idx="3">
                  <c:v>3.2979894663078242</c:v>
                </c:pt>
                <c:pt idx="4">
                  <c:v>3.1910450394474021</c:v>
                </c:pt>
                <c:pt idx="5">
                  <c:v>2.7359510440093113</c:v>
                </c:pt>
                <c:pt idx="6">
                  <c:v>2.7433106715692546</c:v>
                </c:pt>
                <c:pt idx="7">
                  <c:v>2.756840889335785</c:v>
                </c:pt>
                <c:pt idx="8">
                  <c:v>2.4731366070176981</c:v>
                </c:pt>
                <c:pt idx="9">
                  <c:v>2.6151506108563973</c:v>
                </c:pt>
                <c:pt idx="10">
                  <c:v>2.6559900941108676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12.310267518838408</c:v>
                </c:pt>
                <c:pt idx="1">
                  <c:v>11.633711773212353</c:v>
                </c:pt>
                <c:pt idx="2">
                  <c:v>11.967217969414849</c:v>
                </c:pt>
                <c:pt idx="3">
                  <c:v>8.0244155743265928</c:v>
                </c:pt>
                <c:pt idx="4">
                  <c:v>9.1366165695807595</c:v>
                </c:pt>
                <c:pt idx="5">
                  <c:v>9.3383861751498305</c:v>
                </c:pt>
                <c:pt idx="6">
                  <c:v>12.356128415987152</c:v>
                </c:pt>
                <c:pt idx="7">
                  <c:v>12.199309846802159</c:v>
                </c:pt>
                <c:pt idx="8">
                  <c:v>11.19362523813979</c:v>
                </c:pt>
                <c:pt idx="9">
                  <c:v>8.6479079373892631</c:v>
                </c:pt>
                <c:pt idx="10">
                  <c:v>6.2707325111945451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8.7125052246573738</c:v>
                </c:pt>
                <c:pt idx="2">
                  <c:v>0.84907779941882056</c:v>
                </c:pt>
                <c:pt idx="3">
                  <c:v>2.477509417730642</c:v>
                </c:pt>
                <c:pt idx="4">
                  <c:v>3.6823313783235161</c:v>
                </c:pt>
                <c:pt idx="5">
                  <c:v>11.727581007589301</c:v>
                </c:pt>
                <c:pt idx="7">
                  <c:v>6.6146016380024353</c:v>
                </c:pt>
                <c:pt idx="8">
                  <c:v>0.27418723104097897</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12.039092441806837</c:v>
                </c:pt>
                <c:pt idx="4" formatCode="#,##0">
                  <c:v>3.6823313783235161</c:v>
                </c:pt>
                <c:pt idx="5" formatCode="#,##0">
                  <c:v>11.727581007589301</c:v>
                </c:pt>
                <c:pt idx="6" formatCode="#,##0">
                  <c:v>6.888788869043414</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上砂川町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上砂川町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上砂川町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上砂川町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9.3000000000000007</c:v>
                </c:pt>
                <c:pt idx="1">
                  <c:v>0</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11.161116</c:v>
                </c:pt>
                <c:pt idx="1">
                  <c:v>0</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上砂川町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0.84677605200000006</c:v>
                </c:pt>
                <c:pt idx="1">
                  <c:v>10.649185703999997</c:v>
                </c:pt>
                <c:pt idx="2">
                  <c:v>0.196032492</c:v>
                </c:pt>
                <c:pt idx="3">
                  <c:v>0</c:v>
                </c:pt>
                <c:pt idx="4">
                  <c:v>0.34005804000000001</c:v>
                </c:pt>
                <c:pt idx="5">
                  <c:v>2.2634081099999999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161,455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上砂川町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19837</c:v>
                </c:pt>
                <c:pt idx="1">
                  <c:v>140700</c:v>
                </c:pt>
                <c:pt idx="2">
                  <c:v>918</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7.2</c:v>
                </c:pt>
                <c:pt idx="1">
                  <c:v>7.2</c:v>
                </c:pt>
                <c:pt idx="2">
                  <c:v>7.2</c:v>
                </c:pt>
                <c:pt idx="3">
                  <c:v>7</c:v>
                </c:pt>
                <c:pt idx="4">
                  <c:v>7.2</c:v>
                </c:pt>
                <c:pt idx="5">
                  <c:v>7.2</c:v>
                </c:pt>
                <c:pt idx="6">
                  <c:v>7.2</c:v>
                </c:pt>
                <c:pt idx="7">
                  <c:v>9.3000000000000007</c:v>
                </c:pt>
                <c:pt idx="8">
                  <c:v>9.3000000000000007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5.6112273196955642E-4</c:v>
                </c:pt>
                <c:pt idx="1">
                  <c:v>5.6769506831225343E-4</c:v>
                </c:pt>
                <c:pt idx="2">
                  <c:v>5.7806995859054414E-4</c:v>
                </c:pt>
                <c:pt idx="3">
                  <c:v>5.8458217170897044E-4</c:v>
                </c:pt>
                <c:pt idx="4">
                  <c:v>6.0515543346392568E-4</c:v>
                </c:pt>
                <c:pt idx="5">
                  <c:v>6.1831616121337798E-4</c:v>
                </c:pt>
                <c:pt idx="6">
                  <c:v>6.6030804989389096E-4</c:v>
                </c:pt>
                <c:pt idx="7">
                  <c:v>7.8580925647883356E-4</c:v>
                </c:pt>
                <c:pt idx="8">
                  <c:v>7.8580925647883356E-4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7.5313959084839688</c:v>
                </c:pt>
                <c:pt idx="2">
                  <c:v>0.5978082925754381</c:v>
                </c:pt>
                <c:pt idx="3">
                  <c:v>3.8380137683554421</c:v>
                </c:pt>
                <c:pt idx="4">
                  <c:v>3.9326401757394329</c:v>
                </c:pt>
                <c:pt idx="5">
                  <c:v>10.95110388315242</c:v>
                </c:pt>
                <c:pt idx="7">
                  <c:v>4.8921188163895364</c:v>
                </c:pt>
                <c:pt idx="8">
                  <c:v>0.280798264486745</c:v>
                </c:pt>
                <c:pt idx="9">
                  <c:v>0</c:v>
                </c:pt>
                <c:pt idx="10">
                  <c:v>0.43032975896294939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11.967217969414849</c:v>
                </c:pt>
                <c:pt idx="4" formatCode="#,##0">
                  <c:v>3.9326401757394329</c:v>
                </c:pt>
                <c:pt idx="5" formatCode="#,##0">
                  <c:v>10.95110388315242</c:v>
                </c:pt>
                <c:pt idx="6" formatCode="#,##0">
                  <c:v>5.1729170808762817</c:v>
                </c:pt>
                <c:pt idx="10" formatCode="#,##0">
                  <c:v>0.43032975896294939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c:v>
                </c:pt>
                <c:pt idx="1">
                  <c:v>2</c:v>
                </c:pt>
                <c:pt idx="2">
                  <c:v>2</c:v>
                </c:pt>
                <c:pt idx="3">
                  <c:v>2</c:v>
                </c:pt>
                <c:pt idx="4">
                  <c:v>2</c:v>
                </c:pt>
                <c:pt idx="5">
                  <c:v>2</c:v>
                </c:pt>
                <c:pt idx="6">
                  <c:v>2</c:v>
                </c:pt>
                <c:pt idx="7">
                  <c:v>3</c:v>
                </c:pt>
                <c:pt idx="8">
                  <c:v>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14203.339942840994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11.161116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324777.61799999996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23521.557000000001</c:v>
                </c:pt>
                <c:pt idx="1">
                  <c:v>295810.71399999992</c:v>
                </c:pt>
                <c:pt idx="2">
                  <c:v>5445.3469999999998</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11.161116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1</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排出量比較シート!$DQ$21:$DQ$50</c:f>
              <c:numCache>
                <c:formatCode>0.0%;;</c:formatCode>
                <c:ptCount val="30"/>
                <c:pt idx="0">
                  <c:v>0</c:v>
                </c:pt>
                <c:pt idx="1">
                  <c:v>0</c:v>
                </c:pt>
                <c:pt idx="2">
                  <c:v>0</c:v>
                </c:pt>
                <c:pt idx="3">
                  <c:v>0</c:v>
                </c:pt>
                <c:pt idx="4">
                  <c:v>0</c:v>
                </c:pt>
                <c:pt idx="5">
                  <c:v>0</c:v>
                </c:pt>
                <c:pt idx="6">
                  <c:v>0</c:v>
                </c:pt>
                <c:pt idx="7">
                  <c:v>0.95</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排出量比較シート!$DR$21:$DR$50</c:f>
              <c:numCache>
                <c:formatCode>0.0%;;</c:formatCode>
                <c:ptCount val="30"/>
                <c:pt idx="0">
                  <c:v>0</c:v>
                </c:pt>
                <c:pt idx="1">
                  <c:v>0</c:v>
                </c:pt>
                <c:pt idx="2">
                  <c:v>0</c:v>
                </c:pt>
                <c:pt idx="3">
                  <c:v>0</c:v>
                </c:pt>
                <c:pt idx="4">
                  <c:v>0</c:v>
                </c:pt>
                <c:pt idx="5">
                  <c:v>0</c:v>
                </c:pt>
                <c:pt idx="6">
                  <c:v>0</c:v>
                </c:pt>
                <c:pt idx="7">
                  <c:v>0.05</c:v>
                </c:pt>
                <c:pt idx="8">
                  <c:v>0</c:v>
                </c:pt>
                <c:pt idx="9">
                  <c:v>0</c:v>
                </c:pt>
                <c:pt idx="10">
                  <c:v>1</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1</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排出量比較シート!$DI$21:$DI$50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排出量比較シート!$DJ$21:$DJ$50</c:f>
              <c:numCache>
                <c:formatCode>#,##0;;</c:formatCode>
                <c:ptCount val="30"/>
                <c:pt idx="0">
                  <c:v>0</c:v>
                </c:pt>
                <c:pt idx="1">
                  <c:v>0</c:v>
                </c:pt>
                <c:pt idx="2">
                  <c:v>0</c:v>
                </c:pt>
                <c:pt idx="3">
                  <c:v>0</c:v>
                </c:pt>
                <c:pt idx="4">
                  <c:v>0</c:v>
                </c:pt>
                <c:pt idx="5">
                  <c:v>0</c:v>
                </c:pt>
                <c:pt idx="6">
                  <c:v>0</c:v>
                </c:pt>
                <c:pt idx="7">
                  <c:v>1</c:v>
                </c:pt>
                <c:pt idx="8">
                  <c:v>0</c:v>
                </c:pt>
                <c:pt idx="9">
                  <c:v>0</c:v>
                </c:pt>
                <c:pt idx="10">
                  <c:v>1</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排出量比較シート!$DL$21:$DL$50</c:f>
              <c:numCache>
                <c:formatCode>#,##0;;</c:formatCode>
                <c:ptCount val="30"/>
                <c:pt idx="0">
                  <c:v>0</c:v>
                </c:pt>
                <c:pt idx="1">
                  <c:v>0</c:v>
                </c:pt>
                <c:pt idx="2">
                  <c:v>0</c:v>
                </c:pt>
                <c:pt idx="3">
                  <c:v>0</c:v>
                </c:pt>
                <c:pt idx="4">
                  <c:v>0</c:v>
                </c:pt>
                <c:pt idx="5">
                  <c:v>0</c:v>
                </c:pt>
                <c:pt idx="6">
                  <c:v>0</c:v>
                </c:pt>
                <c:pt idx="7">
                  <c:v>2</c:v>
                </c:pt>
                <c:pt idx="8">
                  <c:v>0</c:v>
                </c:pt>
                <c:pt idx="9">
                  <c:v>1</c:v>
                </c:pt>
                <c:pt idx="10">
                  <c:v>1</c:v>
                </c:pt>
                <c:pt idx="11">
                  <c:v>1</c:v>
                </c:pt>
                <c:pt idx="12">
                  <c:v>0</c:v>
                </c:pt>
                <c:pt idx="13">
                  <c:v>0</c:v>
                </c:pt>
                <c:pt idx="14">
                  <c:v>0</c:v>
                </c:pt>
                <c:pt idx="15">
                  <c:v>1</c:v>
                </c:pt>
                <c:pt idx="16">
                  <c:v>0</c:v>
                </c:pt>
                <c:pt idx="17">
                  <c:v>0</c:v>
                </c:pt>
                <c:pt idx="18">
                  <c:v>0</c:v>
                </c:pt>
                <c:pt idx="19">
                  <c:v>0</c:v>
                </c:pt>
                <c:pt idx="20">
                  <c:v>1</c:v>
                </c:pt>
                <c:pt idx="21">
                  <c:v>0</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3.6320000000000001</c:v>
                </c:pt>
                <c:pt idx="10">
                  <c:v>0</c:v>
                </c:pt>
                <c:pt idx="11">
                  <c:v>15.263</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4.9340000000000002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9.9269999999999996</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3.2160000000000002</c:v>
                </c:pt>
                <c:pt idx="23">
                  <c:v>0</c:v>
                </c:pt>
                <c:pt idx="24">
                  <c:v>12.538</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0.48299999999999998</c:v>
                </c:pt>
                <c:pt idx="8">
                  <c:v>0</c:v>
                </c:pt>
                <c:pt idx="9">
                  <c:v>0</c:v>
                </c:pt>
                <c:pt idx="10">
                  <c:v>0.56200000000000006</c:v>
                </c:pt>
                <c:pt idx="11">
                  <c:v>0</c:v>
                </c:pt>
                <c:pt idx="12">
                  <c:v>0</c:v>
                </c:pt>
                <c:pt idx="13">
                  <c:v>0</c:v>
                </c:pt>
                <c:pt idx="14">
                  <c:v>0</c:v>
                </c:pt>
                <c:pt idx="15">
                  <c:v>0</c:v>
                </c:pt>
                <c:pt idx="16">
                  <c:v>0</c:v>
                </c:pt>
                <c:pt idx="17">
                  <c:v>0</c:v>
                </c:pt>
                <c:pt idx="18">
                  <c:v>0</c:v>
                </c:pt>
                <c:pt idx="19">
                  <c:v>0</c:v>
                </c:pt>
                <c:pt idx="20">
                  <c:v>0.625</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排出量比較シート!$DD$21:$DD$50</c:f>
              <c:numCache>
                <c:formatCode>[=0]#;[&lt;1]0.00;#,##0</c:formatCode>
                <c:ptCount val="30"/>
                <c:pt idx="0">
                  <c:v>0</c:v>
                </c:pt>
                <c:pt idx="1">
                  <c:v>0</c:v>
                </c:pt>
                <c:pt idx="2">
                  <c:v>0</c:v>
                </c:pt>
                <c:pt idx="3">
                  <c:v>0</c:v>
                </c:pt>
                <c:pt idx="4">
                  <c:v>0</c:v>
                </c:pt>
                <c:pt idx="5">
                  <c:v>0</c:v>
                </c:pt>
                <c:pt idx="6">
                  <c:v>0</c:v>
                </c:pt>
                <c:pt idx="7">
                  <c:v>10.41</c:v>
                </c:pt>
                <c:pt idx="8">
                  <c:v>0</c:v>
                </c:pt>
                <c:pt idx="9">
                  <c:v>3.6320000000000001</c:v>
                </c:pt>
                <c:pt idx="10">
                  <c:v>0.56200000000000006</c:v>
                </c:pt>
                <c:pt idx="11">
                  <c:v>15.263</c:v>
                </c:pt>
                <c:pt idx="12">
                  <c:v>0</c:v>
                </c:pt>
                <c:pt idx="13">
                  <c:v>0</c:v>
                </c:pt>
                <c:pt idx="14">
                  <c:v>0</c:v>
                </c:pt>
                <c:pt idx="15">
                  <c:v>4.9340000000000002</c:v>
                </c:pt>
                <c:pt idx="16">
                  <c:v>0</c:v>
                </c:pt>
                <c:pt idx="17">
                  <c:v>0</c:v>
                </c:pt>
                <c:pt idx="18">
                  <c:v>0</c:v>
                </c:pt>
                <c:pt idx="19">
                  <c:v>0</c:v>
                </c:pt>
                <c:pt idx="20">
                  <c:v>0.625</c:v>
                </c:pt>
                <c:pt idx="21">
                  <c:v>0</c:v>
                </c:pt>
                <c:pt idx="22">
                  <c:v>3.2160000000000002</c:v>
                </c:pt>
                <c:pt idx="23">
                  <c:v>0</c:v>
                </c:pt>
                <c:pt idx="24">
                  <c:v>12.538</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排出量比較シート!$CU$21:$CU$50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0.63729294632339439</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1</c:v>
                </c:pt>
                <c:pt idx="10">
                  <c:v>0</c:v>
                </c:pt>
                <c:pt idx="11">
                  <c:v>1</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排出量比較シート!$BV$21:$BV$50</c:f>
              <c:numCache>
                <c:formatCode>0%</c:formatCode>
                <c:ptCount val="30"/>
                <c:pt idx="0">
                  <c:v>0.39835818404911755</c:v>
                </c:pt>
                <c:pt idx="1">
                  <c:v>0.18419905674365886</c:v>
                </c:pt>
                <c:pt idx="2">
                  <c:v>3.2384501689267334E-2</c:v>
                </c:pt>
                <c:pt idx="3">
                  <c:v>0.43459847654757122</c:v>
                </c:pt>
                <c:pt idx="4">
                  <c:v>0.72188163106134429</c:v>
                </c:pt>
                <c:pt idx="5">
                  <c:v>0.54016842329700898</c:v>
                </c:pt>
                <c:pt idx="6">
                  <c:v>0.36704021266034331</c:v>
                </c:pt>
                <c:pt idx="7">
                  <c:v>0.26261974692835988</c:v>
                </c:pt>
                <c:pt idx="8">
                  <c:v>0.10871546170947904</c:v>
                </c:pt>
                <c:pt idx="9">
                  <c:v>0.17336423602532708</c:v>
                </c:pt>
                <c:pt idx="10">
                  <c:v>8.1170459619153604E-2</c:v>
                </c:pt>
                <c:pt idx="11">
                  <c:v>0.27024773903601185</c:v>
                </c:pt>
                <c:pt idx="12">
                  <c:v>0.23572592909617457</c:v>
                </c:pt>
                <c:pt idx="13">
                  <c:v>0.14071810373053806</c:v>
                </c:pt>
                <c:pt idx="14">
                  <c:v>0.5269832536527459</c:v>
                </c:pt>
                <c:pt idx="15">
                  <c:v>0.1399059522766708</c:v>
                </c:pt>
                <c:pt idx="16">
                  <c:v>0.20942612305222338</c:v>
                </c:pt>
                <c:pt idx="17">
                  <c:v>6.7145917537089247E-2</c:v>
                </c:pt>
                <c:pt idx="18">
                  <c:v>0.42205552750250885</c:v>
                </c:pt>
                <c:pt idx="19">
                  <c:v>0.31482853325338267</c:v>
                </c:pt>
                <c:pt idx="20">
                  <c:v>3.1173224452826255E-2</c:v>
                </c:pt>
                <c:pt idx="21">
                  <c:v>9.2071469344316523E-2</c:v>
                </c:pt>
                <c:pt idx="22">
                  <c:v>6.3252855199600611E-2</c:v>
                </c:pt>
                <c:pt idx="23">
                  <c:v>0.3552600813332592</c:v>
                </c:pt>
                <c:pt idx="24">
                  <c:v>0.23609495907933833</c:v>
                </c:pt>
                <c:pt idx="25">
                  <c:v>0.32891011708524509</c:v>
                </c:pt>
                <c:pt idx="26">
                  <c:v>0.2084332679174081</c:v>
                </c:pt>
                <c:pt idx="27">
                  <c:v>0.42423474096787095</c:v>
                </c:pt>
                <c:pt idx="28">
                  <c:v>0.44393039973464504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排出量比較シート!$BZ$21:$BZ$50</c:f>
              <c:numCache>
                <c:formatCode>0%</c:formatCode>
                <c:ptCount val="30"/>
                <c:pt idx="0">
                  <c:v>0.16068135526681893</c:v>
                </c:pt>
                <c:pt idx="1">
                  <c:v>0.29700169411300026</c:v>
                </c:pt>
                <c:pt idx="2">
                  <c:v>0.21431232341812234</c:v>
                </c:pt>
                <c:pt idx="3">
                  <c:v>0.12036009868005647</c:v>
                </c:pt>
                <c:pt idx="4">
                  <c:v>5.5826860926910034E-2</c:v>
                </c:pt>
                <c:pt idx="5">
                  <c:v>9.6976286843844003E-2</c:v>
                </c:pt>
                <c:pt idx="6">
                  <c:v>0.15313478407981188</c:v>
                </c:pt>
                <c:pt idx="7">
                  <c:v>0.19786781156509978</c:v>
                </c:pt>
                <c:pt idx="8">
                  <c:v>0.17704999597243903</c:v>
                </c:pt>
                <c:pt idx="9">
                  <c:v>0.24878084000785888</c:v>
                </c:pt>
                <c:pt idx="10">
                  <c:v>0.11567693972993302</c:v>
                </c:pt>
                <c:pt idx="11">
                  <c:v>0.17888575766782</c:v>
                </c:pt>
                <c:pt idx="12">
                  <c:v>0.13469079626922517</c:v>
                </c:pt>
                <c:pt idx="13">
                  <c:v>0.13175632377060101</c:v>
                </c:pt>
                <c:pt idx="14">
                  <c:v>9.7638766329255056E-2</c:v>
                </c:pt>
                <c:pt idx="15">
                  <c:v>0.16151752769739355</c:v>
                </c:pt>
                <c:pt idx="16">
                  <c:v>0.25721838733615332</c:v>
                </c:pt>
                <c:pt idx="17">
                  <c:v>0.19708606513324231</c:v>
                </c:pt>
                <c:pt idx="18">
                  <c:v>0.14069513470513781</c:v>
                </c:pt>
                <c:pt idx="19">
                  <c:v>0.13334669660548948</c:v>
                </c:pt>
                <c:pt idx="20">
                  <c:v>6.4719281237312659E-2</c:v>
                </c:pt>
                <c:pt idx="21">
                  <c:v>0.11770904327733796</c:v>
                </c:pt>
                <c:pt idx="22">
                  <c:v>0.29250737985138109</c:v>
                </c:pt>
                <c:pt idx="23">
                  <c:v>0.13237137506426477</c:v>
                </c:pt>
                <c:pt idx="24">
                  <c:v>0.26353038097549947</c:v>
                </c:pt>
                <c:pt idx="25">
                  <c:v>0.11774118579004474</c:v>
                </c:pt>
                <c:pt idx="26">
                  <c:v>0.16873940656389871</c:v>
                </c:pt>
                <c:pt idx="27">
                  <c:v>8.6113550764356811E-2</c:v>
                </c:pt>
                <c:pt idx="28">
                  <c:v>0.12581934991035135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排出量比較シート!$CA$21:$CA$50</c:f>
              <c:numCache>
                <c:formatCode>0%</c:formatCode>
                <c:ptCount val="30"/>
                <c:pt idx="0">
                  <c:v>0.24719703506805171</c:v>
                </c:pt>
                <c:pt idx="1">
                  <c:v>0.16922414349106737</c:v>
                </c:pt>
                <c:pt idx="2">
                  <c:v>0.49021979065638949</c:v>
                </c:pt>
                <c:pt idx="3">
                  <c:v>0.27770346524597295</c:v>
                </c:pt>
                <c:pt idx="4">
                  <c:v>9.8385869778363444E-2</c:v>
                </c:pt>
                <c:pt idx="5">
                  <c:v>0.17094522535837439</c:v>
                </c:pt>
                <c:pt idx="6">
                  <c:v>0.23036480994969941</c:v>
                </c:pt>
                <c:pt idx="7">
                  <c:v>0.10550569397434059</c:v>
                </c:pt>
                <c:pt idx="8">
                  <c:v>0.26217421816946401</c:v>
                </c:pt>
                <c:pt idx="9">
                  <c:v>0.33958178145440548</c:v>
                </c:pt>
                <c:pt idx="10">
                  <c:v>0.1234178019121846</c:v>
                </c:pt>
                <c:pt idx="11">
                  <c:v>0.18261755080102424</c:v>
                </c:pt>
                <c:pt idx="12">
                  <c:v>0.11838601983758776</c:v>
                </c:pt>
                <c:pt idx="13">
                  <c:v>0.35673151002867137</c:v>
                </c:pt>
                <c:pt idx="14">
                  <c:v>0.17578372665676414</c:v>
                </c:pt>
                <c:pt idx="15">
                  <c:v>0.1946426204397434</c:v>
                </c:pt>
                <c:pt idx="16">
                  <c:v>0.1872296038284556</c:v>
                </c:pt>
                <c:pt idx="17">
                  <c:v>0.27389882077372518</c:v>
                </c:pt>
                <c:pt idx="18">
                  <c:v>0.18041905412503351</c:v>
                </c:pt>
                <c:pt idx="19">
                  <c:v>0.36338334620109863</c:v>
                </c:pt>
                <c:pt idx="20">
                  <c:v>5.6499202200917004E-2</c:v>
                </c:pt>
                <c:pt idx="21">
                  <c:v>0.20705505688947862</c:v>
                </c:pt>
                <c:pt idx="22">
                  <c:v>0.24105439663972866</c:v>
                </c:pt>
                <c:pt idx="23">
                  <c:v>0.21044508897865716</c:v>
                </c:pt>
                <c:pt idx="24">
                  <c:v>0.24491055673471285</c:v>
                </c:pt>
                <c:pt idx="25">
                  <c:v>0.18546134324534416</c:v>
                </c:pt>
                <c:pt idx="26">
                  <c:v>0.24157936542089847</c:v>
                </c:pt>
                <c:pt idx="27">
                  <c:v>0.15815519336026121</c:v>
                </c:pt>
                <c:pt idx="28">
                  <c:v>0.20837910801955331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排出量比較シート!$CB$21:$CB$50</c:f>
              <c:numCache>
                <c:formatCode>0%</c:formatCode>
                <c:ptCount val="30"/>
                <c:pt idx="0">
                  <c:v>0.18305532786812781</c:v>
                </c:pt>
                <c:pt idx="1">
                  <c:v>0.31305652490528135</c:v>
                </c:pt>
                <c:pt idx="2">
                  <c:v>0.24105832183448281</c:v>
                </c:pt>
                <c:pt idx="3">
                  <c:v>0.16199578330711278</c:v>
                </c:pt>
                <c:pt idx="4">
                  <c:v>0.11719932236754391</c:v>
                </c:pt>
                <c:pt idx="5">
                  <c:v>0.1847065346263331</c:v>
                </c:pt>
                <c:pt idx="6">
                  <c:v>0.24946019331014557</c:v>
                </c:pt>
                <c:pt idx="7">
                  <c:v>0.42013975892251421</c:v>
                </c:pt>
                <c:pt idx="8">
                  <c:v>0.43549691126740075</c:v>
                </c:pt>
                <c:pt idx="9">
                  <c:v>0.22557084080023054</c:v>
                </c:pt>
                <c:pt idx="10">
                  <c:v>0.67173245142204852</c:v>
                </c:pt>
                <c:pt idx="11">
                  <c:v>0.35707620567661297</c:v>
                </c:pt>
                <c:pt idx="12">
                  <c:v>0.48681688163831038</c:v>
                </c:pt>
                <c:pt idx="13">
                  <c:v>0.37079406247018953</c:v>
                </c:pt>
                <c:pt idx="14">
                  <c:v>0.1749461280277585</c:v>
                </c:pt>
                <c:pt idx="15">
                  <c:v>0.48589595661950585</c:v>
                </c:pt>
                <c:pt idx="16">
                  <c:v>0.31474703314928071</c:v>
                </c:pt>
                <c:pt idx="17">
                  <c:v>0.42882811115445391</c:v>
                </c:pt>
                <c:pt idx="18">
                  <c:v>0.24825232742376224</c:v>
                </c:pt>
                <c:pt idx="19">
                  <c:v>0.17400237774531296</c:v>
                </c:pt>
                <c:pt idx="20">
                  <c:v>0.83545950265443603</c:v>
                </c:pt>
                <c:pt idx="21">
                  <c:v>0.5831644304888669</c:v>
                </c:pt>
                <c:pt idx="22">
                  <c:v>0.37053863285982225</c:v>
                </c:pt>
                <c:pt idx="23">
                  <c:v>0.28829685994806981</c:v>
                </c:pt>
                <c:pt idx="24">
                  <c:v>0.22822781577570672</c:v>
                </c:pt>
                <c:pt idx="25">
                  <c:v>0.35603993873048012</c:v>
                </c:pt>
                <c:pt idx="26">
                  <c:v>0.35441504737711171</c:v>
                </c:pt>
                <c:pt idx="27">
                  <c:v>0.30486058465356269</c:v>
                </c:pt>
                <c:pt idx="28">
                  <c:v>0.2218711423354503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排出量比較シート!$CH$21:$CH$50</c:f>
              <c:numCache>
                <c:formatCode>0%</c:formatCode>
                <c:ptCount val="30"/>
                <c:pt idx="0">
                  <c:v>1.0708097747884006E-2</c:v>
                </c:pt>
                <c:pt idx="1">
                  <c:v>3.6518580746992269E-2</c:v>
                </c:pt>
                <c:pt idx="2">
                  <c:v>2.202506240173795E-2</c:v>
                </c:pt>
                <c:pt idx="3">
                  <c:v>5.3421762192865548E-3</c:v>
                </c:pt>
                <c:pt idx="4">
                  <c:v>6.7063158658385103E-3</c:v>
                </c:pt>
                <c:pt idx="5">
                  <c:v>7.203529874439658E-3</c:v>
                </c:pt>
                <c:pt idx="6">
                  <c:v>0</c:v>
                </c:pt>
                <c:pt idx="7">
                  <c:v>1.3866988609685575E-2</c:v>
                </c:pt>
                <c:pt idx="8">
                  <c:v>1.6563412881217168E-2</c:v>
                </c:pt>
                <c:pt idx="9">
                  <c:v>1.2702301712177953E-2</c:v>
                </c:pt>
                <c:pt idx="10">
                  <c:v>8.0023473166802115E-3</c:v>
                </c:pt>
                <c:pt idx="11">
                  <c:v>1.1172746818531094E-2</c:v>
                </c:pt>
                <c:pt idx="12">
                  <c:v>2.4380373158702066E-2</c:v>
                </c:pt>
                <c:pt idx="13">
                  <c:v>0</c:v>
                </c:pt>
                <c:pt idx="14">
                  <c:v>2.4648125333476392E-2</c:v>
                </c:pt>
                <c:pt idx="15">
                  <c:v>1.8037942966686295E-2</c:v>
                </c:pt>
                <c:pt idx="16">
                  <c:v>3.1378852633886935E-2</c:v>
                </c:pt>
                <c:pt idx="17">
                  <c:v>3.3041085401489284E-2</c:v>
                </c:pt>
                <c:pt idx="18">
                  <c:v>8.5779562435577255E-3</c:v>
                </c:pt>
                <c:pt idx="19">
                  <c:v>1.4439046194716228E-2</c:v>
                </c:pt>
                <c:pt idx="20">
                  <c:v>1.2148789454508157E-2</c:v>
                </c:pt>
                <c:pt idx="21">
                  <c:v>0</c:v>
                </c:pt>
                <c:pt idx="22">
                  <c:v>3.2646735449467293E-2</c:v>
                </c:pt>
                <c:pt idx="23">
                  <c:v>1.3626594675749072E-2</c:v>
                </c:pt>
                <c:pt idx="24">
                  <c:v>2.7236287434742743E-2</c:v>
                </c:pt>
                <c:pt idx="25">
                  <c:v>1.1847415148885871E-2</c:v>
                </c:pt>
                <c:pt idx="26">
                  <c:v>2.6832912720682962E-2</c:v>
                </c:pt>
                <c:pt idx="27">
                  <c:v>2.663593025394843E-2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c:ext uri="{02D57815-91ED-43cb-92C2-25804820EDAC}">
                        <c15:formulaRef>
                          <c15:sqref>排出量比較シート!$BW$21:$BW$50</c15:sqref>
                        </c15:formulaRef>
                      </c:ext>
                    </c:extLst>
                    <c:numCache>
                      <c:formatCode>0%</c:formatCode>
                      <c:ptCount val="30"/>
                      <c:pt idx="0">
                        <c:v>0.28594405673914375</c:v>
                      </c:pt>
                      <c:pt idx="1">
                        <c:v>0.1406834844457184</c:v>
                      </c:pt>
                      <c:pt idx="2">
                        <c:v>0</c:v>
                      </c:pt>
                      <c:pt idx="3">
                        <c:v>0.33068707608250142</c:v>
                      </c:pt>
                      <c:pt idx="4">
                        <c:v>0.46274418780663451</c:v>
                      </c:pt>
                      <c:pt idx="5">
                        <c:v>0.40662781091498151</c:v>
                      </c:pt>
                      <c:pt idx="6">
                        <c:v>6.3819963416296227E-2</c:v>
                      </c:pt>
                      <c:pt idx="7">
                        <c:v>0</c:v>
                      </c:pt>
                      <c:pt idx="8">
                        <c:v>1.9033729649972488E-2</c:v>
                      </c:pt>
                      <c:pt idx="9">
                        <c:v>0</c:v>
                      </c:pt>
                      <c:pt idx="10">
                        <c:v>1.0238025263594946E-2</c:v>
                      </c:pt>
                      <c:pt idx="11">
                        <c:v>0.17702661289876478</c:v>
                      </c:pt>
                      <c:pt idx="12">
                        <c:v>0</c:v>
                      </c:pt>
                      <c:pt idx="13">
                        <c:v>0</c:v>
                      </c:pt>
                      <c:pt idx="14">
                        <c:v>0.11400706442426341</c:v>
                      </c:pt>
                      <c:pt idx="15">
                        <c:v>4.4965026580521601E-2</c:v>
                      </c:pt>
                      <c:pt idx="16">
                        <c:v>0.14980417955989961</c:v>
                      </c:pt>
                      <c:pt idx="17">
                        <c:v>5.0291113651377686E-2</c:v>
                      </c:pt>
                      <c:pt idx="18">
                        <c:v>6.9745460563460773E-2</c:v>
                      </c:pt>
                      <c:pt idx="19">
                        <c:v>0.29048224959188179</c:v>
                      </c:pt>
                      <c:pt idx="20">
                        <c:v>1.5432911314037325E-3</c:v>
                      </c:pt>
                      <c:pt idx="21">
                        <c:v>1.5968612618710562E-2</c:v>
                      </c:pt>
                      <c:pt idx="22">
                        <c:v>5.1078710626170289E-2</c:v>
                      </c:pt>
                      <c:pt idx="23">
                        <c:v>0.14794562044406956</c:v>
                      </c:pt>
                      <c:pt idx="24">
                        <c:v>1.8616523224399842E-2</c:v>
                      </c:pt>
                      <c:pt idx="25">
                        <c:v>0.11893010017925032</c:v>
                      </c:pt>
                      <c:pt idx="26">
                        <c:v>0.17672182287021831</c:v>
                      </c:pt>
                      <c:pt idx="27">
                        <c:v>0.23708682646003226</c:v>
                      </c:pt>
                      <c:pt idx="28">
                        <c:v>0.10468356326368626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1.5341414383309855E-2</c:v>
                      </c:pt>
                      <c:pt idx="1">
                        <c:v>1.2317547692745989E-2</c:v>
                      </c:pt>
                      <c:pt idx="2">
                        <c:v>2.1142542280968929E-2</c:v>
                      </c:pt>
                      <c:pt idx="3">
                        <c:v>1.4503337391970917E-2</c:v>
                      </c:pt>
                      <c:pt idx="4">
                        <c:v>5.1301501195276907E-3</c:v>
                      </c:pt>
                      <c:pt idx="5">
                        <c:v>1.1165487136825207E-2</c:v>
                      </c:pt>
                      <c:pt idx="6">
                        <c:v>5.6020069034900559E-3</c:v>
                      </c:pt>
                      <c:pt idx="7">
                        <c:v>1.36427070803021E-2</c:v>
                      </c:pt>
                      <c:pt idx="8">
                        <c:v>3.1772898983410104E-2</c:v>
                      </c:pt>
                      <c:pt idx="9">
                        <c:v>1.65692763923494E-2</c:v>
                      </c:pt>
                      <c:pt idx="10">
                        <c:v>6.7928719157630121E-3</c:v>
                      </c:pt>
                      <c:pt idx="11">
                        <c:v>1.4941847587600724E-2</c:v>
                      </c:pt>
                      <c:pt idx="12">
                        <c:v>2.3088039697111214E-2</c:v>
                      </c:pt>
                      <c:pt idx="13">
                        <c:v>1.3717907457166148E-2</c:v>
                      </c:pt>
                      <c:pt idx="14">
                        <c:v>9.9366610010143477E-3</c:v>
                      </c:pt>
                      <c:pt idx="15">
                        <c:v>1.5855278748151069E-2</c:v>
                      </c:pt>
                      <c:pt idx="16">
                        <c:v>2.2377873840540668E-2</c:v>
                      </c:pt>
                      <c:pt idx="17">
                        <c:v>9.2024570272366268E-3</c:v>
                      </c:pt>
                      <c:pt idx="18">
                        <c:v>9.3468439671119882E-3</c:v>
                      </c:pt>
                      <c:pt idx="19">
                        <c:v>2.4346283661500878E-2</c:v>
                      </c:pt>
                      <c:pt idx="20">
                        <c:v>7.8626828508516801E-3</c:v>
                      </c:pt>
                      <c:pt idx="21">
                        <c:v>4.951171746220325E-3</c:v>
                      </c:pt>
                      <c:pt idx="22">
                        <c:v>1.0278883745027183E-2</c:v>
                      </c:pt>
                      <c:pt idx="23">
                        <c:v>4.6869691763644965E-2</c:v>
                      </c:pt>
                      <c:pt idx="24">
                        <c:v>1.030747466687556E-2</c:v>
                      </c:pt>
                      <c:pt idx="25">
                        <c:v>1.1151108606387905E-2</c:v>
                      </c:pt>
                      <c:pt idx="26">
                        <c:v>1.4039500392737927E-2</c:v>
                      </c:pt>
                      <c:pt idx="27">
                        <c:v>1.4486242009656395E-2</c:v>
                      </c:pt>
                      <c:pt idx="28">
                        <c:v>1.395044812267982E-2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9.7072712926663904E-2</c:v>
                      </c:pt>
                      <c:pt idx="1">
                        <c:v>3.1198024605194441E-2</c:v>
                      </c:pt>
                      <c:pt idx="2">
                        <c:v>1.1241959408298403E-2</c:v>
                      </c:pt>
                      <c:pt idx="3">
                        <c:v>8.9408063073098926E-2</c:v>
                      </c:pt>
                      <c:pt idx="4">
                        <c:v>0.25400729313518211</c:v>
                      </c:pt>
                      <c:pt idx="5">
                        <c:v>0.12237512524520218</c:v>
                      </c:pt>
                      <c:pt idx="6">
                        <c:v>0.297618242340557</c:v>
                      </c:pt>
                      <c:pt idx="7">
                        <c:v>0.24897703984805777</c:v>
                      </c:pt>
                      <c:pt idx="8">
                        <c:v>5.7908833076096455E-2</c:v>
                      </c:pt>
                      <c:pt idx="9">
                        <c:v>0.15679495963297768</c:v>
                      </c:pt>
                      <c:pt idx="10">
                        <c:v>6.4139562439795642E-2</c:v>
                      </c:pt>
                      <c:pt idx="11">
                        <c:v>7.8279278549646364E-2</c:v>
                      </c:pt>
                      <c:pt idx="12">
                        <c:v>0.21263788939906333</c:v>
                      </c:pt>
                      <c:pt idx="13">
                        <c:v>0.12700019627337192</c:v>
                      </c:pt>
                      <c:pt idx="14">
                        <c:v>0.40303952822746814</c:v>
                      </c:pt>
                      <c:pt idx="15">
                        <c:v>7.9085646947998134E-2</c:v>
                      </c:pt>
                      <c:pt idx="16">
                        <c:v>3.7244069651783111E-2</c:v>
                      </c:pt>
                      <c:pt idx="17">
                        <c:v>7.6523468584749335E-3</c:v>
                      </c:pt>
                      <c:pt idx="18">
                        <c:v>0.3429632229719361</c:v>
                      </c:pt>
                      <c:pt idx="19">
                        <c:v>0</c:v>
                      </c:pt>
                      <c:pt idx="20">
                        <c:v>2.1767250470570841E-2</c:v>
                      </c:pt>
                      <c:pt idx="21">
                        <c:v>7.1151684979385635E-2</c:v>
                      </c:pt>
                      <c:pt idx="22">
                        <c:v>1.8952608284031386E-3</c:v>
                      </c:pt>
                      <c:pt idx="23">
                        <c:v>0.16044476912554473</c:v>
                      </c:pt>
                      <c:pt idx="24">
                        <c:v>0.20717096118806291</c:v>
                      </c:pt>
                      <c:pt idx="25">
                        <c:v>0.19882890829960684</c:v>
                      </c:pt>
                      <c:pt idx="26">
                        <c:v>1.7671944654451856E-2</c:v>
                      </c:pt>
                      <c:pt idx="27">
                        <c:v>0.17266167249818226</c:v>
                      </c:pt>
                      <c:pt idx="28">
                        <c:v>0.32529638834827895</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0.17728470361197626</c:v>
                      </c:pt>
                      <c:pt idx="1">
                        <c:v>0.30469838841020674</c:v>
                      </c:pt>
                      <c:pt idx="2">
                        <c:v>0.2302667684883285</c:v>
                      </c:pt>
                      <c:pt idx="3">
                        <c:v>0.15578047111678761</c:v>
                      </c:pt>
                      <c:pt idx="4">
                        <c:v>0.11439210305875212</c:v>
                      </c:pt>
                      <c:pt idx="5">
                        <c:v>0.18012645949819309</c:v>
                      </c:pt>
                      <c:pt idx="6">
                        <c:v>0.24348263529413733</c:v>
                      </c:pt>
                      <c:pt idx="7">
                        <c:v>0.20997284048662451</c:v>
                      </c:pt>
                      <c:pt idx="8">
                        <c:v>0.42566143223686964</c:v>
                      </c:pt>
                      <c:pt idx="9">
                        <c:v>0.21728142364176226</c:v>
                      </c:pt>
                      <c:pt idx="10">
                        <c:v>0.1264256866960852</c:v>
                      </c:pt>
                      <c:pt idx="11">
                        <c:v>0.34924879899924299</c:v>
                      </c:pt>
                      <c:pt idx="12">
                        <c:v>0.47829956749294644</c:v>
                      </c:pt>
                      <c:pt idx="13">
                        <c:v>0.36032817642336357</c:v>
                      </c:pt>
                      <c:pt idx="14">
                        <c:v>0.17032536198024165</c:v>
                      </c:pt>
                      <c:pt idx="15">
                        <c:v>0.47464204759622658</c:v>
                      </c:pt>
                      <c:pt idx="16">
                        <c:v>0.30596016231912748</c:v>
                      </c:pt>
                      <c:pt idx="17">
                        <c:v>0.41894727776485002</c:v>
                      </c:pt>
                      <c:pt idx="18">
                        <c:v>0.2432725925772872</c:v>
                      </c:pt>
                      <c:pt idx="19">
                        <c:v>0.16609350266726222</c:v>
                      </c:pt>
                      <c:pt idx="20">
                        <c:v>0.1461302687500694</c:v>
                      </c:pt>
                      <c:pt idx="21">
                        <c:v>0.5714657448565188</c:v>
                      </c:pt>
                      <c:pt idx="22">
                        <c:v>0.36176974992490873</c:v>
                      </c:pt>
                      <c:pt idx="23">
                        <c:v>0.2810613976726376</c:v>
                      </c:pt>
                      <c:pt idx="24">
                        <c:v>0.22218581576646246</c:v>
                      </c:pt>
                      <c:pt idx="25">
                        <c:v>0.34685608379620253</c:v>
                      </c:pt>
                      <c:pt idx="26">
                        <c:v>0.34644092494735479</c:v>
                      </c:pt>
                      <c:pt idx="27">
                        <c:v>0.2972740880771324</c:v>
                      </c:pt>
                      <c:pt idx="28">
                        <c:v>0.21656310879880414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7.5394893673978405E-2</c:v>
                      </c:pt>
                      <c:pt idx="1">
                        <c:v>0.12186162238454402</c:v>
                      </c:pt>
                      <c:pt idx="2">
                        <c:v>0.1466229143866121</c:v>
                      </c:pt>
                      <c:pt idx="3">
                        <c:v>7.2340049520255828E-2</c:v>
                      </c:pt>
                      <c:pt idx="4">
                        <c:v>4.7038519916140435E-2</c:v>
                      </c:pt>
                      <c:pt idx="5">
                        <c:v>6.3651921171014245E-2</c:v>
                      </c:pt>
                      <c:pt idx="6">
                        <c:v>9.4198789649044379E-2</c:v>
                      </c:pt>
                      <c:pt idx="7">
                        <c:v>4.3291289576684697E-2</c:v>
                      </c:pt>
                      <c:pt idx="8">
                        <c:v>0.15965832747447029</c:v>
                      </c:pt>
                      <c:pt idx="9">
                        <c:v>0.10716874940316598</c:v>
                      </c:pt>
                      <c:pt idx="10">
                        <c:v>4.2219236057961913E-2</c:v>
                      </c:pt>
                      <c:pt idx="11">
                        <c:v>0.1179422015160924</c:v>
                      </c:pt>
                      <c:pt idx="12">
                        <c:v>0.11277936488429569</c:v>
                      </c:pt>
                      <c:pt idx="13">
                        <c:v>0.13165686344754579</c:v>
                      </c:pt>
                      <c:pt idx="14">
                        <c:v>6.9100090143635245E-2</c:v>
                      </c:pt>
                      <c:pt idx="15">
                        <c:v>0.22210165708714222</c:v>
                      </c:pt>
                      <c:pt idx="16">
                        <c:v>0.11833406190941055</c:v>
                      </c:pt>
                      <c:pt idx="17">
                        <c:v>0.15327801525522877</c:v>
                      </c:pt>
                      <c:pt idx="18">
                        <c:v>9.2323496591776466E-2</c:v>
                      </c:pt>
                      <c:pt idx="19">
                        <c:v>0.10310579718372781</c:v>
                      </c:pt>
                      <c:pt idx="20">
                        <c:v>3.7043850165235377E-2</c:v>
                      </c:pt>
                      <c:pt idx="21">
                        <c:v>0.2015311243869736</c:v>
                      </c:pt>
                      <c:pt idx="22">
                        <c:v>0.1514175072390665</c:v>
                      </c:pt>
                      <c:pt idx="23">
                        <c:v>0.10254816084129446</c:v>
                      </c:pt>
                      <c:pt idx="24">
                        <c:v>9.4136214012839808E-2</c:v>
                      </c:pt>
                      <c:pt idx="25">
                        <c:v>0.12172632972891637</c:v>
                      </c:pt>
                      <c:pt idx="26">
                        <c:v>0.10951904647971133</c:v>
                      </c:pt>
                      <c:pt idx="27">
                        <c:v>9.5942247840136205E-2</c:v>
                      </c:pt>
                      <c:pt idx="28">
                        <c:v>7.86658225011094E-2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0.10188980993799786</c:v>
                      </c:pt>
                      <c:pt idx="1">
                        <c:v>0.18283676602566271</c:v>
                      </c:pt>
                      <c:pt idx="2">
                        <c:v>8.3643854101716403E-2</c:v>
                      </c:pt>
                      <c:pt idx="3">
                        <c:v>8.3440421596531797E-2</c:v>
                      </c:pt>
                      <c:pt idx="4">
                        <c:v>6.7353583142611681E-2</c:v>
                      </c:pt>
                      <c:pt idx="5">
                        <c:v>0.11647453832717884</c:v>
                      </c:pt>
                      <c:pt idx="6">
                        <c:v>0.14928384564509295</c:v>
                      </c:pt>
                      <c:pt idx="7">
                        <c:v>0.1666815509099398</c:v>
                      </c:pt>
                      <c:pt idx="8">
                        <c:v>0.2660031047623993</c:v>
                      </c:pt>
                      <c:pt idx="9">
                        <c:v>0.11011267423859628</c:v>
                      </c:pt>
                      <c:pt idx="10">
                        <c:v>8.4206450638123292E-2</c:v>
                      </c:pt>
                      <c:pt idx="11">
                        <c:v>0.23130659748315058</c:v>
                      </c:pt>
                      <c:pt idx="12">
                        <c:v>0.36552020260865076</c:v>
                      </c:pt>
                      <c:pt idx="13">
                        <c:v>0.2286713129758178</c:v>
                      </c:pt>
                      <c:pt idx="14">
                        <c:v>0.10122527183660639</c:v>
                      </c:pt>
                      <c:pt idx="15">
                        <c:v>0.25254039050908439</c:v>
                      </c:pt>
                      <c:pt idx="16">
                        <c:v>0.18762610040971697</c:v>
                      </c:pt>
                      <c:pt idx="17">
                        <c:v>0.2656692625096212</c:v>
                      </c:pt>
                      <c:pt idx="18">
                        <c:v>0.15094909598551073</c:v>
                      </c:pt>
                      <c:pt idx="19">
                        <c:v>6.2987705483534412E-2</c:v>
                      </c:pt>
                      <c:pt idx="20">
                        <c:v>0.10908641858483403</c:v>
                      </c:pt>
                      <c:pt idx="21">
                        <c:v>0.36993462046954528</c:v>
                      </c:pt>
                      <c:pt idx="22">
                        <c:v>0.21035224268584224</c:v>
                      </c:pt>
                      <c:pt idx="23">
                        <c:v>0.17851323683134315</c:v>
                      </c:pt>
                      <c:pt idx="24">
                        <c:v>0.12804960175362265</c:v>
                      </c:pt>
                      <c:pt idx="25">
                        <c:v>0.22512975406728616</c:v>
                      </c:pt>
                      <c:pt idx="26">
                        <c:v>0.23692187846764345</c:v>
                      </c:pt>
                      <c:pt idx="27">
                        <c:v>0.20133184023699621</c:v>
                      </c:pt>
                      <c:pt idx="28">
                        <c:v>0.13789728629769477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5.7706242561515316E-3</c:v>
                      </c:pt>
                      <c:pt idx="1">
                        <c:v>8.3581364950746206E-3</c:v>
                      </c:pt>
                      <c:pt idx="2">
                        <c:v>1.0791553346154299E-2</c:v>
                      </c:pt>
                      <c:pt idx="3">
                        <c:v>6.2153121903251668E-3</c:v>
                      </c:pt>
                      <c:pt idx="4">
                        <c:v>2.8072193087917956E-3</c:v>
                      </c:pt>
                      <c:pt idx="5">
                        <c:v>4.5800751281399963E-3</c:v>
                      </c:pt>
                      <c:pt idx="6">
                        <c:v>5.9775580160082477E-3</c:v>
                      </c:pt>
                      <c:pt idx="7">
                        <c:v>4.5782575702065995E-3</c:v>
                      </c:pt>
                      <c:pt idx="8">
                        <c:v>9.8354790305310892E-3</c:v>
                      </c:pt>
                      <c:pt idx="9">
                        <c:v>8.2894171584682753E-3</c:v>
                      </c:pt>
                      <c:pt idx="10">
                        <c:v>3.4938203726995755E-3</c:v>
                      </c:pt>
                      <c:pt idx="11">
                        <c:v>7.8274066773699399E-3</c:v>
                      </c:pt>
                      <c:pt idx="12">
                        <c:v>8.5173141453640123E-3</c:v>
                      </c:pt>
                      <c:pt idx="13">
                        <c:v>1.0465886046825979E-2</c:v>
                      </c:pt>
                      <c:pt idx="14">
                        <c:v>4.620766047516843E-3</c:v>
                      </c:pt>
                      <c:pt idx="15">
                        <c:v>1.1253909023279222E-2</c:v>
                      </c:pt>
                      <c:pt idx="16">
                        <c:v>8.7868708301532556E-3</c:v>
                      </c:pt>
                      <c:pt idx="17">
                        <c:v>9.880833389603846E-3</c:v>
                      </c:pt>
                      <c:pt idx="18">
                        <c:v>4.9797348464750363E-3</c:v>
                      </c:pt>
                      <c:pt idx="19">
                        <c:v>7.9088750780507248E-3</c:v>
                      </c:pt>
                      <c:pt idx="20">
                        <c:v>2.7148097894043898E-3</c:v>
                      </c:pt>
                      <c:pt idx="21">
                        <c:v>1.1698685632348063E-2</c:v>
                      </c:pt>
                      <c:pt idx="22">
                        <c:v>8.7688829349135602E-3</c:v>
                      </c:pt>
                      <c:pt idx="23">
                        <c:v>7.2354622754321656E-3</c:v>
                      </c:pt>
                      <c:pt idx="24">
                        <c:v>6.0420000092442491E-3</c:v>
                      </c:pt>
                      <c:pt idx="25">
                        <c:v>9.1838549342775806E-3</c:v>
                      </c:pt>
                      <c:pt idx="26">
                        <c:v>7.9741224297569142E-3</c:v>
                      </c:pt>
                      <c:pt idx="27">
                        <c:v>7.5864965764302688E-3</c:v>
                      </c:pt>
                      <c:pt idx="28">
                        <c:v>5.3080335366461461E-3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0.20558866086568306</c:v>
                      </c:pt>
                      <c:pt idx="8">
                        <c:v>0</c:v>
                      </c:pt>
                      <c:pt idx="9">
                        <c:v>0</c:v>
                      </c:pt>
                      <c:pt idx="10">
                        <c:v>0.54181294435326377</c:v>
                      </c:pt>
                      <c:pt idx="11">
                        <c:v>0</c:v>
                      </c:pt>
                      <c:pt idx="12">
                        <c:v>0</c:v>
                      </c:pt>
                      <c:pt idx="13">
                        <c:v>0</c:v>
                      </c:pt>
                      <c:pt idx="14">
                        <c:v>0</c:v>
                      </c:pt>
                      <c:pt idx="15">
                        <c:v>0</c:v>
                      </c:pt>
                      <c:pt idx="16">
                        <c:v>0</c:v>
                      </c:pt>
                      <c:pt idx="17">
                        <c:v>0</c:v>
                      </c:pt>
                      <c:pt idx="18">
                        <c:v>0</c:v>
                      </c:pt>
                      <c:pt idx="19">
                        <c:v>0</c:v>
                      </c:pt>
                      <c:pt idx="20">
                        <c:v>0.68661442411496232</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排出量比較シート!$BE$21:$BE$50</c:f>
              <c:numCache>
                <c:formatCode>#,##0_);[Red]\(#,##0\)</c:formatCode>
                <c:ptCount val="30"/>
                <c:pt idx="0">
                  <c:v>11.281602810606067</c:v>
                </c:pt>
                <c:pt idx="1">
                  <c:v>3.5951855082926198</c:v>
                </c:pt>
                <c:pt idx="2">
                  <c:v>0.51092568584038767</c:v>
                </c:pt>
                <c:pt idx="3">
                  <c:v>11.423256325645969</c:v>
                </c:pt>
                <c:pt idx="4">
                  <c:v>39.442704086757274</c:v>
                </c:pt>
                <c:pt idx="5">
                  <c:v>18.984987574389464</c:v>
                </c:pt>
                <c:pt idx="6">
                  <c:v>9.7336705292556296</c:v>
                </c:pt>
                <c:pt idx="7">
                  <c:v>8.6242502455681187</c:v>
                </c:pt>
                <c:pt idx="8">
                  <c:v>1.7528410016536005</c:v>
                </c:pt>
                <c:pt idx="9">
                  <c:v>3.2847684028372166</c:v>
                </c:pt>
                <c:pt idx="10">
                  <c:v>3.6190969514864806</c:v>
                </c:pt>
                <c:pt idx="11">
                  <c:v>5.4125936149668412</c:v>
                </c:pt>
                <c:pt idx="12">
                  <c:v>4.261198645581934</c:v>
                </c:pt>
                <c:pt idx="13">
                  <c:v>2.0787818346269304</c:v>
                </c:pt>
                <c:pt idx="14">
                  <c:v>17.392938716097021</c:v>
                </c:pt>
                <c:pt idx="15">
                  <c:v>1.9126273928039474</c:v>
                </c:pt>
                <c:pt idx="16">
                  <c:v>3.55274785337796</c:v>
                </c:pt>
                <c:pt idx="17">
                  <c:v>1.0240732006240951</c:v>
                </c:pt>
                <c:pt idx="18">
                  <c:v>12.277419579152077</c:v>
                </c:pt>
                <c:pt idx="19">
                  <c:v>6.2707325111945451</c:v>
                </c:pt>
                <c:pt idx="20">
                  <c:v>1.7076081739547351</c:v>
                </c:pt>
                <c:pt idx="21">
                  <c:v>1.1772917176012685</c:v>
                </c:pt>
                <c:pt idx="22">
                  <c:v>1.0912398944180806</c:v>
                </c:pt>
                <c:pt idx="23">
                  <c:v>6.9261838820320971</c:v>
                </c:pt>
                <c:pt idx="24">
                  <c:v>5.4573791611911924</c:v>
                </c:pt>
                <c:pt idx="25">
                  <c:v>5.2883234080939054</c:v>
                </c:pt>
                <c:pt idx="26">
                  <c:v>3.7894642825877853</c:v>
                </c:pt>
                <c:pt idx="27">
                  <c:v>8.1853312272150287</c:v>
                </c:pt>
                <c:pt idx="28">
                  <c:v>12.04179584943352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排出量比較シート!$BI$21:$BI$50</c:f>
              <c:numCache>
                <c:formatCode>#,##0_);[Red]\(#,##0\)</c:formatCode>
                <c:ptCount val="30"/>
                <c:pt idx="0">
                  <c:v>4.550535929159234</c:v>
                </c:pt>
                <c:pt idx="1">
                  <c:v>5.7968602309369572</c:v>
                </c:pt>
                <c:pt idx="2">
                  <c:v>3.3811751027418206</c:v>
                </c:pt>
                <c:pt idx="3">
                  <c:v>3.163619600152535</c:v>
                </c:pt>
                <c:pt idx="4">
                  <c:v>3.0503094425539485</c:v>
                </c:pt>
                <c:pt idx="5">
                  <c:v>3.4083695405654817</c:v>
                </c:pt>
                <c:pt idx="6">
                  <c:v>4.0610360483333396</c:v>
                </c:pt>
                <c:pt idx="7">
                  <c:v>6.4978416224955247</c:v>
                </c:pt>
                <c:pt idx="8">
                  <c:v>2.8546122824039566</c:v>
                </c:pt>
                <c:pt idx="9">
                  <c:v>4.7137025561011985</c:v>
                </c:pt>
                <c:pt idx="10">
                  <c:v>5.1576159836736837</c:v>
                </c:pt>
                <c:pt idx="11">
                  <c:v>3.5827715458974696</c:v>
                </c:pt>
                <c:pt idx="12">
                  <c:v>2.4347946822625914</c:v>
                </c:pt>
                <c:pt idx="13">
                  <c:v>1.9463924341677348</c:v>
                </c:pt>
                <c:pt idx="14">
                  <c:v>3.2225408821038002</c:v>
                </c:pt>
                <c:pt idx="15">
                  <c:v>2.2080750880498301</c:v>
                </c:pt>
                <c:pt idx="16">
                  <c:v>4.3635056608004064</c:v>
                </c:pt>
                <c:pt idx="17">
                  <c:v>3.0058500192200603</c:v>
                </c:pt>
                <c:pt idx="18">
                  <c:v>4.0927628924609447</c:v>
                </c:pt>
                <c:pt idx="19">
                  <c:v>2.6559900941108676</c:v>
                </c:pt>
                <c:pt idx="20">
                  <c:v>3.5451954551750195</c:v>
                </c:pt>
                <c:pt idx="21">
                  <c:v>1.5051120909013007</c:v>
                </c:pt>
                <c:pt idx="22">
                  <c:v>5.0463448851166799</c:v>
                </c:pt>
                <c:pt idx="23">
                  <c:v>2.5807247495180463</c:v>
                </c:pt>
                <c:pt idx="24">
                  <c:v>6.0915540725000108</c:v>
                </c:pt>
                <c:pt idx="25">
                  <c:v>1.8930809256586389</c:v>
                </c:pt>
                <c:pt idx="26">
                  <c:v>3.0678017987624155</c:v>
                </c:pt>
                <c:pt idx="27">
                  <c:v>1.661504511746809</c:v>
                </c:pt>
                <c:pt idx="28">
                  <c:v>3.4129019468694257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排出量比較シート!$BJ$21:$BJ$50</c:f>
              <c:numCache>
                <c:formatCode>#,##0_);[Red]\(#,##0\)</c:formatCode>
                <c:ptCount val="30"/>
                <c:pt idx="0">
                  <c:v>7.0006814903377572</c:v>
                </c:pt>
                <c:pt idx="1">
                  <c:v>3.3029061010827379</c:v>
                </c:pt>
                <c:pt idx="2">
                  <c:v>7.7341280454735202</c:v>
                </c:pt>
                <c:pt idx="3">
                  <c:v>7.2993303870397437</c:v>
                </c:pt>
                <c:pt idx="4">
                  <c:v>5.3756801406357679</c:v>
                </c:pt>
                <c:pt idx="5">
                  <c:v>6.0081130983576232</c:v>
                </c:pt>
                <c:pt idx="6">
                  <c:v>6.1091266957715309</c:v>
                </c:pt>
                <c:pt idx="7">
                  <c:v>3.4647337750091411</c:v>
                </c:pt>
                <c:pt idx="8">
                  <c:v>4.2270870394863449</c:v>
                </c:pt>
                <c:pt idx="9">
                  <c:v>6.4341269657119282</c:v>
                </c:pt>
                <c:pt idx="10">
                  <c:v>5.5027530058996001</c:v>
                </c:pt>
                <c:pt idx="11">
                  <c:v>3.6575128915871993</c:v>
                </c:pt>
                <c:pt idx="12">
                  <c:v>2.1400545511560849</c:v>
                </c:pt>
                <c:pt idx="13">
                  <c:v>5.2698761795899962</c:v>
                </c:pt>
                <c:pt idx="14">
                  <c:v>5.8016940079900738</c:v>
                </c:pt>
                <c:pt idx="15">
                  <c:v>2.6609218664549408</c:v>
                </c:pt>
                <c:pt idx="16">
                  <c:v>3.1762015330077973</c:v>
                </c:pt>
                <c:pt idx="17">
                  <c:v>4.1773566037276817</c:v>
                </c:pt>
                <c:pt idx="18">
                  <c:v>5.2483151699834503</c:v>
                </c:pt>
                <c:pt idx="19">
                  <c:v>7.2378438494834523</c:v>
                </c:pt>
                <c:pt idx="20">
                  <c:v>3.0949156269094331</c:v>
                </c:pt>
                <c:pt idx="21">
                  <c:v>2.6475541804578571</c:v>
                </c:pt>
                <c:pt idx="22">
                  <c:v>4.1586766875278158</c:v>
                </c:pt>
                <c:pt idx="23">
                  <c:v>4.1028572021562724</c:v>
                </c:pt>
                <c:pt idx="24">
                  <c:v>5.6611533507185499</c:v>
                </c:pt>
                <c:pt idx="25">
                  <c:v>2.9819075541744406</c:v>
                </c:pt>
                <c:pt idx="26">
                  <c:v>4.3920837869100051</c:v>
                </c:pt>
                <c:pt idx="27">
                  <c:v>3.0515007799797775</c:v>
                </c:pt>
                <c:pt idx="28">
                  <c:v>5.6523695596390793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排出量比較シート!$BK$21:$BK$50</c:f>
              <c:numCache>
                <c:formatCode>#,##0_);[Red]\(#,##0\)</c:formatCode>
                <c:ptCount val="30"/>
                <c:pt idx="0">
                  <c:v>5.1841723957624328</c:v>
                </c:pt>
                <c:pt idx="1">
                  <c:v>6.1102174002020826</c:v>
                </c:pt>
                <c:pt idx="2">
                  <c:v>3.8031429228887563</c:v>
                </c:pt>
                <c:pt idx="3">
                  <c:v>4.2579977985458761</c:v>
                </c:pt>
                <c:pt idx="4">
                  <c:v>6.4036235199876996</c:v>
                </c:pt>
                <c:pt idx="5">
                  <c:v>6.4917738867185806</c:v>
                </c:pt>
                <c:pt idx="6">
                  <c:v>6.6155239891722255</c:v>
                </c:pt>
                <c:pt idx="7">
                  <c:v>13.79709812929204</c:v>
                </c:pt>
                <c:pt idx="8">
                  <c:v>7.0216032766610761</c:v>
                </c:pt>
                <c:pt idx="9">
                  <c:v>4.2739378515980366</c:v>
                </c:pt>
                <c:pt idx="10">
                  <c:v>29.950118288875913</c:v>
                </c:pt>
                <c:pt idx="11">
                  <c:v>7.1516172449615896</c:v>
                </c:pt>
                <c:pt idx="12">
                  <c:v>8.8001495831934484</c:v>
                </c:pt>
                <c:pt idx="13">
                  <c:v>5.4776175987033104</c:v>
                </c:pt>
                <c:pt idx="14">
                  <c:v>5.7740492934341496</c:v>
                </c:pt>
                <c:pt idx="15">
                  <c:v>6.6425902655330535</c:v>
                </c:pt>
                <c:pt idx="16">
                  <c:v>5.3394334483255719</c:v>
                </c:pt>
                <c:pt idx="17">
                  <c:v>6.5402543060783058</c:v>
                </c:pt>
                <c:pt idx="18">
                  <c:v>7.2215568489727993</c:v>
                </c:pt>
                <c:pt idx="19">
                  <c:v>3.4657670824090232</c:v>
                </c:pt>
                <c:pt idx="20">
                  <c:v>45.764835071834526</c:v>
                </c:pt>
                <c:pt idx="21">
                  <c:v>7.4567578741110205</c:v>
                </c:pt>
                <c:pt idx="22">
                  <c:v>6.3925420808881608</c:v>
                </c:pt>
                <c:pt idx="23">
                  <c:v>5.6206626343128265</c:v>
                </c:pt>
                <c:pt idx="24">
                  <c:v>5.2755286714951533</c:v>
                </c:pt>
                <c:pt idx="25">
                  <c:v>5.7245254688128986</c:v>
                </c:pt>
                <c:pt idx="26">
                  <c:v>6.4435163189947433</c:v>
                </c:pt>
                <c:pt idx="27">
                  <c:v>5.8820851347976317</c:v>
                </c:pt>
                <c:pt idx="28">
                  <c:v>6.0183465752313809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排出量比較シート!$BQ$21:$BQ$50</c:f>
              <c:numCache>
                <c:formatCode>#,##0_);[Red]\(#,##0\)</c:formatCode>
                <c:ptCount val="30"/>
                <c:pt idx="0">
                  <c:v>0.30325599042764367</c:v>
                </c:pt>
                <c:pt idx="1">
                  <c:v>0.71276734314504153</c:v>
                </c:pt>
                <c:pt idx="2">
                  <c:v>0.34748628282938049</c:v>
                </c:pt>
                <c:pt idx="3">
                  <c:v>0.14041707825223079</c:v>
                </c:pt>
                <c:pt idx="4">
                  <c:v>0.36642466136683799</c:v>
                </c:pt>
                <c:pt idx="5">
                  <c:v>0.25317830376542388</c:v>
                </c:pt>
                <c:pt idx="6">
                  <c:v>0</c:v>
                </c:pt>
                <c:pt idx="7">
                  <c:v>0.45538228301999989</c:v>
                </c:pt>
                <c:pt idx="8">
                  <c:v>0.26705519867173982</c:v>
                </c:pt>
                <c:pt idx="9">
                  <c:v>0.24067316456995011</c:v>
                </c:pt>
                <c:pt idx="10">
                  <c:v>0.35679569777499998</c:v>
                </c:pt>
                <c:pt idx="11">
                  <c:v>0.2237707457140431</c:v>
                </c:pt>
                <c:pt idx="12">
                  <c:v>0.44072204309886132</c:v>
                </c:pt>
                <c:pt idx="13">
                  <c:v>0</c:v>
                </c:pt>
                <c:pt idx="14">
                  <c:v>0.81350466152445555</c:v>
                </c:pt>
                <c:pt idx="15">
                  <c:v>0.24659325258509629</c:v>
                </c:pt>
                <c:pt idx="16">
                  <c:v>0.53231731415237882</c:v>
                </c:pt>
                <c:pt idx="17">
                  <c:v>0.50392475552228477</c:v>
                </c:pt>
                <c:pt idx="18">
                  <c:v>0.24952917583371631</c:v>
                </c:pt>
                <c:pt idx="19">
                  <c:v>0.28759590329436602</c:v>
                </c:pt>
                <c:pt idx="20">
                  <c:v>0.6654868894799999</c:v>
                </c:pt>
                <c:pt idx="21">
                  <c:v>0</c:v>
                </c:pt>
                <c:pt idx="22">
                  <c:v>0.56322232462949195</c:v>
                </c:pt>
                <c:pt idx="23">
                  <c:v>0.26566536847021149</c:v>
                </c:pt>
                <c:pt idx="24">
                  <c:v>0.6295718809677312</c:v>
                </c:pt>
                <c:pt idx="25">
                  <c:v>0.19048657855976331</c:v>
                </c:pt>
                <c:pt idx="26">
                  <c:v>0.48784133823164572</c:v>
                </c:pt>
                <c:pt idx="27">
                  <c:v>0.51392281352572555</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排出量比較シート!$BR$21:$BR$50</c:f>
              <c:numCache>
                <c:formatCode>#,##0_);[Red]\(#,##0\)</c:formatCode>
                <c:ptCount val="30"/>
                <c:pt idx="0">
                  <c:v>28.320248616293135</c:v>
                </c:pt>
                <c:pt idx="1">
                  <c:v>19.517936583659438</c:v>
                </c:pt>
                <c:pt idx="2">
                  <c:v>15.776858039773867</c:v>
                </c:pt>
                <c:pt idx="3">
                  <c:v>26.284621189636354</c:v>
                </c:pt>
                <c:pt idx="4">
                  <c:v>54.638741851301518</c:v>
                </c:pt>
                <c:pt idx="5">
                  <c:v>35.146422403796571</c:v>
                </c:pt>
                <c:pt idx="6">
                  <c:v>26.519357262532722</c:v>
                </c:pt>
                <c:pt idx="7">
                  <c:v>32.839306055384824</c:v>
                </c:pt>
                <c:pt idx="8">
                  <c:v>16.123198798876718</c:v>
                </c:pt>
                <c:pt idx="9">
                  <c:v>18.947208940818332</c:v>
                </c:pt>
                <c:pt idx="10">
                  <c:v>44.586379927710681</c:v>
                </c:pt>
                <c:pt idx="11">
                  <c:v>20.02826604312714</c:v>
                </c:pt>
                <c:pt idx="12">
                  <c:v>18.076919505292921</c:v>
                </c:pt>
                <c:pt idx="13">
                  <c:v>14.772668047087972</c:v>
                </c:pt>
                <c:pt idx="14">
                  <c:v>33.004727561149501</c:v>
                </c:pt>
                <c:pt idx="15">
                  <c:v>13.67080786542687</c:v>
                </c:pt>
                <c:pt idx="16">
                  <c:v>16.964205809664115</c:v>
                </c:pt>
                <c:pt idx="17">
                  <c:v>15.251458885172429</c:v>
                </c:pt>
                <c:pt idx="18">
                  <c:v>29.089583666402984</c:v>
                </c:pt>
                <c:pt idx="19">
                  <c:v>19.917929440492255</c:v>
                </c:pt>
                <c:pt idx="20">
                  <c:v>54.77804121735371</c:v>
                </c:pt>
                <c:pt idx="21">
                  <c:v>12.786715863071446</c:v>
                </c:pt>
                <c:pt idx="22">
                  <c:v>17.25202587258023</c:v>
                </c:pt>
                <c:pt idx="23">
                  <c:v>19.496093836489454</c:v>
                </c:pt>
                <c:pt idx="24">
                  <c:v>23.115187136872635</c:v>
                </c:pt>
                <c:pt idx="25">
                  <c:v>16.078323935299647</c:v>
                </c:pt>
                <c:pt idx="26">
                  <c:v>18.180707525486596</c:v>
                </c:pt>
                <c:pt idx="27">
                  <c:v>19.29434446726497</c:v>
                </c:pt>
                <c:pt idx="28">
                  <c:v>27.125413931173405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c:ext uri="{02D57815-91ED-43cb-92C2-25804820EDAC}">
                        <c15:formulaRef>
                          <c15:sqref>排出量比較シート!$BF$21:$BF$68</c15:sqref>
                        </c15:formulaRef>
                      </c:ext>
                    </c:extLst>
                    <c:numCache>
                      <c:formatCode>#,##0_);[Red]\(#,##0\)</c:formatCode>
                      <c:ptCount val="48"/>
                      <c:pt idx="0">
                        <c:v>8.098006777203981</c:v>
                      </c:pt>
                      <c:pt idx="1">
                        <c:v>2.7458513277797709</c:v>
                      </c:pt>
                      <c:pt idx="2">
                        <c:v>0</c:v>
                      </c:pt>
                      <c:pt idx="3">
                        <c:v>8.6919845271370058</c:v>
                      </c:pt>
                      <c:pt idx="4">
                        <c:v>25.283760220756889</c:v>
                      </c:pt>
                      <c:pt idx="5">
                        <c:v>14.291512803549061</c:v>
                      </c:pt>
                      <c:pt idx="6">
                        <c:v>1.692464410318528</c:v>
                      </c:pt>
                      <c:pt idx="7">
                        <c:v>0</c:v>
                      </c:pt>
                      <c:pt idx="8">
                        <c:v>0.30688460703058057</c:v>
                      </c:pt>
                      <c:pt idx="9">
                        <c:v>0</c:v>
                      </c:pt>
                      <c:pt idx="10">
                        <c:v>0.45647648411214453</c:v>
                      </c:pt>
                      <c:pt idx="11">
                        <c:v>3.5455360998501435</c:v>
                      </c:pt>
                      <c:pt idx="12">
                        <c:v>0</c:v>
                      </c:pt>
                      <c:pt idx="13">
                        <c:v>0</c:v>
                      </c:pt>
                      <c:pt idx="14">
                        <c:v>3.7627721013692335</c:v>
                      </c:pt>
                      <c:pt idx="15">
                        <c:v>0.61470823904612293</c:v>
                      </c:pt>
                      <c:pt idx="16">
                        <c:v>2.5413089332020151</c:v>
                      </c:pt>
                      <c:pt idx="17">
                        <c:v>0.76701285214352066</c:v>
                      </c:pt>
                      <c:pt idx="18">
                        <c:v>2.028866410412602</c:v>
                      </c:pt>
                      <c:pt idx="19">
                        <c:v>5.7858049510865612</c:v>
                      </c:pt>
                      <c:pt idx="20">
                        <c:v>8.4538465206410104E-2</c:v>
                      </c:pt>
                      <c:pt idx="21">
                        <c:v>0.2041861122829092</c:v>
                      </c:pt>
                      <c:pt idx="22">
                        <c:v>0.88121123726072859</c:v>
                      </c:pt>
                      <c:pt idx="23">
                        <c:v>2.8843616988752325</c:v>
                      </c:pt>
                      <c:pt idx="24">
                        <c:v>0.43032441816993788</c:v>
                      </c:pt>
                      <c:pt idx="25">
                        <c:v>1.9121966763396252</c:v>
                      </c:pt>
                      <c:pt idx="26">
                        <c:v>3.2129277749742875</c:v>
                      </c:pt>
                      <c:pt idx="27">
                        <c:v>4.5744348983705336</c:v>
                      </c:pt>
                      <c:pt idx="28">
                        <c:v>2.8395849853176678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0.43447266946091051</c:v>
                      </c:pt>
                      <c:pt idx="1">
                        <c:v>0.24041311473321683</c:v>
                      </c:pt>
                      <c:pt idx="2">
                        <c:v>0.33356288816676355</c:v>
                      </c:pt>
                      <c:pt idx="3">
                        <c:v>0.38121472933344402</c:v>
                      </c:pt>
                      <c:pt idx="4">
                        <c:v>0.28030494803929712</c:v>
                      </c:pt>
                      <c:pt idx="5">
                        <c:v>0.39242692725501588</c:v>
                      </c:pt>
                      <c:pt idx="6">
                        <c:v>0.14856162246082746</c:v>
                      </c:pt>
                      <c:pt idx="7">
                        <c:v>0.44801703323400621</c:v>
                      </c:pt>
                      <c:pt idx="8">
                        <c:v>0.51228076672614908</c:v>
                      </c:pt>
                      <c:pt idx="9">
                        <c:v>0.31394154180401268</c:v>
                      </c:pt>
                      <c:pt idx="10">
                        <c:v>0.30286956803648557</c:v>
                      </c:pt>
                      <c:pt idx="11">
                        <c:v>0.29925929866032475</c:v>
                      </c:pt>
                      <c:pt idx="12">
                        <c:v>0.41736063513968696</c:v>
                      </c:pt>
                      <c:pt idx="13">
                        <c:v>0.20265009316538818</c:v>
                      </c:pt>
                      <c:pt idx="14">
                        <c:v>0.32795678920597765</c:v>
                      </c:pt>
                      <c:pt idx="15">
                        <c:v>0.21675446941875914</c:v>
                      </c:pt>
                      <c:pt idx="16">
                        <c:v>0.37962285741363061</c:v>
                      </c:pt>
                      <c:pt idx="17">
                        <c:v>0.14035089499346551</c:v>
                      </c:pt>
                      <c:pt idx="18">
                        <c:v>0.27189579959811816</c:v>
                      </c:pt>
                      <c:pt idx="19">
                        <c:v>0.48492756010798393</c:v>
                      </c:pt>
                      <c:pt idx="20">
                        <c:v>0.43070236528293349</c:v>
                      </c:pt>
                      <c:pt idx="21">
                        <c:v>6.3309226308186584E-2</c:v>
                      </c:pt>
                      <c:pt idx="22">
                        <c:v>0.17733156831045332</c:v>
                      </c:pt>
                      <c:pt idx="23">
                        <c:v>0.91377590871135905</c:v>
                      </c:pt>
                      <c:pt idx="24">
                        <c:v>0.23825920583340249</c:v>
                      </c:pt>
                      <c:pt idx="25">
                        <c:v>0.17929113641121255</c:v>
                      </c:pt>
                      <c:pt idx="26">
                        <c:v>0.25524805044432247</c:v>
                      </c:pt>
                      <c:pt idx="27">
                        <c:v>0.27950254337047525</c:v>
                      </c:pt>
                      <c:pt idx="28">
                        <c:v>0.37841167985305108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2.7491233639411741</c:v>
                      </c:pt>
                      <c:pt idx="1">
                        <c:v>0.6089210657796319</c:v>
                      </c:pt>
                      <c:pt idx="2">
                        <c:v>0.17736279767362412</c:v>
                      </c:pt>
                      <c:pt idx="3">
                        <c:v>2.3500570691755196</c:v>
                      </c:pt>
                      <c:pt idx="4">
                        <c:v>13.878638917961087</c:v>
                      </c:pt>
                      <c:pt idx="5">
                        <c:v>4.3010478435853852</c:v>
                      </c:pt>
                      <c:pt idx="6">
                        <c:v>7.8926444964762741</c:v>
                      </c:pt>
                      <c:pt idx="7">
                        <c:v>8.1762332123341128</c:v>
                      </c:pt>
                      <c:pt idx="8">
                        <c:v>0.93367562789687075</c:v>
                      </c:pt>
                      <c:pt idx="9">
                        <c:v>2.970826861033204</c:v>
                      </c:pt>
                      <c:pt idx="10">
                        <c:v>2.8597508993378504</c:v>
                      </c:pt>
                      <c:pt idx="11">
                        <c:v>1.5677982164563729</c:v>
                      </c:pt>
                      <c:pt idx="12">
                        <c:v>3.8438380104422469</c:v>
                      </c:pt>
                      <c:pt idx="13">
                        <c:v>1.8761317414615422</c:v>
                      </c:pt>
                      <c:pt idx="14">
                        <c:v>13.30220982552181</c:v>
                      </c:pt>
                      <c:pt idx="15">
                        <c:v>1.0811646843390654</c:v>
                      </c:pt>
                      <c:pt idx="16">
                        <c:v>0.63181606276231406</c:v>
                      </c:pt>
                      <c:pt idx="17">
                        <c:v>0.11670945348710884</c:v>
                      </c:pt>
                      <c:pt idx="18">
                        <c:v>9.9766573691413569</c:v>
                      </c:pt>
                      <c:pt idx="19">
                        <c:v>0</c:v>
                      </c:pt>
                      <c:pt idx="20">
                        <c:v>1.1923673434653914</c:v>
                      </c:pt>
                      <c:pt idx="21">
                        <c:v>0.90979637901017274</c:v>
                      </c:pt>
                      <c:pt idx="22">
                        <c:v>3.2697088846898786E-2</c:v>
                      </c:pt>
                      <c:pt idx="23">
                        <c:v>3.1280462744455058</c:v>
                      </c:pt>
                      <c:pt idx="24">
                        <c:v>4.7887955371878519</c:v>
                      </c:pt>
                      <c:pt idx="25">
                        <c:v>3.1968355953430674</c:v>
                      </c:pt>
                      <c:pt idx="26">
                        <c:v>0.32128845716917548</c:v>
                      </c:pt>
                      <c:pt idx="27">
                        <c:v>3.3313937854740194</c:v>
                      </c:pt>
                      <c:pt idx="28">
                        <c:v>8.8237991842627999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5.0207468821570096</c:v>
                      </c:pt>
                      <c:pt idx="1">
                        <c:v>5.9470838221336466</c:v>
                      </c:pt>
                      <c:pt idx="2">
                        <c:v>3.6328861177178333</c:v>
                      </c:pt>
                      <c:pt idx="3">
                        <c:v>4.0946306720478498</c:v>
                      </c:pt>
                      <c:pt idx="4">
                        <c:v>6.250240588854636</c:v>
                      </c:pt>
                      <c:pt idx="5">
                        <c:v>6.3308006316238492</c:v>
                      </c:pt>
                      <c:pt idx="6">
                        <c:v>6.4570029925881869</c:v>
                      </c:pt>
                      <c:pt idx="7">
                        <c:v>6.8953623720587602</c:v>
                      </c:pt>
                      <c:pt idx="8">
                        <c:v>6.8630238929696397</c:v>
                      </c:pt>
                      <c:pt idx="9">
                        <c:v>4.1168765326989334</c:v>
                      </c:pt>
                      <c:pt idx="10">
                        <c:v>5.6368636996533725</c:v>
                      </c:pt>
                      <c:pt idx="11">
                        <c:v>6.9948478615994745</c:v>
                      </c:pt>
                      <c:pt idx="12">
                        <c:v>8.6461827809864111</c:v>
                      </c:pt>
                      <c:pt idx="13">
                        <c:v>5.3230085383149008</c:v>
                      </c:pt>
                      <c:pt idx="14">
                        <c:v>5.6215421689120468</c:v>
                      </c:pt>
                      <c:pt idx="15">
                        <c:v>6.4887402375408092</c:v>
                      </c:pt>
                      <c:pt idx="16">
                        <c:v>5.1903711631399183</c:v>
                      </c:pt>
                      <c:pt idx="17">
                        <c:v>6.3895571818855235</c:v>
                      </c:pt>
                      <c:pt idx="18">
                        <c:v>7.0766984355197611</c:v>
                      </c:pt>
                      <c:pt idx="19">
                        <c:v>3.3082386666507411</c:v>
                      </c:pt>
                      <c:pt idx="20">
                        <c:v>8.0047298846942763</c:v>
                      </c:pt>
                      <c:pt idx="21">
                        <c:v>7.3071701049587894</c:v>
                      </c:pt>
                      <c:pt idx="22">
                        <c:v>6.2412610856214048</c:v>
                      </c:pt>
                      <c:pt idx="23">
                        <c:v>5.4795993828406218</c:v>
                      </c:pt>
                      <c:pt idx="24">
                        <c:v>5.1358667106004861</c:v>
                      </c:pt>
                      <c:pt idx="25">
                        <c:v>5.5768644742047835</c:v>
                      </c:pt>
                      <c:pt idx="26">
                        <c:v>6.2985411313269104</c:v>
                      </c:pt>
                      <c:pt idx="27">
                        <c:v>5.7357086565522595</c:v>
                      </c:pt>
                      <c:pt idx="28">
                        <c:v>5.8743639683893036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8.6435553492630568</c:v>
                </c:pt>
                <c:pt idx="2">
                  <c:v>0.46385943474561081</c:v>
                </c:pt>
                <c:pt idx="3">
                  <c:v>0</c:v>
                </c:pt>
                <c:pt idx="4">
                  <c:v>2.7079211589528569</c:v>
                </c:pt>
                <c:pt idx="5">
                  <c:v>6.799372818479763</c:v>
                </c:pt>
                <c:pt idx="7">
                  <c:v>3.3194240674524167</c:v>
                </c:pt>
                <c:pt idx="8">
                  <c:v>0.15176645398326324</c:v>
                </c:pt>
                <c:pt idx="9">
                  <c:v>0</c:v>
                </c:pt>
                <c:pt idx="10">
                  <c:v>0.36044104824832462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9.1074147840086681</c:v>
                </c:pt>
                <c:pt idx="4">
                  <c:v>2.7079211589528569</c:v>
                </c:pt>
                <c:pt idx="5">
                  <c:v>6.799372818479763</c:v>
                </c:pt>
                <c:pt idx="6">
                  <c:v>3.47119052143568</c:v>
                </c:pt>
                <c:pt idx="10">
                  <c:v>0.36044104824832462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再エネ比較シート!$BM$72:$BM$161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再エネ比較シート!$BK$72:$BK$161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再エネ比較シート!$BE$72:$BE$161</c:f>
              <c:numCache>
                <c:formatCode>#,##0_);[Red]\(#,##0\)</c:formatCode>
                <c:ptCount val="90"/>
                <c:pt idx="0">
                  <c:v>315762.11099999998</c:v>
                </c:pt>
                <c:pt idx="1">
                  <c:v>268637.30200000003</c:v>
                </c:pt>
                <c:pt idx="2">
                  <c:v>1210710.5860000001</c:v>
                </c:pt>
                <c:pt idx="3">
                  <c:v>1846618.6949999996</c:v>
                </c:pt>
                <c:pt idx="4">
                  <c:v>163173.97500000001</c:v>
                </c:pt>
                <c:pt idx="5">
                  <c:v>3637054.398</c:v>
                </c:pt>
                <c:pt idx="6">
                  <c:v>31593.527000000002</c:v>
                </c:pt>
                <c:pt idx="7">
                  <c:v>672254.18500000006</c:v>
                </c:pt>
                <c:pt idx="8">
                  <c:v>837220.91200000001</c:v>
                </c:pt>
                <c:pt idx="9">
                  <c:v>1217581.247</c:v>
                </c:pt>
                <c:pt idx="10">
                  <c:v>773769.304</c:v>
                </c:pt>
                <c:pt idx="11">
                  <c:v>566459.32799999998</c:v>
                </c:pt>
                <c:pt idx="12">
                  <c:v>23521.557000000001</c:v>
                </c:pt>
                <c:pt idx="13">
                  <c:v>7309.6909999999998</c:v>
                </c:pt>
                <c:pt idx="14">
                  <c:v>771179.125</c:v>
                </c:pt>
                <c:pt idx="15">
                  <c:v>359722.34600000002</c:v>
                </c:pt>
                <c:pt idx="16">
                  <c:v>858704.74199999997</c:v>
                </c:pt>
                <c:pt idx="17">
                  <c:v>1625017.0419999999</c:v>
                </c:pt>
                <c:pt idx="18">
                  <c:v>1675205.2270000004</c:v>
                </c:pt>
                <c:pt idx="19">
                  <c:v>1830637.925</c:v>
                </c:pt>
                <c:pt idx="20">
                  <c:v>961219.29599999997</c:v>
                </c:pt>
                <c:pt idx="21">
                  <c:v>5711232.1499999985</c:v>
                </c:pt>
                <c:pt idx="22">
                  <c:v>139046.204</c:v>
                </c:pt>
                <c:pt idx="23">
                  <c:v>279377.51400000002</c:v>
                </c:pt>
                <c:pt idx="24">
                  <c:v>229607.49</c:v>
                </c:pt>
                <c:pt idx="25">
                  <c:v>1348587.247</c:v>
                </c:pt>
                <c:pt idx="26">
                  <c:v>55931.826000000001</c:v>
                </c:pt>
                <c:pt idx="27">
                  <c:v>420676.701</c:v>
                </c:pt>
                <c:pt idx="28">
                  <c:v>1421010.9270000001</c:v>
                </c:pt>
                <c:pt idx="29">
                  <c:v>618853.87600000005</c:v>
                </c:pt>
                <c:pt idx="30">
                  <c:v>2432708.2009999999</c:v>
                </c:pt>
                <c:pt idx="31">
                  <c:v>641928.74700000009</c:v>
                </c:pt>
                <c:pt idx="32">
                  <c:v>2084174.852</c:v>
                </c:pt>
                <c:pt idx="33">
                  <c:v>17772.455999999998</c:v>
                </c:pt>
                <c:pt idx="34">
                  <c:v>384216.42799999996</c:v>
                </c:pt>
                <c:pt idx="35">
                  <c:v>1911375.8119999999</c:v>
                </c:pt>
                <c:pt idx="36">
                  <c:v>521852.42299999995</c:v>
                </c:pt>
                <c:pt idx="37">
                  <c:v>532366.772</c:v>
                </c:pt>
                <c:pt idx="38">
                  <c:v>877311.04800000007</c:v>
                </c:pt>
                <c:pt idx="39">
                  <c:v>1143634.6640000001</c:v>
                </c:pt>
                <c:pt idx="40">
                  <c:v>1828620.105</c:v>
                </c:pt>
                <c:pt idx="41">
                  <c:v>2820424.78</c:v>
                </c:pt>
                <c:pt idx="42">
                  <c:v>27734.924999999999</c:v>
                </c:pt>
                <c:pt idx="43">
                  <c:v>943547.821</c:v>
                </c:pt>
                <c:pt idx="44">
                  <c:v>1231463.5769999998</c:v>
                </c:pt>
                <c:pt idx="45">
                  <c:v>334271.31800000003</c:v>
                </c:pt>
                <c:pt idx="46">
                  <c:v>230836.08900000004</c:v>
                </c:pt>
                <c:pt idx="47">
                  <c:v>305002.11200000002</c:v>
                </c:pt>
                <c:pt idx="48">
                  <c:v>1986512.1029999997</c:v>
                </c:pt>
                <c:pt idx="49">
                  <c:v>578560.66999999993</c:v>
                </c:pt>
                <c:pt idx="50">
                  <c:v>873162.67</c:v>
                </c:pt>
                <c:pt idx="51">
                  <c:v>980679.76399999997</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再エネ比較シート!$BF$72:$BF$161</c:f>
              <c:numCache>
                <c:formatCode>#,##0_);[Red]\(#,##0\)</c:formatCode>
                <c:ptCount val="90"/>
                <c:pt idx="0">
                  <c:v>2369358.9010000001</c:v>
                </c:pt>
                <c:pt idx="1">
                  <c:v>646060.32799999998</c:v>
                </c:pt>
                <c:pt idx="2">
                  <c:v>5659941.5319999997</c:v>
                </c:pt>
                <c:pt idx="3">
                  <c:v>3404669.1170000001</c:v>
                </c:pt>
                <c:pt idx="4">
                  <c:v>626771.99699999997</c:v>
                </c:pt>
                <c:pt idx="5">
                  <c:v>1441156.1310000001</c:v>
                </c:pt>
                <c:pt idx="6">
                  <c:v>491835.11599999998</c:v>
                </c:pt>
                <c:pt idx="7">
                  <c:v>349182.72700000001</c:v>
                </c:pt>
                <c:pt idx="8">
                  <c:v>1567554.0449999997</c:v>
                </c:pt>
                <c:pt idx="9">
                  <c:v>3540413.5839999998</c:v>
                </c:pt>
                <c:pt idx="10">
                  <c:v>48634.258999999998</c:v>
                </c:pt>
                <c:pt idx="11">
                  <c:v>2304152.7749999999</c:v>
                </c:pt>
                <c:pt idx="12">
                  <c:v>295810.71399999992</c:v>
                </c:pt>
                <c:pt idx="13">
                  <c:v>538321.76599999983</c:v>
                </c:pt>
                <c:pt idx="14">
                  <c:v>496950.60100000002</c:v>
                </c:pt>
                <c:pt idx="15">
                  <c:v>1144638.58</c:v>
                </c:pt>
                <c:pt idx="16">
                  <c:v>1129062.8959999999</c:v>
                </c:pt>
                <c:pt idx="17">
                  <c:v>1674495.8810000001</c:v>
                </c:pt>
                <c:pt idx="18">
                  <c:v>1083059.7779999997</c:v>
                </c:pt>
                <c:pt idx="19">
                  <c:v>651901.01800000004</c:v>
                </c:pt>
                <c:pt idx="20">
                  <c:v>3155080.1090000002</c:v>
                </c:pt>
                <c:pt idx="21">
                  <c:v>8578796.9869999997</c:v>
                </c:pt>
                <c:pt idx="22">
                  <c:v>3948494.5759999999</c:v>
                </c:pt>
                <c:pt idx="23">
                  <c:v>2690979.21</c:v>
                </c:pt>
                <c:pt idx="24">
                  <c:v>0</c:v>
                </c:pt>
                <c:pt idx="25">
                  <c:v>4790749.4780000001</c:v>
                </c:pt>
                <c:pt idx="26">
                  <c:v>1150035.5109999999</c:v>
                </c:pt>
                <c:pt idx="27">
                  <c:v>173300.11199999996</c:v>
                </c:pt>
                <c:pt idx="28">
                  <c:v>58129.249000000003</c:v>
                </c:pt>
                <c:pt idx="29">
                  <c:v>26984.145</c:v>
                </c:pt>
                <c:pt idx="30">
                  <c:v>4477204.4850000003</c:v>
                </c:pt>
                <c:pt idx="31">
                  <c:v>239146.46400000001</c:v>
                </c:pt>
                <c:pt idx="32">
                  <c:v>2175821.5260000001</c:v>
                </c:pt>
                <c:pt idx="33">
                  <c:v>228491.47299999997</c:v>
                </c:pt>
                <c:pt idx="34">
                  <c:v>399282.826</c:v>
                </c:pt>
                <c:pt idx="35">
                  <c:v>144040.924</c:v>
                </c:pt>
                <c:pt idx="36">
                  <c:v>1875.5930000000001</c:v>
                </c:pt>
                <c:pt idx="37">
                  <c:v>772182.61300000013</c:v>
                </c:pt>
                <c:pt idx="38">
                  <c:v>1054354.7189999998</c:v>
                </c:pt>
                <c:pt idx="39">
                  <c:v>1632510.6610000001</c:v>
                </c:pt>
                <c:pt idx="40">
                  <c:v>781908.24699999997</c:v>
                </c:pt>
                <c:pt idx="41">
                  <c:v>3114696.807</c:v>
                </c:pt>
                <c:pt idx="42">
                  <c:v>2041543.7509999999</c:v>
                </c:pt>
                <c:pt idx="43">
                  <c:v>1347240.841</c:v>
                </c:pt>
                <c:pt idx="44">
                  <c:v>127655.90399999998</c:v>
                </c:pt>
                <c:pt idx="45">
                  <c:v>1592613.2409999999</c:v>
                </c:pt>
                <c:pt idx="46">
                  <c:v>0</c:v>
                </c:pt>
                <c:pt idx="47">
                  <c:v>5143931.54</c:v>
                </c:pt>
                <c:pt idx="48">
                  <c:v>574209.92500000005</c:v>
                </c:pt>
                <c:pt idx="49">
                  <c:v>955463.94200000016</c:v>
                </c:pt>
                <c:pt idx="50">
                  <c:v>2681210.517</c:v>
                </c:pt>
                <c:pt idx="51">
                  <c:v>994995.29599999986</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再エネ比較シート!$BG$72:$BG$161</c:f>
              <c:numCache>
                <c:formatCode>#,##0_);[Red]\(#,##0\)</c:formatCode>
                <c:ptCount val="90"/>
                <c:pt idx="0">
                  <c:v>28890.307000000001</c:v>
                </c:pt>
                <c:pt idx="1">
                  <c:v>8666.7189999999973</c:v>
                </c:pt>
                <c:pt idx="2">
                  <c:v>66492.334000000003</c:v>
                </c:pt>
                <c:pt idx="3">
                  <c:v>22709.091</c:v>
                </c:pt>
                <c:pt idx="4">
                  <c:v>15629.055000000002</c:v>
                </c:pt>
                <c:pt idx="5">
                  <c:v>0</c:v>
                </c:pt>
                <c:pt idx="6">
                  <c:v>484.73200000000008</c:v>
                </c:pt>
                <c:pt idx="7">
                  <c:v>5818.634</c:v>
                </c:pt>
                <c:pt idx="8">
                  <c:v>24153.044000000002</c:v>
                </c:pt>
                <c:pt idx="9">
                  <c:v>41256.303999999989</c:v>
                </c:pt>
                <c:pt idx="10">
                  <c:v>0</c:v>
                </c:pt>
                <c:pt idx="11">
                  <c:v>13299.320999999998</c:v>
                </c:pt>
                <c:pt idx="12">
                  <c:v>5445.3469999999998</c:v>
                </c:pt>
                <c:pt idx="13">
                  <c:v>30401.030999999999</c:v>
                </c:pt>
                <c:pt idx="14">
                  <c:v>0</c:v>
                </c:pt>
                <c:pt idx="15">
                  <c:v>32123.060000000005</c:v>
                </c:pt>
                <c:pt idx="16">
                  <c:v>44634.641000000003</c:v>
                </c:pt>
                <c:pt idx="17">
                  <c:v>30218.418000000001</c:v>
                </c:pt>
                <c:pt idx="18">
                  <c:v>24028.82</c:v>
                </c:pt>
                <c:pt idx="19">
                  <c:v>0</c:v>
                </c:pt>
                <c:pt idx="20">
                  <c:v>10587.331</c:v>
                </c:pt>
                <c:pt idx="21">
                  <c:v>83190.354999999996</c:v>
                </c:pt>
                <c:pt idx="22">
                  <c:v>151976.67800000004</c:v>
                </c:pt>
                <c:pt idx="23">
                  <c:v>23152.222000000002</c:v>
                </c:pt>
                <c:pt idx="24">
                  <c:v>0</c:v>
                </c:pt>
                <c:pt idx="25">
                  <c:v>31817.181</c:v>
                </c:pt>
                <c:pt idx="26">
                  <c:v>13020.239</c:v>
                </c:pt>
                <c:pt idx="27">
                  <c:v>0</c:v>
                </c:pt>
                <c:pt idx="28">
                  <c:v>1344.981</c:v>
                </c:pt>
                <c:pt idx="29">
                  <c:v>0</c:v>
                </c:pt>
                <c:pt idx="30">
                  <c:v>3665.616</c:v>
                </c:pt>
                <c:pt idx="31">
                  <c:v>2552.732</c:v>
                </c:pt>
                <c:pt idx="32">
                  <c:v>18766.521000000001</c:v>
                </c:pt>
                <c:pt idx="33">
                  <c:v>8968.1350000000002</c:v>
                </c:pt>
                <c:pt idx="34">
                  <c:v>5240.317</c:v>
                </c:pt>
                <c:pt idx="35">
                  <c:v>0</c:v>
                </c:pt>
                <c:pt idx="36">
                  <c:v>0</c:v>
                </c:pt>
                <c:pt idx="37">
                  <c:v>1082.335</c:v>
                </c:pt>
                <c:pt idx="38">
                  <c:v>16444.932000000001</c:v>
                </c:pt>
                <c:pt idx="39">
                  <c:v>3361.4740000000006</c:v>
                </c:pt>
                <c:pt idx="40">
                  <c:v>32065.001000000004</c:v>
                </c:pt>
                <c:pt idx="41">
                  <c:v>31178.536</c:v>
                </c:pt>
                <c:pt idx="42">
                  <c:v>9057.8070000000007</c:v>
                </c:pt>
                <c:pt idx="43">
                  <c:v>5512.5699999999988</c:v>
                </c:pt>
                <c:pt idx="44">
                  <c:v>0</c:v>
                </c:pt>
                <c:pt idx="45">
                  <c:v>0</c:v>
                </c:pt>
                <c:pt idx="46">
                  <c:v>0</c:v>
                </c:pt>
                <c:pt idx="47">
                  <c:v>4185.7849999999999</c:v>
                </c:pt>
                <c:pt idx="48">
                  <c:v>0</c:v>
                </c:pt>
                <c:pt idx="49">
                  <c:v>433.75900000000001</c:v>
                </c:pt>
                <c:pt idx="50">
                  <c:v>77569.898000000001</c:v>
                </c:pt>
                <c:pt idx="51">
                  <c:v>2410.8530000000001</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再エネ比較シート!$BH$72:$BH$161</c:f>
              <c:numCache>
                <c:formatCode>#,##0_);[Red]\(#,##0\)</c:formatCode>
                <c:ptCount val="90"/>
                <c:pt idx="0">
                  <c:v>46561.798999999992</c:v>
                </c:pt>
                <c:pt idx="1">
                  <c:v>67.451999999999998</c:v>
                </c:pt>
                <c:pt idx="2">
                  <c:v>8.83</c:v>
                </c:pt>
                <c:pt idx="3">
                  <c:v>27679.848000000005</c:v>
                </c:pt>
                <c:pt idx="4">
                  <c:v>23580.973999999998</c:v>
                </c:pt>
                <c:pt idx="5">
                  <c:v>11103.58</c:v>
                </c:pt>
                <c:pt idx="6">
                  <c:v>0</c:v>
                </c:pt>
                <c:pt idx="7">
                  <c:v>0</c:v>
                </c:pt>
                <c:pt idx="8">
                  <c:v>65.244</c:v>
                </c:pt>
                <c:pt idx="9">
                  <c:v>34110.108</c:v>
                </c:pt>
                <c:pt idx="10">
                  <c:v>10230.137999999999</c:v>
                </c:pt>
                <c:pt idx="11">
                  <c:v>25765.191999999999</c:v>
                </c:pt>
                <c:pt idx="12">
                  <c:v>0</c:v>
                </c:pt>
                <c:pt idx="13">
                  <c:v>53.470999999999997</c:v>
                </c:pt>
                <c:pt idx="14">
                  <c:v>26591.541000000001</c:v>
                </c:pt>
                <c:pt idx="15">
                  <c:v>4677.7349999999988</c:v>
                </c:pt>
                <c:pt idx="16">
                  <c:v>5033.3909999999996</c:v>
                </c:pt>
                <c:pt idx="17">
                  <c:v>8815.608000000002</c:v>
                </c:pt>
                <c:pt idx="18">
                  <c:v>5657.1379999999999</c:v>
                </c:pt>
                <c:pt idx="19">
                  <c:v>181.75200000000001</c:v>
                </c:pt>
                <c:pt idx="20">
                  <c:v>21668.770999999997</c:v>
                </c:pt>
                <c:pt idx="21">
                  <c:v>913047.45900000003</c:v>
                </c:pt>
                <c:pt idx="22">
                  <c:v>792.9910000000001</c:v>
                </c:pt>
                <c:pt idx="23">
                  <c:v>50.036999999999999</c:v>
                </c:pt>
                <c:pt idx="24">
                  <c:v>1312.739</c:v>
                </c:pt>
                <c:pt idx="25">
                  <c:v>0</c:v>
                </c:pt>
                <c:pt idx="26">
                  <c:v>0</c:v>
                </c:pt>
                <c:pt idx="27">
                  <c:v>0</c:v>
                </c:pt>
                <c:pt idx="28">
                  <c:v>0</c:v>
                </c:pt>
                <c:pt idx="29">
                  <c:v>561.69100000000003</c:v>
                </c:pt>
                <c:pt idx="30">
                  <c:v>904861.77899999998</c:v>
                </c:pt>
                <c:pt idx="31">
                  <c:v>0</c:v>
                </c:pt>
                <c:pt idx="32">
                  <c:v>20699.670000000002</c:v>
                </c:pt>
                <c:pt idx="33">
                  <c:v>58.37700000000001</c:v>
                </c:pt>
                <c:pt idx="34">
                  <c:v>0</c:v>
                </c:pt>
                <c:pt idx="35">
                  <c:v>27518.699000000001</c:v>
                </c:pt>
                <c:pt idx="36">
                  <c:v>12406.998</c:v>
                </c:pt>
                <c:pt idx="37">
                  <c:v>1638.7159999999997</c:v>
                </c:pt>
                <c:pt idx="38">
                  <c:v>13108.499</c:v>
                </c:pt>
                <c:pt idx="39">
                  <c:v>1265.4000000000001</c:v>
                </c:pt>
                <c:pt idx="40">
                  <c:v>0</c:v>
                </c:pt>
                <c:pt idx="41">
                  <c:v>652.69000000000017</c:v>
                </c:pt>
                <c:pt idx="42">
                  <c:v>4.66</c:v>
                </c:pt>
                <c:pt idx="43">
                  <c:v>553.10599999999999</c:v>
                </c:pt>
                <c:pt idx="44">
                  <c:v>8357.9159999999993</c:v>
                </c:pt>
                <c:pt idx="45">
                  <c:v>0</c:v>
                </c:pt>
                <c:pt idx="46">
                  <c:v>130.489</c:v>
                </c:pt>
                <c:pt idx="47">
                  <c:v>0</c:v>
                </c:pt>
                <c:pt idx="48">
                  <c:v>13455.08</c:v>
                </c:pt>
                <c:pt idx="49">
                  <c:v>3358.6190000000001</c:v>
                </c:pt>
                <c:pt idx="50">
                  <c:v>32153.755999999994</c:v>
                </c:pt>
                <c:pt idx="51">
                  <c:v>785.87699999999984</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再エネ比較シート!$BI$72:$BI$161</c:f>
              <c:numCache>
                <c:formatCode>#,##0_);[Red]\(#,##0\)</c:formatCode>
                <c:ptCount val="90"/>
                <c:pt idx="0">
                  <c:v>2760573.1180000002</c:v>
                </c:pt>
                <c:pt idx="1">
                  <c:v>923431.80100000009</c:v>
                </c:pt>
                <c:pt idx="2">
                  <c:v>6937153.2819999997</c:v>
                </c:pt>
                <c:pt idx="3">
                  <c:v>5301676.7510000002</c:v>
                </c:pt>
                <c:pt idx="4">
                  <c:v>829156.00100000005</c:v>
                </c:pt>
                <c:pt idx="5">
                  <c:v>5089314.1090000002</c:v>
                </c:pt>
                <c:pt idx="6">
                  <c:v>523913.375</c:v>
                </c:pt>
                <c:pt idx="7">
                  <c:v>1027255.546</c:v>
                </c:pt>
                <c:pt idx="8">
                  <c:v>2428993.2449999996</c:v>
                </c:pt>
                <c:pt idx="9">
                  <c:v>4833361.2429999998</c:v>
                </c:pt>
                <c:pt idx="10">
                  <c:v>832633.701</c:v>
                </c:pt>
                <c:pt idx="11">
                  <c:v>2909676.6159999999</c:v>
                </c:pt>
                <c:pt idx="12">
                  <c:v>324777.61799999996</c:v>
                </c:pt>
                <c:pt idx="13">
                  <c:v>576085.9589999998</c:v>
                </c:pt>
                <c:pt idx="14">
                  <c:v>1294721.267</c:v>
                </c:pt>
                <c:pt idx="15">
                  <c:v>1541161.7210000001</c:v>
                </c:pt>
                <c:pt idx="16">
                  <c:v>2037435.67</c:v>
                </c:pt>
                <c:pt idx="17">
                  <c:v>3338546.949</c:v>
                </c:pt>
                <c:pt idx="18">
                  <c:v>2787950.9629999995</c:v>
                </c:pt>
                <c:pt idx="19">
                  <c:v>2482720.6949999998</c:v>
                </c:pt>
                <c:pt idx="20">
                  <c:v>4148555.5070000002</c:v>
                </c:pt>
                <c:pt idx="21">
                  <c:v>15286266.950999999</c:v>
                </c:pt>
                <c:pt idx="22">
                  <c:v>4240310.449</c:v>
                </c:pt>
                <c:pt idx="23">
                  <c:v>2993558.983</c:v>
                </c:pt>
                <c:pt idx="24">
                  <c:v>230920.22899999999</c:v>
                </c:pt>
                <c:pt idx="25">
                  <c:v>6171153.9059999995</c:v>
                </c:pt>
                <c:pt idx="26">
                  <c:v>1218987.5759999999</c:v>
                </c:pt>
                <c:pt idx="27">
                  <c:v>593976.81299999997</c:v>
                </c:pt>
                <c:pt idx="28">
                  <c:v>1480485.1570000001</c:v>
                </c:pt>
                <c:pt idx="29">
                  <c:v>646399.71200000006</c:v>
                </c:pt>
                <c:pt idx="30">
                  <c:v>7818440.0810000012</c:v>
                </c:pt>
                <c:pt idx="31">
                  <c:v>883627.94300000009</c:v>
                </c:pt>
                <c:pt idx="32">
                  <c:v>4299462.5690000001</c:v>
                </c:pt>
                <c:pt idx="33">
                  <c:v>255290.44099999999</c:v>
                </c:pt>
                <c:pt idx="34">
                  <c:v>788739.571</c:v>
                </c:pt>
                <c:pt idx="35">
                  <c:v>2082935.4350000001</c:v>
                </c:pt>
                <c:pt idx="36">
                  <c:v>536135.01399999997</c:v>
                </c:pt>
                <c:pt idx="37">
                  <c:v>1307270.4360000002</c:v>
                </c:pt>
                <c:pt idx="38">
                  <c:v>1961219.1980000001</c:v>
                </c:pt>
                <c:pt idx="39">
                  <c:v>2780772.199</c:v>
                </c:pt>
                <c:pt idx="40">
                  <c:v>2642593.3530000001</c:v>
                </c:pt>
                <c:pt idx="41">
                  <c:v>5966952.8130000001</c:v>
                </c:pt>
                <c:pt idx="42">
                  <c:v>2078341.1429999999</c:v>
                </c:pt>
                <c:pt idx="43">
                  <c:v>2296854.338</c:v>
                </c:pt>
                <c:pt idx="44">
                  <c:v>1367477.3969999996</c:v>
                </c:pt>
                <c:pt idx="45">
                  <c:v>1926884.5589999999</c:v>
                </c:pt>
                <c:pt idx="46">
                  <c:v>230966.57800000004</c:v>
                </c:pt>
                <c:pt idx="47">
                  <c:v>5453119.4369999999</c:v>
                </c:pt>
                <c:pt idx="48">
                  <c:v>2574177.108</c:v>
                </c:pt>
                <c:pt idx="49">
                  <c:v>1537816.9900000002</c:v>
                </c:pt>
                <c:pt idx="50">
                  <c:v>3664096.841</c:v>
                </c:pt>
                <c:pt idx="51">
                  <c:v>1978871.7899999998</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再エネ比較シート!$CO$13:$CO$42</c:f>
              <c:numCache>
                <c:formatCode>0.0%</c:formatCode>
                <c:ptCount val="30"/>
                <c:pt idx="0">
                  <c:v>6.7401960784313729E-3</c:v>
                </c:pt>
                <c:pt idx="1">
                  <c:v>7.7220077220077222E-3</c:v>
                </c:pt>
                <c:pt idx="2">
                  <c:v>2.9171528588098016E-3</c:v>
                </c:pt>
                <c:pt idx="3">
                  <c:v>4.830917874396135E-3</c:v>
                </c:pt>
                <c:pt idx="4">
                  <c:v>1.2009607686148919E-2</c:v>
                </c:pt>
                <c:pt idx="5">
                  <c:v>1.7660044150110375E-2</c:v>
                </c:pt>
                <c:pt idx="6">
                  <c:v>5.7803468208092484E-2</c:v>
                </c:pt>
                <c:pt idx="7">
                  <c:v>4.623513870541612E-3</c:v>
                </c:pt>
                <c:pt idx="8">
                  <c:v>4.3000914913083256E-2</c:v>
                </c:pt>
                <c:pt idx="9">
                  <c:v>1.0373443983402489E-2</c:v>
                </c:pt>
                <c:pt idx="10">
                  <c:v>2.018842530282638E-3</c:v>
                </c:pt>
                <c:pt idx="11">
                  <c:v>2.5896414342629483E-2</c:v>
                </c:pt>
                <c:pt idx="12">
                  <c:v>1.7676767676767676E-2</c:v>
                </c:pt>
                <c:pt idx="13">
                  <c:v>7.9575596816976128E-3</c:v>
                </c:pt>
                <c:pt idx="14">
                  <c:v>1.6704631738800303E-2</c:v>
                </c:pt>
                <c:pt idx="15">
                  <c:v>3.3238366571699908E-2</c:v>
                </c:pt>
                <c:pt idx="16">
                  <c:v>6.097560975609756E-2</c:v>
                </c:pt>
                <c:pt idx="17">
                  <c:v>7.4861367837338266E-2</c:v>
                </c:pt>
                <c:pt idx="18">
                  <c:v>7.2968490878938641E-2</c:v>
                </c:pt>
                <c:pt idx="19">
                  <c:v>1.9083969465648854E-3</c:v>
                </c:pt>
                <c:pt idx="20">
                  <c:v>1.6566265060240965E-2</c:v>
                </c:pt>
                <c:pt idx="21">
                  <c:v>7.4626865671641784E-2</c:v>
                </c:pt>
                <c:pt idx="22">
                  <c:v>3.1746031746031744E-2</c:v>
                </c:pt>
                <c:pt idx="23">
                  <c:v>2.8008298755186723E-2</c:v>
                </c:pt>
                <c:pt idx="24">
                  <c:v>1.554001554001554E-2</c:v>
                </c:pt>
                <c:pt idx="25">
                  <c:v>3.3309196234612599E-2</c:v>
                </c:pt>
                <c:pt idx="26">
                  <c:v>3.1760435571687839E-2</c:v>
                </c:pt>
                <c:pt idx="27">
                  <c:v>5.737704918032787E-2</c:v>
                </c:pt>
                <c:pt idx="28">
                  <c:v>1.5527950310559006E-2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再エネ比較シート!$CC$13:$CC$42</c:f>
              <c:numCache>
                <c:formatCode>0.0%</c:formatCode>
                <c:ptCount val="30"/>
                <c:pt idx="0">
                  <c:v>4.9824171198665683E-3</c:v>
                </c:pt>
                <c:pt idx="1">
                  <c:v>4.138588948531861E-3</c:v>
                </c:pt>
                <c:pt idx="2">
                  <c:v>2.3364900941927418E-3</c:v>
                </c:pt>
                <c:pt idx="3">
                  <c:v>3.6594505358979032E-3</c:v>
                </c:pt>
                <c:pt idx="4">
                  <c:v>4.9944367895525575E-3</c:v>
                </c:pt>
                <c:pt idx="5">
                  <c:v>1.177679419874623E-2</c:v>
                </c:pt>
                <c:pt idx="6">
                  <c:v>5.9262456464664832E-2</c:v>
                </c:pt>
                <c:pt idx="7">
                  <c:v>2.8556628750151403E-3</c:v>
                </c:pt>
                <c:pt idx="8">
                  <c:v>2.4785875341180399E-2</c:v>
                </c:pt>
                <c:pt idx="9">
                  <c:v>9.3260139249619085E-3</c:v>
                </c:pt>
                <c:pt idx="10">
                  <c:v>6.4974273782759853E-4</c:v>
                </c:pt>
                <c:pt idx="11">
                  <c:v>1.1855755327269096E-2</c:v>
                </c:pt>
                <c:pt idx="12">
                  <c:v>1.0576385899470991E-2</c:v>
                </c:pt>
                <c:pt idx="13">
                  <c:v>5.5273879899040831E-3</c:v>
                </c:pt>
                <c:pt idx="14">
                  <c:v>1.2693130141381589E-2</c:v>
                </c:pt>
                <c:pt idx="15">
                  <c:v>2.2989333430784915E-2</c:v>
                </c:pt>
                <c:pt idx="16">
                  <c:v>3.3677000830466916E-2</c:v>
                </c:pt>
                <c:pt idx="17">
                  <c:v>3.8108250187030984E-2</c:v>
                </c:pt>
                <c:pt idx="18">
                  <c:v>4.7083252034524355E-2</c:v>
                </c:pt>
                <c:pt idx="19">
                  <c:v>7.8580925647883356E-4</c:v>
                </c:pt>
                <c:pt idx="20">
                  <c:v>1.0957268310297854E-2</c:v>
                </c:pt>
                <c:pt idx="21">
                  <c:v>5.3706646396517642E-2</c:v>
                </c:pt>
                <c:pt idx="22">
                  <c:v>1.3948513465286137E-2</c:v>
                </c:pt>
                <c:pt idx="23">
                  <c:v>1.1999827731748831E-2</c:v>
                </c:pt>
                <c:pt idx="24">
                  <c:v>9.6002424193623211E-3</c:v>
                </c:pt>
                <c:pt idx="25">
                  <c:v>2.053168492941054E-2</c:v>
                </c:pt>
                <c:pt idx="26">
                  <c:v>1.7078936434030405E-2</c:v>
                </c:pt>
                <c:pt idx="27">
                  <c:v>4.3981820226075878E-2</c:v>
                </c:pt>
                <c:pt idx="28">
                  <c:v>1.4571892341554286E-2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再エネ比較シート!$CD$13:$CD$42</c:f>
              <c:numCache>
                <c:formatCode>0.0%</c:formatCode>
                <c:ptCount val="30"/>
                <c:pt idx="0">
                  <c:v>8.2994054812243962E-4</c:v>
                </c:pt>
                <c:pt idx="1">
                  <c:v>7.3676380798339047E-2</c:v>
                </c:pt>
                <c:pt idx="2">
                  <c:v>0</c:v>
                </c:pt>
                <c:pt idx="3">
                  <c:v>0.11132030328683996</c:v>
                </c:pt>
                <c:pt idx="4">
                  <c:v>2.1614746964879216E-3</c:v>
                </c:pt>
                <c:pt idx="5">
                  <c:v>2.8163596466117043E-2</c:v>
                </c:pt>
                <c:pt idx="6">
                  <c:v>0.21995245177205303</c:v>
                </c:pt>
                <c:pt idx="7">
                  <c:v>9.2403154169109734E-3</c:v>
                </c:pt>
                <c:pt idx="8">
                  <c:v>2.2405127198398704E-2</c:v>
                </c:pt>
                <c:pt idx="9">
                  <c:v>1.6606114821771021E-2</c:v>
                </c:pt>
                <c:pt idx="10">
                  <c:v>0</c:v>
                </c:pt>
                <c:pt idx="11">
                  <c:v>5.0111750732094042E-2</c:v>
                </c:pt>
                <c:pt idx="12">
                  <c:v>9.8961573694643385E-3</c:v>
                </c:pt>
                <c:pt idx="13">
                  <c:v>1.4411728202230096E-3</c:v>
                </c:pt>
                <c:pt idx="14">
                  <c:v>1.2492492863133097E-2</c:v>
                </c:pt>
                <c:pt idx="15">
                  <c:v>0.27351370342688952</c:v>
                </c:pt>
                <c:pt idx="16">
                  <c:v>6.6647653342341323E-2</c:v>
                </c:pt>
                <c:pt idx="17">
                  <c:v>0.36775017531522025</c:v>
                </c:pt>
                <c:pt idx="18">
                  <c:v>1.1397735721137394</c:v>
                </c:pt>
                <c:pt idx="19">
                  <c:v>0</c:v>
                </c:pt>
                <c:pt idx="20">
                  <c:v>4.6812710361207877E-3</c:v>
                </c:pt>
                <c:pt idx="21">
                  <c:v>0.4593759155356979</c:v>
                </c:pt>
                <c:pt idx="22">
                  <c:v>5.7768910799913115E-2</c:v>
                </c:pt>
                <c:pt idx="23">
                  <c:v>0</c:v>
                </c:pt>
                <c:pt idx="24">
                  <c:v>5.7128406183916715E-2</c:v>
                </c:pt>
                <c:pt idx="25">
                  <c:v>0.30637058071757539</c:v>
                </c:pt>
                <c:pt idx="26">
                  <c:v>7.112956587460019E-2</c:v>
                </c:pt>
                <c:pt idx="27">
                  <c:v>0.18105623187414757</c:v>
                </c:pt>
                <c:pt idx="28">
                  <c:v>2.1261983423198273E-2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再エネ比較シート!$CE$13:$CE$42</c:f>
              <c:numCache>
                <c:formatCode>0.0%</c:formatCode>
                <c:ptCount val="30"/>
                <c:pt idx="0">
                  <c:v>2.0331565790137192</c:v>
                </c:pt>
                <c:pt idx="1">
                  <c:v>0</c:v>
                </c:pt>
                <c:pt idx="2">
                  <c:v>0</c:v>
                </c:pt>
                <c:pt idx="3">
                  <c:v>1.4639645933668481</c:v>
                </c:pt>
                <c:pt idx="4">
                  <c:v>0.19316605715566634</c:v>
                </c:pt>
                <c:pt idx="5">
                  <c:v>0</c:v>
                </c:pt>
                <c:pt idx="6">
                  <c:v>0</c:v>
                </c:pt>
                <c:pt idx="7">
                  <c:v>0</c:v>
                </c:pt>
                <c:pt idx="8">
                  <c:v>0</c:v>
                </c:pt>
                <c:pt idx="9">
                  <c:v>0.74535482694628463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1.1298544884251631</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再エネ比較シート!$CF$13:$CF$42</c:f>
              <c:numCache>
                <c:formatCode>0.0%</c:formatCode>
                <c:ptCount val="30"/>
                <c:pt idx="0">
                  <c:v>0</c:v>
                </c:pt>
                <c:pt idx="1">
                  <c:v>0</c:v>
                </c:pt>
                <c:pt idx="2">
                  <c:v>0</c:v>
                </c:pt>
                <c:pt idx="3">
                  <c:v>0</c:v>
                </c:pt>
                <c:pt idx="4">
                  <c:v>0</c:v>
                </c:pt>
                <c:pt idx="5">
                  <c:v>0</c:v>
                </c:pt>
                <c:pt idx="6">
                  <c:v>0.22435867578864277</c:v>
                </c:pt>
                <c:pt idx="7">
                  <c:v>0</c:v>
                </c:pt>
                <c:pt idx="8">
                  <c:v>2.2420229714247881</c:v>
                </c:pt>
                <c:pt idx="9">
                  <c:v>0</c:v>
                </c:pt>
                <c:pt idx="10">
                  <c:v>0</c:v>
                </c:pt>
                <c:pt idx="11">
                  <c:v>0.23522171692274452</c:v>
                </c:pt>
                <c:pt idx="12">
                  <c:v>0.4856847893740488</c:v>
                </c:pt>
                <c:pt idx="13">
                  <c:v>0</c:v>
                </c:pt>
                <c:pt idx="14">
                  <c:v>0.11141890790935347</c:v>
                </c:pt>
                <c:pt idx="15">
                  <c:v>0</c:v>
                </c:pt>
                <c:pt idx="16">
                  <c:v>0</c:v>
                </c:pt>
                <c:pt idx="17">
                  <c:v>0</c:v>
                </c:pt>
                <c:pt idx="18">
                  <c:v>0</c:v>
                </c:pt>
                <c:pt idx="19">
                  <c:v>0</c:v>
                </c:pt>
                <c:pt idx="20">
                  <c:v>0</c:v>
                </c:pt>
                <c:pt idx="21">
                  <c:v>0</c:v>
                </c:pt>
                <c:pt idx="22">
                  <c:v>0</c:v>
                </c:pt>
                <c:pt idx="23">
                  <c:v>0.39219395571681542</c:v>
                </c:pt>
                <c:pt idx="24">
                  <c:v>2.4225596712528872</c:v>
                </c:pt>
                <c:pt idx="25">
                  <c:v>0</c:v>
                </c:pt>
                <c:pt idx="26">
                  <c:v>1.1470143811223143E-2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再エネ比較シート!$CH$13:$CH$42</c:f>
              <c:numCache>
                <c:formatCode>0.0%</c:formatCode>
                <c:ptCount val="30"/>
                <c:pt idx="0">
                  <c:v>0</c:v>
                </c:pt>
                <c:pt idx="1">
                  <c:v>0</c:v>
                </c:pt>
                <c:pt idx="2">
                  <c:v>0.57655149916302106</c:v>
                </c:pt>
                <c:pt idx="3">
                  <c:v>0</c:v>
                </c:pt>
                <c:pt idx="4">
                  <c:v>3.1987490421220496E-2</c:v>
                </c:pt>
                <c:pt idx="5">
                  <c:v>0</c:v>
                </c:pt>
                <c:pt idx="6">
                  <c:v>0</c:v>
                </c:pt>
                <c:pt idx="7">
                  <c:v>0</c:v>
                </c:pt>
                <c:pt idx="8">
                  <c:v>0</c:v>
                </c:pt>
                <c:pt idx="9">
                  <c:v>0</c:v>
                </c:pt>
                <c:pt idx="10">
                  <c:v>0</c:v>
                </c:pt>
                <c:pt idx="11">
                  <c:v>0</c:v>
                </c:pt>
                <c:pt idx="12">
                  <c:v>0</c:v>
                </c:pt>
                <c:pt idx="13">
                  <c:v>0</c:v>
                </c:pt>
                <c:pt idx="14">
                  <c:v>0</c:v>
                </c:pt>
                <c:pt idx="15">
                  <c:v>0</c:v>
                </c:pt>
                <c:pt idx="16">
                  <c:v>0</c:v>
                </c:pt>
                <c:pt idx="17">
                  <c:v>0</c:v>
                </c:pt>
                <c:pt idx="18">
                  <c:v>0.15730678306190365</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再エネ比較シート!$CI$13:$CI$42</c:f>
              <c:numCache>
                <c:formatCode>0.0%</c:formatCode>
                <c:ptCount val="30"/>
                <c:pt idx="0">
                  <c:v>2.0389689366817079</c:v>
                </c:pt>
                <c:pt idx="1">
                  <c:v>7.781496974687091E-2</c:v>
                </c:pt>
                <c:pt idx="2">
                  <c:v>0.57888798925721374</c:v>
                </c:pt>
                <c:pt idx="3">
                  <c:v>1.5789443471895861</c:v>
                </c:pt>
                <c:pt idx="4">
                  <c:v>0.23230945906292733</c:v>
                </c:pt>
                <c:pt idx="5">
                  <c:v>3.9940390664863268E-2</c:v>
                </c:pt>
                <c:pt idx="6">
                  <c:v>0.50357358402536057</c:v>
                </c:pt>
                <c:pt idx="7">
                  <c:v>1.2095978291926114E-2</c:v>
                </c:pt>
                <c:pt idx="8">
                  <c:v>2.2892139739643675</c:v>
                </c:pt>
                <c:pt idx="9">
                  <c:v>0.77128695569301753</c:v>
                </c:pt>
                <c:pt idx="10">
                  <c:v>6.4974273782759853E-4</c:v>
                </c:pt>
                <c:pt idx="11">
                  <c:v>0.2971892229821077</c:v>
                </c:pt>
                <c:pt idx="12">
                  <c:v>0.50615733264298413</c:v>
                </c:pt>
                <c:pt idx="13">
                  <c:v>6.9685608101270925E-3</c:v>
                </c:pt>
                <c:pt idx="14">
                  <c:v>0.13660453091386815</c:v>
                </c:pt>
                <c:pt idx="15">
                  <c:v>0.29650303685767443</c:v>
                </c:pt>
                <c:pt idx="16">
                  <c:v>0.10032465417280825</c:v>
                </c:pt>
                <c:pt idx="17">
                  <c:v>0.40585842550225126</c:v>
                </c:pt>
                <c:pt idx="18">
                  <c:v>1.3441636072101675</c:v>
                </c:pt>
                <c:pt idx="19">
                  <c:v>7.8580925647883356E-4</c:v>
                </c:pt>
                <c:pt idx="20">
                  <c:v>1.563853934641864E-2</c:v>
                </c:pt>
                <c:pt idx="21">
                  <c:v>0.51308256193221546</c:v>
                </c:pt>
                <c:pt idx="22">
                  <c:v>7.1717424265199253E-2</c:v>
                </c:pt>
                <c:pt idx="23">
                  <c:v>0.40419378344856421</c:v>
                </c:pt>
                <c:pt idx="24">
                  <c:v>2.4892883198561662</c:v>
                </c:pt>
                <c:pt idx="25">
                  <c:v>0.32690226564698599</c:v>
                </c:pt>
                <c:pt idx="26">
                  <c:v>9.9678646119853748E-2</c:v>
                </c:pt>
                <c:pt idx="27">
                  <c:v>0.22503805210022346</c:v>
                </c:pt>
                <c:pt idx="28">
                  <c:v>1.1656883641899156</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再エネ比較シート!$BE$13:$BE$42</c:f>
              <c:numCache>
                <c:formatCode>#,##0_);[Red]\(#,##0\)</c:formatCode>
                <c:ptCount val="30"/>
                <c:pt idx="0">
                  <c:v>70.8</c:v>
                </c:pt>
                <c:pt idx="1">
                  <c:v>77.099999999999994</c:v>
                </c:pt>
                <c:pt idx="2">
                  <c:v>23.874999999999996</c:v>
                </c:pt>
                <c:pt idx="3">
                  <c:v>45.2</c:v>
                </c:pt>
                <c:pt idx="4">
                  <c:v>91.174999999999983</c:v>
                </c:pt>
                <c:pt idx="5">
                  <c:v>152.60000000000005</c:v>
                </c:pt>
                <c:pt idx="6">
                  <c:v>669.56999999999982</c:v>
                </c:pt>
                <c:pt idx="7">
                  <c:v>43.6</c:v>
                </c:pt>
                <c:pt idx="8">
                  <c:v>232.4</c:v>
                </c:pt>
                <c:pt idx="9">
                  <c:v>104.30000000000001</c:v>
                </c:pt>
                <c:pt idx="10">
                  <c:v>10</c:v>
                </c:pt>
                <c:pt idx="11">
                  <c:v>149.00000000000003</c:v>
                </c:pt>
                <c:pt idx="12">
                  <c:v>103</c:v>
                </c:pt>
                <c:pt idx="13">
                  <c:v>46.5</c:v>
                </c:pt>
                <c:pt idx="14">
                  <c:v>144.69</c:v>
                </c:pt>
                <c:pt idx="15">
                  <c:v>180.39999999999998</c:v>
                </c:pt>
                <c:pt idx="16">
                  <c:v>385.28800000000001</c:v>
                </c:pt>
                <c:pt idx="17">
                  <c:v>372.9</c:v>
                </c:pt>
                <c:pt idx="18">
                  <c:v>524.33600000000001</c:v>
                </c:pt>
                <c:pt idx="19">
                  <c:v>9.3000000000000007</c:v>
                </c:pt>
                <c:pt idx="20">
                  <c:v>105</c:v>
                </c:pt>
                <c:pt idx="21">
                  <c:v>425.7000000000001</c:v>
                </c:pt>
                <c:pt idx="22">
                  <c:v>164.6</c:v>
                </c:pt>
                <c:pt idx="23">
                  <c:v>134</c:v>
                </c:pt>
                <c:pt idx="24">
                  <c:v>120.30000000000001</c:v>
                </c:pt>
                <c:pt idx="25">
                  <c:v>229.40000000000003</c:v>
                </c:pt>
                <c:pt idx="26">
                  <c:v>185.20000000000002</c:v>
                </c:pt>
                <c:pt idx="27">
                  <c:v>377.38199999999995</c:v>
                </c:pt>
                <c:pt idx="28">
                  <c:v>157.79999999999998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再エネ比較シート!$BF$13:$BF$42</c:f>
              <c:numCache>
                <c:formatCode>#,##0_);[Red]\(#,##0\)</c:formatCode>
                <c:ptCount val="30"/>
                <c:pt idx="0">
                  <c:v>10.7</c:v>
                </c:pt>
                <c:pt idx="1">
                  <c:v>1245.3000000000002</c:v>
                </c:pt>
                <c:pt idx="2">
                  <c:v>0</c:v>
                </c:pt>
                <c:pt idx="3">
                  <c:v>1247.5</c:v>
                </c:pt>
                <c:pt idx="4">
                  <c:v>35.799999999999997</c:v>
                </c:pt>
                <c:pt idx="5">
                  <c:v>331.1</c:v>
                </c:pt>
                <c:pt idx="6">
                  <c:v>2254.6999999999998</c:v>
                </c:pt>
                <c:pt idx="7">
                  <c:v>128</c:v>
                </c:pt>
                <c:pt idx="8">
                  <c:v>190.6</c:v>
                </c:pt>
                <c:pt idx="9">
                  <c:v>168.5</c:v>
                </c:pt>
                <c:pt idx="10">
                  <c:v>0</c:v>
                </c:pt>
                <c:pt idx="11">
                  <c:v>571.4</c:v>
                </c:pt>
                <c:pt idx="12">
                  <c:v>87.44</c:v>
                </c:pt>
                <c:pt idx="13">
                  <c:v>11</c:v>
                </c:pt>
                <c:pt idx="14">
                  <c:v>129.19999999999999</c:v>
                </c:pt>
                <c:pt idx="15">
                  <c:v>1947.3</c:v>
                </c:pt>
                <c:pt idx="16">
                  <c:v>691.8</c:v>
                </c:pt>
                <c:pt idx="17">
                  <c:v>3264.8999999999996</c:v>
                </c:pt>
                <c:pt idx="18">
                  <c:v>11516.099999999999</c:v>
                </c:pt>
                <c:pt idx="19">
                  <c:v>0</c:v>
                </c:pt>
                <c:pt idx="20">
                  <c:v>40.700000000000003</c:v>
                </c:pt>
                <c:pt idx="21">
                  <c:v>3303.6</c:v>
                </c:pt>
                <c:pt idx="22">
                  <c:v>618.5</c:v>
                </c:pt>
                <c:pt idx="23">
                  <c:v>0</c:v>
                </c:pt>
                <c:pt idx="24">
                  <c:v>649.5</c:v>
                </c:pt>
                <c:pt idx="25">
                  <c:v>3105.7</c:v>
                </c:pt>
                <c:pt idx="26">
                  <c:v>699.8</c:v>
                </c:pt>
                <c:pt idx="27">
                  <c:v>1409.5</c:v>
                </c:pt>
                <c:pt idx="28">
                  <c:v>208.9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再エネ比較シート!$BG$13:$BG$42</c:f>
              <c:numCache>
                <c:formatCode>#,##0_);[Red]\(#,##0\)</c:formatCode>
                <c:ptCount val="30"/>
                <c:pt idx="0">
                  <c:v>15960</c:v>
                </c:pt>
                <c:pt idx="1">
                  <c:v>0</c:v>
                </c:pt>
                <c:pt idx="2">
                  <c:v>0</c:v>
                </c:pt>
                <c:pt idx="3">
                  <c:v>9989</c:v>
                </c:pt>
                <c:pt idx="4">
                  <c:v>1948</c:v>
                </c:pt>
                <c:pt idx="5">
                  <c:v>0</c:v>
                </c:pt>
                <c:pt idx="6">
                  <c:v>0</c:v>
                </c:pt>
                <c:pt idx="7">
                  <c:v>0</c:v>
                </c:pt>
                <c:pt idx="8">
                  <c:v>0</c:v>
                </c:pt>
                <c:pt idx="9">
                  <c:v>4604.8999999999996</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6759</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再エネ比較シート!$BH$13:$BH$42</c:f>
              <c:numCache>
                <c:formatCode>#,##0_);[Red]\(#,##0\)</c:formatCode>
                <c:ptCount val="30"/>
                <c:pt idx="0">
                  <c:v>0</c:v>
                </c:pt>
                <c:pt idx="1">
                  <c:v>0</c:v>
                </c:pt>
                <c:pt idx="2">
                  <c:v>0</c:v>
                </c:pt>
                <c:pt idx="3">
                  <c:v>0</c:v>
                </c:pt>
                <c:pt idx="4">
                  <c:v>0</c:v>
                </c:pt>
                <c:pt idx="5">
                  <c:v>0</c:v>
                </c:pt>
                <c:pt idx="6">
                  <c:v>578.79999999999995</c:v>
                </c:pt>
                <c:pt idx="7">
                  <c:v>0</c:v>
                </c:pt>
                <c:pt idx="8">
                  <c:v>4800</c:v>
                </c:pt>
                <c:pt idx="9">
                  <c:v>0</c:v>
                </c:pt>
                <c:pt idx="10">
                  <c:v>0</c:v>
                </c:pt>
                <c:pt idx="11">
                  <c:v>675</c:v>
                </c:pt>
                <c:pt idx="12">
                  <c:v>1080</c:v>
                </c:pt>
                <c:pt idx="13">
                  <c:v>0</c:v>
                </c:pt>
                <c:pt idx="14">
                  <c:v>290</c:v>
                </c:pt>
                <c:pt idx="15">
                  <c:v>0</c:v>
                </c:pt>
                <c:pt idx="16">
                  <c:v>0</c:v>
                </c:pt>
                <c:pt idx="17">
                  <c:v>0</c:v>
                </c:pt>
                <c:pt idx="18">
                  <c:v>0</c:v>
                </c:pt>
                <c:pt idx="19">
                  <c:v>0</c:v>
                </c:pt>
                <c:pt idx="20">
                  <c:v>0</c:v>
                </c:pt>
                <c:pt idx="21">
                  <c:v>0</c:v>
                </c:pt>
                <c:pt idx="22">
                  <c:v>0</c:v>
                </c:pt>
                <c:pt idx="23">
                  <c:v>1000</c:v>
                </c:pt>
                <c:pt idx="24">
                  <c:v>6931.5</c:v>
                </c:pt>
                <c:pt idx="25">
                  <c:v>0</c:v>
                </c:pt>
                <c:pt idx="26">
                  <c:v>28.4</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再エネ比較シート!$BJ$13:$BJ$42</c:f>
              <c:numCache>
                <c:formatCode>#,##0_);[Red]\(#,##0\)</c:formatCode>
                <c:ptCount val="30"/>
                <c:pt idx="0">
                  <c:v>0</c:v>
                </c:pt>
                <c:pt idx="1">
                  <c:v>0</c:v>
                </c:pt>
                <c:pt idx="2">
                  <c:v>1008.9</c:v>
                </c:pt>
                <c:pt idx="3">
                  <c:v>0</c:v>
                </c:pt>
                <c:pt idx="4">
                  <c:v>100</c:v>
                </c:pt>
                <c:pt idx="5">
                  <c:v>0</c:v>
                </c:pt>
                <c:pt idx="6">
                  <c:v>0</c:v>
                </c:pt>
                <c:pt idx="7">
                  <c:v>0</c:v>
                </c:pt>
                <c:pt idx="8">
                  <c:v>0</c:v>
                </c:pt>
                <c:pt idx="9">
                  <c:v>0</c:v>
                </c:pt>
                <c:pt idx="10">
                  <c:v>0</c:v>
                </c:pt>
                <c:pt idx="11">
                  <c:v>0</c:v>
                </c:pt>
                <c:pt idx="12">
                  <c:v>0</c:v>
                </c:pt>
                <c:pt idx="13">
                  <c:v>0</c:v>
                </c:pt>
                <c:pt idx="14">
                  <c:v>0</c:v>
                </c:pt>
                <c:pt idx="15">
                  <c:v>0</c:v>
                </c:pt>
                <c:pt idx="16">
                  <c:v>0</c:v>
                </c:pt>
                <c:pt idx="17">
                  <c:v>0</c:v>
                </c:pt>
                <c:pt idx="18">
                  <c:v>300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再エネ比較シート!$BK$13:$BK$42</c:f>
              <c:numCache>
                <c:formatCode>#,##0_);[Red]\(#,##0\)</c:formatCode>
                <c:ptCount val="30"/>
                <c:pt idx="0">
                  <c:v>16041.5</c:v>
                </c:pt>
                <c:pt idx="1">
                  <c:v>1322.4</c:v>
                </c:pt>
                <c:pt idx="2">
                  <c:v>1032.7749999999999</c:v>
                </c:pt>
                <c:pt idx="3">
                  <c:v>11281.7</c:v>
                </c:pt>
                <c:pt idx="4">
                  <c:v>2174.9749999999999</c:v>
                </c:pt>
                <c:pt idx="5">
                  <c:v>483.70000000000005</c:v>
                </c:pt>
                <c:pt idx="6">
                  <c:v>3503.0699999999997</c:v>
                </c:pt>
                <c:pt idx="7">
                  <c:v>171.6</c:v>
                </c:pt>
                <c:pt idx="8">
                  <c:v>5223</c:v>
                </c:pt>
                <c:pt idx="9">
                  <c:v>4877.7</c:v>
                </c:pt>
                <c:pt idx="10">
                  <c:v>10</c:v>
                </c:pt>
                <c:pt idx="11">
                  <c:v>1395.4</c:v>
                </c:pt>
                <c:pt idx="12">
                  <c:v>1270.44</c:v>
                </c:pt>
                <c:pt idx="13">
                  <c:v>57.5</c:v>
                </c:pt>
                <c:pt idx="14">
                  <c:v>563.89</c:v>
                </c:pt>
                <c:pt idx="15">
                  <c:v>2127.6999999999998</c:v>
                </c:pt>
                <c:pt idx="16">
                  <c:v>1077.088</c:v>
                </c:pt>
                <c:pt idx="17">
                  <c:v>3637.7999999999997</c:v>
                </c:pt>
                <c:pt idx="18">
                  <c:v>12340.435999999998</c:v>
                </c:pt>
                <c:pt idx="19">
                  <c:v>9.3000000000000007</c:v>
                </c:pt>
                <c:pt idx="20">
                  <c:v>145.69999999999999</c:v>
                </c:pt>
                <c:pt idx="21">
                  <c:v>3729.3</c:v>
                </c:pt>
                <c:pt idx="22">
                  <c:v>783.1</c:v>
                </c:pt>
                <c:pt idx="23">
                  <c:v>1134</c:v>
                </c:pt>
                <c:pt idx="24">
                  <c:v>7701.3</c:v>
                </c:pt>
                <c:pt idx="25">
                  <c:v>3335.1</c:v>
                </c:pt>
                <c:pt idx="26">
                  <c:v>913.4</c:v>
                </c:pt>
                <c:pt idx="27">
                  <c:v>1786.8820000000001</c:v>
                </c:pt>
                <c:pt idx="28">
                  <c:v>7125.7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再エネ比較シート!$BO$13:$BO$42</c:f>
              <c:numCache>
                <c:formatCode>#,##0_);[Red]\(#,##0\)</c:formatCode>
                <c:ptCount val="30"/>
                <c:pt idx="0">
                  <c:v>84.968495999999988</c:v>
                </c:pt>
                <c:pt idx="1">
                  <c:v>92.529251999999985</c:v>
                </c:pt>
                <c:pt idx="2">
                  <c:v>28.652864999999995</c:v>
                </c:pt>
                <c:pt idx="3">
                  <c:v>54.245424</c:v>
                </c:pt>
                <c:pt idx="4">
                  <c:v>109.42094099999997</c:v>
                </c:pt>
                <c:pt idx="5">
                  <c:v>183.1383120000001</c:v>
                </c:pt>
                <c:pt idx="6">
                  <c:v>803.56434839999963</c:v>
                </c:pt>
                <c:pt idx="7">
                  <c:v>52.325232</c:v>
                </c:pt>
                <c:pt idx="8">
                  <c:v>278.90788800000001</c:v>
                </c:pt>
                <c:pt idx="9">
                  <c:v>125.17251600000002</c:v>
                </c:pt>
                <c:pt idx="10">
                  <c:v>12.001200000000001</c:v>
                </c:pt>
                <c:pt idx="11">
                  <c:v>178.81788</c:v>
                </c:pt>
                <c:pt idx="12">
                  <c:v>123.61235999999998</c:v>
                </c:pt>
                <c:pt idx="13">
                  <c:v>55.805579999999999</c:v>
                </c:pt>
                <c:pt idx="14">
                  <c:v>173.64536280000002</c:v>
                </c:pt>
                <c:pt idx="15">
                  <c:v>216.50164799999996</c:v>
                </c:pt>
                <c:pt idx="16">
                  <c:v>462.39183456000001</c:v>
                </c:pt>
                <c:pt idx="17">
                  <c:v>447.52474799999999</c:v>
                </c:pt>
                <c:pt idx="18">
                  <c:v>629.26612032000003</c:v>
                </c:pt>
                <c:pt idx="19">
                  <c:v>11.161116</c:v>
                </c:pt>
                <c:pt idx="20">
                  <c:v>126.01259999999999</c:v>
                </c:pt>
                <c:pt idx="21">
                  <c:v>510.89108400000009</c:v>
                </c:pt>
                <c:pt idx="22">
                  <c:v>197.53975200000002</c:v>
                </c:pt>
                <c:pt idx="23">
                  <c:v>160.81608000000003</c:v>
                </c:pt>
                <c:pt idx="24">
                  <c:v>144.374436</c:v>
                </c:pt>
                <c:pt idx="25">
                  <c:v>275.30752799999999</c:v>
                </c:pt>
                <c:pt idx="26">
                  <c:v>222.262224</c:v>
                </c:pt>
                <c:pt idx="27">
                  <c:v>452.90368583999987</c:v>
                </c:pt>
                <c:pt idx="28">
                  <c:v>189.37893599999998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再エネ比較シート!$BP$13:$BP$42</c:f>
              <c:numCache>
                <c:formatCode>#,##0_);[Red]\(#,##0\)</c:formatCode>
                <c:ptCount val="30"/>
                <c:pt idx="0">
                  <c:v>14.153531999999998</c:v>
                </c:pt>
                <c:pt idx="1">
                  <c:v>1647.2330280000001</c:v>
                </c:pt>
                <c:pt idx="2">
                  <c:v>0</c:v>
                </c:pt>
                <c:pt idx="3">
                  <c:v>1650.1431</c:v>
                </c:pt>
                <c:pt idx="4">
                  <c:v>47.354807999999991</c:v>
                </c:pt>
                <c:pt idx="5">
                  <c:v>437.96583600000008</c:v>
                </c:pt>
                <c:pt idx="6">
                  <c:v>2982.4269719999998</c:v>
                </c:pt>
                <c:pt idx="7">
                  <c:v>169.31327999999999</c:v>
                </c:pt>
                <c:pt idx="8">
                  <c:v>252.11805600000002</c:v>
                </c:pt>
                <c:pt idx="9">
                  <c:v>222.88506000000001</c:v>
                </c:pt>
                <c:pt idx="10">
                  <c:v>0</c:v>
                </c:pt>
                <c:pt idx="11">
                  <c:v>755.82506399999988</c:v>
                </c:pt>
                <c:pt idx="12">
                  <c:v>115.6621344</c:v>
                </c:pt>
                <c:pt idx="13">
                  <c:v>14.550360000000001</c:v>
                </c:pt>
                <c:pt idx="14">
                  <c:v>170.90059200000002</c:v>
                </c:pt>
                <c:pt idx="15">
                  <c:v>2575.8105479999999</c:v>
                </c:pt>
                <c:pt idx="16">
                  <c:v>915.0853679999999</c:v>
                </c:pt>
                <c:pt idx="17">
                  <c:v>4318.6791239999993</c:v>
                </c:pt>
                <c:pt idx="18">
                  <c:v>15233.036435999999</c:v>
                </c:pt>
                <c:pt idx="19">
                  <c:v>0</c:v>
                </c:pt>
                <c:pt idx="20">
                  <c:v>53.836331999999999</c:v>
                </c:pt>
                <c:pt idx="21">
                  <c:v>4369.8699360000001</c:v>
                </c:pt>
                <c:pt idx="22">
                  <c:v>818.12706000000003</c:v>
                </c:pt>
                <c:pt idx="23">
                  <c:v>0</c:v>
                </c:pt>
                <c:pt idx="24">
                  <c:v>859.13261999999986</c:v>
                </c:pt>
                <c:pt idx="25">
                  <c:v>4108.0957319999998</c:v>
                </c:pt>
                <c:pt idx="26">
                  <c:v>925.66744799999992</c:v>
                </c:pt>
                <c:pt idx="27">
                  <c:v>1864.4302200000002</c:v>
                </c:pt>
                <c:pt idx="28">
                  <c:v>276.32456399999995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再エネ比較シート!$BQ$13:$BQ$42</c:f>
              <c:numCache>
                <c:formatCode>#,##0_);[Red]\(#,##0\)</c:formatCode>
                <c:ptCount val="30"/>
                <c:pt idx="0">
                  <c:v>34672.7808</c:v>
                </c:pt>
                <c:pt idx="1">
                  <c:v>0</c:v>
                </c:pt>
                <c:pt idx="2">
                  <c:v>0</c:v>
                </c:pt>
                <c:pt idx="3">
                  <c:v>21700.902719999998</c:v>
                </c:pt>
                <c:pt idx="4">
                  <c:v>4231.9910399999999</c:v>
                </c:pt>
                <c:pt idx="5">
                  <c:v>0</c:v>
                </c:pt>
                <c:pt idx="6">
                  <c:v>0</c:v>
                </c:pt>
                <c:pt idx="7">
                  <c:v>0</c:v>
                </c:pt>
                <c:pt idx="8">
                  <c:v>0</c:v>
                </c:pt>
                <c:pt idx="9">
                  <c:v>10004.053151999999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14683.792320000002</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再エネ比較シート!$BR$13:$BR$42</c:f>
              <c:numCache>
                <c:formatCode>#,##0_);[Red]\(#,##0\)</c:formatCode>
                <c:ptCount val="30"/>
                <c:pt idx="0">
                  <c:v>0</c:v>
                </c:pt>
                <c:pt idx="1">
                  <c:v>0</c:v>
                </c:pt>
                <c:pt idx="2">
                  <c:v>0</c:v>
                </c:pt>
                <c:pt idx="3">
                  <c:v>0</c:v>
                </c:pt>
                <c:pt idx="4">
                  <c:v>0</c:v>
                </c:pt>
                <c:pt idx="5">
                  <c:v>0</c:v>
                </c:pt>
                <c:pt idx="6">
                  <c:v>3042.1727999999998</c:v>
                </c:pt>
                <c:pt idx="7">
                  <c:v>0</c:v>
                </c:pt>
                <c:pt idx="8">
                  <c:v>25228.799999999999</c:v>
                </c:pt>
                <c:pt idx="9">
                  <c:v>0</c:v>
                </c:pt>
                <c:pt idx="10">
                  <c:v>0</c:v>
                </c:pt>
                <c:pt idx="11">
                  <c:v>3547.8</c:v>
                </c:pt>
                <c:pt idx="12">
                  <c:v>5676.48</c:v>
                </c:pt>
                <c:pt idx="13">
                  <c:v>0</c:v>
                </c:pt>
                <c:pt idx="14">
                  <c:v>1524.24</c:v>
                </c:pt>
                <c:pt idx="15">
                  <c:v>0</c:v>
                </c:pt>
                <c:pt idx="16">
                  <c:v>0</c:v>
                </c:pt>
                <c:pt idx="17">
                  <c:v>0</c:v>
                </c:pt>
                <c:pt idx="18">
                  <c:v>0</c:v>
                </c:pt>
                <c:pt idx="19">
                  <c:v>0</c:v>
                </c:pt>
                <c:pt idx="20">
                  <c:v>0</c:v>
                </c:pt>
                <c:pt idx="21">
                  <c:v>0</c:v>
                </c:pt>
                <c:pt idx="22">
                  <c:v>0</c:v>
                </c:pt>
                <c:pt idx="23">
                  <c:v>5256</c:v>
                </c:pt>
                <c:pt idx="24">
                  <c:v>36431.964</c:v>
                </c:pt>
                <c:pt idx="25">
                  <c:v>0</c:v>
                </c:pt>
                <c:pt idx="26">
                  <c:v>149.2704</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再エネ比較シート!$BT$13:$BT$42</c:f>
              <c:numCache>
                <c:formatCode>#,##0_);[Red]\(#,##0\)</c:formatCode>
                <c:ptCount val="30"/>
                <c:pt idx="0">
                  <c:v>0</c:v>
                </c:pt>
                <c:pt idx="1">
                  <c:v>0</c:v>
                </c:pt>
                <c:pt idx="2">
                  <c:v>7070.3712000000005</c:v>
                </c:pt>
                <c:pt idx="3">
                  <c:v>0</c:v>
                </c:pt>
                <c:pt idx="4">
                  <c:v>700.8</c:v>
                </c:pt>
                <c:pt idx="5">
                  <c:v>0</c:v>
                </c:pt>
                <c:pt idx="6">
                  <c:v>0</c:v>
                </c:pt>
                <c:pt idx="7">
                  <c:v>0</c:v>
                </c:pt>
                <c:pt idx="8">
                  <c:v>0</c:v>
                </c:pt>
                <c:pt idx="9">
                  <c:v>0</c:v>
                </c:pt>
                <c:pt idx="10">
                  <c:v>0</c:v>
                </c:pt>
                <c:pt idx="11">
                  <c:v>0</c:v>
                </c:pt>
                <c:pt idx="12">
                  <c:v>0</c:v>
                </c:pt>
                <c:pt idx="13">
                  <c:v>0</c:v>
                </c:pt>
                <c:pt idx="14">
                  <c:v>0</c:v>
                </c:pt>
                <c:pt idx="15">
                  <c:v>0</c:v>
                </c:pt>
                <c:pt idx="16">
                  <c:v>0</c:v>
                </c:pt>
                <c:pt idx="17">
                  <c:v>0</c:v>
                </c:pt>
                <c:pt idx="18">
                  <c:v>2102.4</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再エネ比較シート!$BU$13:$BU$42</c:f>
              <c:numCache>
                <c:formatCode>#,##0_);[Red]\(#,##0\)</c:formatCode>
                <c:ptCount val="30"/>
                <c:pt idx="0">
                  <c:v>34771.902827999998</c:v>
                </c:pt>
                <c:pt idx="1">
                  <c:v>1739.7622800000001</c:v>
                </c:pt>
                <c:pt idx="2">
                  <c:v>7099.0240650000005</c:v>
                </c:pt>
                <c:pt idx="3">
                  <c:v>23405.291244</c:v>
                </c:pt>
                <c:pt idx="4">
                  <c:v>5089.5667890000004</c:v>
                </c:pt>
                <c:pt idx="5">
                  <c:v>621.10414800000012</c:v>
                </c:pt>
                <c:pt idx="6">
                  <c:v>6828.1641203999989</c:v>
                </c:pt>
                <c:pt idx="7">
                  <c:v>221.63851199999999</c:v>
                </c:pt>
                <c:pt idx="8">
                  <c:v>25759.825944</c:v>
                </c:pt>
                <c:pt idx="9">
                  <c:v>10352.110727999998</c:v>
                </c:pt>
                <c:pt idx="10">
                  <c:v>12.001200000000001</c:v>
                </c:pt>
                <c:pt idx="11">
                  <c:v>4482.4429440000004</c:v>
                </c:pt>
                <c:pt idx="12">
                  <c:v>5915.7544943999992</c:v>
                </c:pt>
                <c:pt idx="13">
                  <c:v>70.355940000000004</c:v>
                </c:pt>
                <c:pt idx="14">
                  <c:v>1868.7859548000001</c:v>
                </c:pt>
                <c:pt idx="15">
                  <c:v>2792.3121959999999</c:v>
                </c:pt>
                <c:pt idx="16">
                  <c:v>1377.47720256</c:v>
                </c:pt>
                <c:pt idx="17">
                  <c:v>4766.2038719999991</c:v>
                </c:pt>
                <c:pt idx="18">
                  <c:v>17964.70255632</c:v>
                </c:pt>
                <c:pt idx="19">
                  <c:v>11.161116</c:v>
                </c:pt>
                <c:pt idx="20">
                  <c:v>179.84893199999999</c:v>
                </c:pt>
                <c:pt idx="21">
                  <c:v>4880.7610199999999</c:v>
                </c:pt>
                <c:pt idx="22">
                  <c:v>1015.666812</c:v>
                </c:pt>
                <c:pt idx="23">
                  <c:v>5416.8160799999996</c:v>
                </c:pt>
                <c:pt idx="24">
                  <c:v>37435.471056000002</c:v>
                </c:pt>
                <c:pt idx="25">
                  <c:v>4383.40326</c:v>
                </c:pt>
                <c:pt idx="26">
                  <c:v>1297.2000720000001</c:v>
                </c:pt>
                <c:pt idx="27">
                  <c:v>2317.3339058400002</c:v>
                </c:pt>
                <c:pt idx="28">
                  <c:v>15149.495820000002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上砂川町</c:v>
                </c:pt>
              </c:strCache>
            </c:strRef>
          </c:cat>
          <c:val>
            <c:numRef>
              <c:f>①CO2排出量の現状把握!$AX$43:$AX$45</c:f>
              <c:numCache>
                <c:formatCode>0%</c:formatCode>
                <c:ptCount val="3"/>
                <c:pt idx="0">
                  <c:v>0.42072759503743129</c:v>
                </c:pt>
                <c:pt idx="1">
                  <c:v>0.30921412593340852</c:v>
                </c:pt>
                <c:pt idx="2">
                  <c:v>0.40574163314185518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上砂川町</c:v>
                </c:pt>
              </c:strCache>
            </c:strRef>
          </c:cat>
          <c:val>
            <c:numRef>
              <c:f>①CO2排出量の現状把握!$AY$43:$AY$45</c:f>
              <c:numCache>
                <c:formatCode>0%</c:formatCode>
                <c:ptCount val="3"/>
                <c:pt idx="0">
                  <c:v>0.19118662390594171</c:v>
                </c:pt>
                <c:pt idx="1">
                  <c:v>0.20712729952583622</c:v>
                </c:pt>
                <c:pt idx="2">
                  <c:v>0.12063976216193731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上砂川町</c:v>
                </c:pt>
              </c:strCache>
            </c:strRef>
          </c:cat>
          <c:val>
            <c:numRef>
              <c:f>①CO2排出量の現状把握!$AZ$43:$AZ$45</c:f>
              <c:numCache>
                <c:formatCode>0%</c:formatCode>
                <c:ptCount val="3"/>
                <c:pt idx="0">
                  <c:v>0.18034974026133399</c:v>
                </c:pt>
                <c:pt idx="1">
                  <c:v>0.27350962896363906</c:v>
                </c:pt>
                <c:pt idx="2">
                  <c:v>0.30291676585921623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上砂川町</c:v>
                </c:pt>
              </c:strCache>
            </c:strRef>
          </c:cat>
          <c:val>
            <c:numRef>
              <c:f>①CO2排出量の現状把握!$BA$43:$BA$45</c:f>
              <c:numCache>
                <c:formatCode>0%</c:formatCode>
                <c:ptCount val="3"/>
                <c:pt idx="0">
                  <c:v>0.19226168778726088</c:v>
                </c:pt>
                <c:pt idx="1">
                  <c:v>0.19984883551217655</c:v>
                </c:pt>
                <c:pt idx="2">
                  <c:v>0.1546439406259176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上砂川町</c:v>
                </c:pt>
              </c:strCache>
            </c:strRef>
          </c:cat>
          <c:val>
            <c:numRef>
              <c:f>①CO2排出量の現状把握!$BB$43:$BB$45</c:f>
              <c:numCache>
                <c:formatCode>0%</c:formatCode>
                <c:ptCount val="3"/>
                <c:pt idx="0">
                  <c:v>1.5474353008032191E-2</c:v>
                </c:pt>
                <c:pt idx="1">
                  <c:v>1.0300110064939555E-2</c:v>
                </c:pt>
                <c:pt idx="2">
                  <c:v>1.6057898211073535E-2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661</c:v>
                </c:pt>
                <c:pt idx="1">
                  <c:v>661</c:v>
                </c:pt>
                <c:pt idx="2">
                  <c:v>661</c:v>
                </c:pt>
                <c:pt idx="3">
                  <c:v>661</c:v>
                </c:pt>
                <c:pt idx="4">
                  <c:v>661</c:v>
                </c:pt>
                <c:pt idx="5">
                  <c:v>527</c:v>
                </c:pt>
                <c:pt idx="6">
                  <c:v>527</c:v>
                </c:pt>
                <c:pt idx="7">
                  <c:v>527</c:v>
                </c:pt>
                <c:pt idx="8">
                  <c:v>527</c:v>
                </c:pt>
                <c:pt idx="9">
                  <c:v>527</c:v>
                </c:pt>
                <c:pt idx="10">
                  <c:v>527</c:v>
                </c:pt>
                <c:pt idx="11">
                  <c:v>586</c:v>
                </c:pt>
                <c:pt idx="12">
                  <c:v>586</c:v>
                </c:pt>
                <c:pt idx="13">
                  <c:v>586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0.1115692258910926</c:v>
                </c:pt>
                <c:pt idx="4">
                  <c:v>0.43032975896294939</c:v>
                </c:pt>
                <c:pt idx="5">
                  <c:v>0.52469408003731788</c:v>
                </c:pt>
                <c:pt idx="6">
                  <c:v>0.40335189572182673</c:v>
                </c:pt>
                <c:pt idx="7">
                  <c:v>0.3964416994013234</c:v>
                </c:pt>
                <c:pt idx="8">
                  <c:v>0.32542031135249999</c:v>
                </c:pt>
                <c:pt idx="9">
                  <c:v>0.33215163666612202</c:v>
                </c:pt>
                <c:pt idx="10">
                  <c:v>0.28869522221244809</c:v>
                </c:pt>
                <c:pt idx="11">
                  <c:v>0.33698305472696721</c:v>
                </c:pt>
                <c:pt idx="12">
                  <c:v>0.28759590329436602</c:v>
                </c:pt>
                <c:pt idx="13">
                  <c:v>0.36044104824832462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4023</c:v>
                </c:pt>
                <c:pt idx="1">
                  <c:v>3913</c:v>
                </c:pt>
                <c:pt idx="2">
                  <c:v>3824</c:v>
                </c:pt>
                <c:pt idx="3">
                  <c:v>3747</c:v>
                </c:pt>
                <c:pt idx="4">
                  <c:v>3630</c:v>
                </c:pt>
                <c:pt idx="5">
                  <c:v>3498</c:v>
                </c:pt>
                <c:pt idx="6">
                  <c:v>3356</c:v>
                </c:pt>
                <c:pt idx="7">
                  <c:v>3247</c:v>
                </c:pt>
                <c:pt idx="8">
                  <c:v>3125</c:v>
                </c:pt>
                <c:pt idx="9">
                  <c:v>2987</c:v>
                </c:pt>
                <c:pt idx="10">
                  <c:v>2874</c:v>
                </c:pt>
                <c:pt idx="11">
                  <c:v>2801</c:v>
                </c:pt>
                <c:pt idx="12">
                  <c:v>2698</c:v>
                </c:pt>
                <c:pt idx="13">
                  <c:v>2578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上砂川町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1810</v>
      </c>
    </row>
    <row r="8" spans="1:6" ht="21.95" customHeight="1">
      <c r="B8" s="851" t="s">
        <v>10</v>
      </c>
      <c r="C8" s="6" t="s">
        <v>11</v>
      </c>
      <c r="D8" s="990" t="s">
        <v>12</v>
      </c>
      <c r="E8" s="981" t="s">
        <v>1811</v>
      </c>
    </row>
    <row r="9" spans="1:6" ht="21.95" customHeight="1">
      <c r="B9" s="851" t="s">
        <v>1815</v>
      </c>
      <c r="C9" s="6" t="s">
        <v>11</v>
      </c>
      <c r="D9" s="990" t="s">
        <v>1812</v>
      </c>
      <c r="E9" s="981" t="s">
        <v>1810</v>
      </c>
    </row>
    <row r="10" spans="1:6" ht="21.95" customHeight="1">
      <c r="B10" s="851" t="s">
        <v>13</v>
      </c>
      <c r="C10" s="6" t="s">
        <v>14</v>
      </c>
      <c r="D10" s="990" t="s">
        <v>1809</v>
      </c>
      <c r="E10" s="981" t="s">
        <v>1813</v>
      </c>
    </row>
    <row r="11" spans="1:6" ht="21.95" customHeight="1">
      <c r="B11" s="853" t="s">
        <v>15</v>
      </c>
      <c r="C11" s="854" t="s">
        <v>16</v>
      </c>
      <c r="D11" s="992" t="s">
        <v>1812</v>
      </c>
      <c r="E11" s="993" t="s">
        <v>1814</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1809</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1816</v>
      </c>
      <c r="C19" s="6" t="s">
        <v>8</v>
      </c>
      <c r="D19" s="990" t="s">
        <v>1805</v>
      </c>
      <c r="E19" s="981" t="s">
        <v>24</v>
      </c>
    </row>
    <row r="20" spans="2:5" ht="21.95" customHeight="1">
      <c r="B20" s="851" t="s">
        <v>25</v>
      </c>
      <c r="C20" s="6" t="s">
        <v>14</v>
      </c>
      <c r="D20" s="990" t="s">
        <v>1806</v>
      </c>
      <c r="E20" s="981" t="s">
        <v>1807</v>
      </c>
    </row>
    <row r="21" spans="2:5" ht="21.95" customHeight="1">
      <c r="B21" s="851" t="s">
        <v>1817</v>
      </c>
      <c r="C21" s="6" t="s">
        <v>8</v>
      </c>
      <c r="D21" s="990" t="s">
        <v>1805</v>
      </c>
      <c r="E21" s="981" t="s">
        <v>26</v>
      </c>
    </row>
    <row r="22" spans="2:5" ht="21.95" customHeight="1">
      <c r="B22" s="851" t="s">
        <v>27</v>
      </c>
      <c r="C22" s="6" t="s">
        <v>14</v>
      </c>
      <c r="D22" s="990" t="s">
        <v>1806</v>
      </c>
      <c r="E22" s="981" t="s">
        <v>1808</v>
      </c>
    </row>
    <row r="23" spans="2:5" ht="21.95" customHeight="1">
      <c r="B23" s="851" t="s">
        <v>1818</v>
      </c>
      <c r="C23" s="6" t="s">
        <v>28</v>
      </c>
      <c r="D23" s="990" t="s">
        <v>1805</v>
      </c>
      <c r="E23" s="981" t="s">
        <v>29</v>
      </c>
    </row>
    <row r="24" spans="2:5" ht="21.95" customHeight="1">
      <c r="B24" s="390" t="s">
        <v>30</v>
      </c>
      <c r="C24" s="391"/>
      <c r="D24" s="392"/>
      <c r="E24" s="393"/>
    </row>
    <row r="25" spans="2:5" ht="21.95" customHeight="1">
      <c r="B25" s="851" t="s">
        <v>31</v>
      </c>
      <c r="C25" s="6" t="s">
        <v>32</v>
      </c>
      <c r="D25" s="990" t="s">
        <v>1806</v>
      </c>
      <c r="E25" s="981" t="s">
        <v>33</v>
      </c>
    </row>
    <row r="26" spans="2:5" ht="21.95" customHeight="1">
      <c r="B26" s="390" t="s">
        <v>34</v>
      </c>
      <c r="C26" s="394"/>
      <c r="D26" s="392"/>
      <c r="E26" s="393"/>
    </row>
    <row r="27" spans="2:5" ht="21.95" customHeight="1">
      <c r="B27" s="853" t="s">
        <v>1819</v>
      </c>
      <c r="C27" s="854" t="s">
        <v>28</v>
      </c>
      <c r="D27" s="992" t="s">
        <v>1805</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1820</v>
      </c>
      <c r="C31" s="6" t="s">
        <v>38</v>
      </c>
      <c r="D31" s="990" t="s">
        <v>1803</v>
      </c>
      <c r="E31" s="852" t="s">
        <v>39</v>
      </c>
    </row>
    <row r="32" spans="2:5" ht="21.95" customHeight="1">
      <c r="B32" s="851" t="s">
        <v>1821</v>
      </c>
      <c r="C32" s="6" t="s">
        <v>38</v>
      </c>
      <c r="D32" s="990" t="s">
        <v>1803</v>
      </c>
      <c r="E32" s="852" t="s">
        <v>40</v>
      </c>
    </row>
    <row r="33" spans="2:5" ht="33" customHeight="1">
      <c r="B33" s="851" t="s">
        <v>41</v>
      </c>
      <c r="C33" s="7" t="s">
        <v>42</v>
      </c>
      <c r="D33" s="991" t="s">
        <v>1804</v>
      </c>
      <c r="E33" s="852" t="s">
        <v>43</v>
      </c>
    </row>
    <row r="34" spans="2:5" ht="21.95" customHeight="1">
      <c r="B34" s="851" t="s">
        <v>44</v>
      </c>
      <c r="C34" s="8" t="s">
        <v>45</v>
      </c>
      <c r="D34" s="991" t="s">
        <v>1804</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1822</v>
      </c>
      <c r="E39" s="981" t="s">
        <v>1823</v>
      </c>
    </row>
    <row r="40" spans="2:5" ht="21.6" customHeight="1">
      <c r="B40" s="859" t="s">
        <v>54</v>
      </c>
      <c r="C40" s="860" t="s">
        <v>45</v>
      </c>
      <c r="D40" s="860" t="s">
        <v>1822</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1824</v>
      </c>
      <c r="C44" s="848"/>
      <c r="D44" s="849"/>
      <c r="E44" s="850"/>
    </row>
    <row r="45" spans="2:5" ht="33.6" customHeight="1">
      <c r="B45" s="851" t="s">
        <v>58</v>
      </c>
      <c r="C45" s="6" t="s">
        <v>59</v>
      </c>
      <c r="D45" s="990" t="s">
        <v>1805</v>
      </c>
      <c r="E45" s="981" t="s">
        <v>60</v>
      </c>
    </row>
    <row r="46" spans="2:5" ht="33.6" customHeight="1">
      <c r="B46" s="851" t="s">
        <v>61</v>
      </c>
      <c r="C46" s="6" t="s">
        <v>16</v>
      </c>
      <c r="D46" s="990" t="s">
        <v>1805</v>
      </c>
      <c r="E46" s="981" t="s">
        <v>62</v>
      </c>
    </row>
    <row r="47" spans="2:5" ht="21.95" customHeight="1">
      <c r="B47" s="997" t="s">
        <v>1825</v>
      </c>
      <c r="C47" s="394"/>
      <c r="D47" s="392"/>
      <c r="E47" s="393"/>
    </row>
    <row r="48" spans="2:5" ht="33.6" customHeight="1">
      <c r="B48" s="851" t="s">
        <v>63</v>
      </c>
      <c r="C48" s="6" t="s">
        <v>64</v>
      </c>
      <c r="D48" s="990" t="s">
        <v>1805</v>
      </c>
      <c r="E48" s="981" t="s">
        <v>65</v>
      </c>
    </row>
    <row r="49" spans="2:5" ht="33.6" customHeight="1">
      <c r="B49" s="851" t="s">
        <v>66</v>
      </c>
      <c r="C49" s="6" t="s">
        <v>64</v>
      </c>
      <c r="D49" s="990" t="s">
        <v>1805</v>
      </c>
      <c r="E49" s="981" t="s">
        <v>67</v>
      </c>
    </row>
    <row r="50" spans="2:5" ht="21.6" customHeight="1">
      <c r="B50" s="997" t="s">
        <v>1826</v>
      </c>
      <c r="C50" s="391"/>
      <c r="D50" s="392"/>
      <c r="E50" s="393"/>
    </row>
    <row r="51" spans="2:5" ht="21" customHeight="1">
      <c r="B51" s="851" t="s">
        <v>68</v>
      </c>
      <c r="C51" s="6" t="s">
        <v>59</v>
      </c>
      <c r="D51" s="990" t="s">
        <v>1805</v>
      </c>
      <c r="E51" s="852" t="s">
        <v>69</v>
      </c>
    </row>
    <row r="52" spans="2:5" ht="21" customHeight="1">
      <c r="B52" s="851" t="s">
        <v>70</v>
      </c>
      <c r="C52" s="6" t="s">
        <v>59</v>
      </c>
      <c r="D52" s="990" t="s">
        <v>1805</v>
      </c>
      <c r="E52" s="852" t="s">
        <v>71</v>
      </c>
    </row>
    <row r="53" spans="2:5" ht="21" customHeight="1">
      <c r="B53" s="853" t="s">
        <v>72</v>
      </c>
      <c r="C53" s="854" t="s">
        <v>16</v>
      </c>
      <c r="D53" s="992" t="s">
        <v>1805</v>
      </c>
      <c r="E53" s="855" t="s">
        <v>73</v>
      </c>
    </row>
    <row r="54" spans="2:5" ht="21.95" customHeight="1" thickBot="1">
      <c r="C54" s="3"/>
      <c r="D54" s="13"/>
    </row>
    <row r="55" spans="2:5" ht="21.95" customHeight="1" thickBot="1">
      <c r="B55" s="250" t="s">
        <v>74</v>
      </c>
      <c r="C55" s="387"/>
      <c r="D55" s="388"/>
      <c r="E55" s="389"/>
    </row>
    <row r="56" spans="2:5" ht="21.95" customHeight="1">
      <c r="B56" s="996" t="s">
        <v>1827</v>
      </c>
      <c r="C56" s="848"/>
      <c r="D56" s="849"/>
      <c r="E56" s="850"/>
    </row>
    <row r="57" spans="2:5" ht="21.95" customHeight="1">
      <c r="B57" s="851" t="s">
        <v>75</v>
      </c>
      <c r="C57" s="6" t="s">
        <v>59</v>
      </c>
      <c r="D57" s="990" t="s">
        <v>1828</v>
      </c>
      <c r="E57" s="981" t="s">
        <v>76</v>
      </c>
    </row>
    <row r="58" spans="2:5" ht="21.95" customHeight="1">
      <c r="B58" s="851" t="s">
        <v>77</v>
      </c>
      <c r="C58" s="6" t="s">
        <v>78</v>
      </c>
      <c r="D58" s="990" t="s">
        <v>1828</v>
      </c>
      <c r="E58" s="981" t="s">
        <v>79</v>
      </c>
    </row>
    <row r="59" spans="2:5" ht="33.6" customHeight="1">
      <c r="B59" s="861" t="s">
        <v>80</v>
      </c>
      <c r="C59" s="7" t="s">
        <v>78</v>
      </c>
      <c r="D59" s="990" t="s">
        <v>1828</v>
      </c>
      <c r="E59" s="998" t="s">
        <v>1829</v>
      </c>
    </row>
    <row r="60" spans="2:5" ht="51" customHeight="1">
      <c r="B60" s="862" t="s">
        <v>81</v>
      </c>
      <c r="C60" s="446" t="s">
        <v>64</v>
      </c>
      <c r="D60" s="990" t="s">
        <v>1828</v>
      </c>
      <c r="E60" s="995" t="s">
        <v>1830</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1831</v>
      </c>
    </row>
    <row r="64" spans="2:5" ht="32.1" customHeight="1">
      <c r="B64" s="853" t="s">
        <v>86</v>
      </c>
      <c r="C64" s="854" t="s">
        <v>64</v>
      </c>
      <c r="D64" s="992" t="s">
        <v>1552</v>
      </c>
      <c r="E64" s="993" t="s">
        <v>1832</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1833</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1857</v>
      </c>
      <c r="AG4" s="1058" t="s">
        <v>1857</v>
      </c>
      <c r="AH4" s="1058" t="s">
        <v>1857</v>
      </c>
      <c r="AI4" s="1058" t="s">
        <v>1857</v>
      </c>
      <c r="AJ4" s="1058" t="s">
        <v>1857</v>
      </c>
      <c r="AK4" s="1058" t="s">
        <v>1857</v>
      </c>
      <c r="AL4" s="1058" t="s">
        <v>1857</v>
      </c>
      <c r="AM4" s="1058" t="s">
        <v>1857</v>
      </c>
      <c r="AN4" s="1058" t="s">
        <v>1857</v>
      </c>
      <c r="AO4" s="1058" t="s">
        <v>1857</v>
      </c>
      <c r="AP4" s="1058" t="s">
        <v>1857</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1853</v>
      </c>
      <c r="T6" s="16"/>
      <c r="U6" s="1058" t="s">
        <v>741</v>
      </c>
      <c r="V6" s="1058" t="s">
        <v>742</v>
      </c>
      <c r="W6" s="1058" t="s">
        <v>742</v>
      </c>
      <c r="X6" s="1058" t="s">
        <v>742</v>
      </c>
      <c r="Y6" s="1058" t="s">
        <v>743</v>
      </c>
      <c r="Z6" s="1058" t="s">
        <v>744</v>
      </c>
      <c r="AA6" s="1058" t="s">
        <v>744</v>
      </c>
      <c r="AB6" s="1058" t="s">
        <v>745</v>
      </c>
      <c r="AC6" s="1058" t="s">
        <v>746</v>
      </c>
      <c r="AD6" s="1058" t="s">
        <v>1854</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1852</v>
      </c>
      <c r="BP6" s="1058" t="s">
        <v>1852</v>
      </c>
      <c r="BQ6" s="1058" t="s">
        <v>1852</v>
      </c>
      <c r="BR6" s="1058" t="s">
        <v>1852</v>
      </c>
      <c r="BS6" s="1058" t="s">
        <v>1852</v>
      </c>
      <c r="BT6" s="1058" t="s">
        <v>1852</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1883</v>
      </c>
      <c r="B9" s="70">
        <v>18</v>
      </c>
      <c r="C9" s="70">
        <v>1</v>
      </c>
      <c r="D9" s="70">
        <v>2</v>
      </c>
      <c r="E9" s="70">
        <v>1990</v>
      </c>
      <c r="F9" s="70" t="s">
        <v>787</v>
      </c>
      <c r="G9" s="70" t="s">
        <v>1672</v>
      </c>
      <c r="H9" s="70" t="s">
        <v>1673</v>
      </c>
      <c r="I9" s="148"/>
      <c r="J9" s="71">
        <v>17.184436406713871</v>
      </c>
      <c r="K9" s="71">
        <v>1.7817118729013861</v>
      </c>
      <c r="L9" s="71">
        <v>0.25648661918826132</v>
      </c>
      <c r="M9" s="71">
        <v>5.4305398403469356</v>
      </c>
      <c r="N9" s="71">
        <v>8.2458325555029806</v>
      </c>
      <c r="O9" s="71">
        <v>2.713270779751336</v>
      </c>
      <c r="P9" s="71">
        <v>2.7840573117544971</v>
      </c>
      <c r="Q9" s="71">
        <v>0.29920042377124401</v>
      </c>
      <c r="R9" s="71">
        <v>0</v>
      </c>
      <c r="S9" s="71">
        <v>0.24364263013615131</v>
      </c>
      <c r="T9" s="72"/>
      <c r="U9" s="71">
        <v>482478</v>
      </c>
      <c r="V9" s="71">
        <v>326</v>
      </c>
      <c r="W9" s="71">
        <v>3</v>
      </c>
      <c r="X9" s="71">
        <v>1821</v>
      </c>
      <c r="Y9" s="71">
        <v>1764</v>
      </c>
      <c r="Z9" s="71">
        <v>1116</v>
      </c>
      <c r="AA9" s="71">
        <v>676</v>
      </c>
      <c r="AB9" s="71">
        <v>4858</v>
      </c>
      <c r="AC9" s="71">
        <v>0</v>
      </c>
      <c r="AD9" s="71">
        <v>0.24364263013615131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1884</v>
      </c>
      <c r="B10" s="70">
        <v>19</v>
      </c>
      <c r="C10" s="70">
        <v>2</v>
      </c>
      <c r="D10" s="70">
        <v>2</v>
      </c>
      <c r="E10" s="70">
        <v>2005</v>
      </c>
      <c r="F10" s="70" t="s">
        <v>789</v>
      </c>
      <c r="G10" s="70" t="s">
        <v>1672</v>
      </c>
      <c r="H10" s="70" t="s">
        <v>1673</v>
      </c>
      <c r="I10" s="148"/>
      <c r="J10" s="71">
        <v>12.59877812919974</v>
      </c>
      <c r="K10" s="71">
        <v>0.66549341035529186</v>
      </c>
      <c r="L10" s="71">
        <v>0.1126140644423019</v>
      </c>
      <c r="M10" s="71">
        <v>4.8276719073672849</v>
      </c>
      <c r="N10" s="71">
        <v>9.4173799810001881</v>
      </c>
      <c r="O10" s="71">
        <v>3.405705059272337</v>
      </c>
      <c r="P10" s="71">
        <v>3.4094338584472021</v>
      </c>
      <c r="Q10" s="71">
        <v>0.220751945575967</v>
      </c>
      <c r="R10" s="71">
        <v>0</v>
      </c>
      <c r="S10" s="71">
        <v>0.22417214924889869</v>
      </c>
      <c r="T10" s="72"/>
      <c r="U10" s="71">
        <v>389118</v>
      </c>
      <c r="V10" s="71">
        <v>203</v>
      </c>
      <c r="W10" s="71">
        <v>1</v>
      </c>
      <c r="X10" s="71">
        <v>784</v>
      </c>
      <c r="Y10" s="71">
        <v>1920</v>
      </c>
      <c r="Z10" s="71">
        <v>1621</v>
      </c>
      <c r="AA10" s="71">
        <v>678</v>
      </c>
      <c r="AB10" s="71">
        <v>3747</v>
      </c>
      <c r="AC10" s="71">
        <v>0</v>
      </c>
      <c r="AD10" s="71">
        <v>0.22417214924889869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1885</v>
      </c>
      <c r="B11" s="70">
        <v>20</v>
      </c>
      <c r="C11" s="70">
        <v>3</v>
      </c>
      <c r="D11" s="70">
        <v>2</v>
      </c>
      <c r="E11" s="70">
        <v>2006</v>
      </c>
      <c r="F11" s="70" t="s">
        <v>790</v>
      </c>
      <c r="G11" s="70" t="s">
        <v>1672</v>
      </c>
      <c r="H11" s="70" t="s">
        <v>1673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1886</v>
      </c>
      <c r="B12" s="70">
        <v>21</v>
      </c>
      <c r="C12" s="70">
        <v>4</v>
      </c>
      <c r="D12" s="70">
        <v>2</v>
      </c>
      <c r="E12" s="70">
        <v>2007</v>
      </c>
      <c r="F12" s="70" t="s">
        <v>791</v>
      </c>
      <c r="G12" s="70" t="s">
        <v>1672</v>
      </c>
      <c r="H12" s="70" t="s">
        <v>1673</v>
      </c>
      <c r="I12" s="148"/>
      <c r="J12" s="71">
        <v>9.9017928611321882</v>
      </c>
      <c r="K12" s="71">
        <v>0.69729154549784234</v>
      </c>
      <c r="L12" s="71">
        <v>4.9241289945049136</v>
      </c>
      <c r="M12" s="71">
        <v>5.3586209648112257</v>
      </c>
      <c r="N12" s="71">
        <v>9.128494269037601</v>
      </c>
      <c r="O12" s="71">
        <v>3.1872024912030539</v>
      </c>
      <c r="P12" s="71">
        <v>3.3243324181624478</v>
      </c>
      <c r="Q12" s="71">
        <v>0.227105437199109</v>
      </c>
      <c r="R12" s="71">
        <v>0</v>
      </c>
      <c r="S12" s="71">
        <v>0.24271637909643651</v>
      </c>
      <c r="T12" s="72"/>
      <c r="U12" s="71">
        <v>325177</v>
      </c>
      <c r="V12" s="71">
        <v>232</v>
      </c>
      <c r="W12" s="71">
        <v>60</v>
      </c>
      <c r="X12" s="71">
        <v>1090</v>
      </c>
      <c r="Y12" s="71">
        <v>1866</v>
      </c>
      <c r="Z12" s="71">
        <v>1577</v>
      </c>
      <c r="AA12" s="71">
        <v>651</v>
      </c>
      <c r="AB12" s="71">
        <v>3651</v>
      </c>
      <c r="AC12" s="71">
        <v>0</v>
      </c>
      <c r="AD12" s="71">
        <v>0.24271637909643651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1887</v>
      </c>
      <c r="B13" s="70">
        <v>22</v>
      </c>
      <c r="C13" s="70">
        <v>5</v>
      </c>
      <c r="D13" s="70">
        <v>2</v>
      </c>
      <c r="E13" s="70">
        <v>2008</v>
      </c>
      <c r="F13" s="70" t="s">
        <v>792</v>
      </c>
      <c r="G13" s="70" t="s">
        <v>1672</v>
      </c>
      <c r="H13" s="70" t="s">
        <v>1673</v>
      </c>
      <c r="I13" s="148"/>
      <c r="J13" s="71">
        <v>9.7215244570484813</v>
      </c>
      <c r="K13" s="71">
        <v>0.61198313676289551</v>
      </c>
      <c r="L13" s="71">
        <v>4.2517995406253304</v>
      </c>
      <c r="M13" s="71">
        <v>6.2701054334365169</v>
      </c>
      <c r="N13" s="71">
        <v>9.1720376417592835</v>
      </c>
      <c r="O13" s="71">
        <v>3.0888930301328368</v>
      </c>
      <c r="P13" s="71">
        <v>3.3307452128935209</v>
      </c>
      <c r="Q13" s="71">
        <v>0.218351125894724</v>
      </c>
      <c r="R13" s="71">
        <v>0</v>
      </c>
      <c r="S13" s="71">
        <v>0.38094192947699468</v>
      </c>
      <c r="T13" s="72"/>
      <c r="U13" s="71">
        <v>335440</v>
      </c>
      <c r="V13" s="71">
        <v>232</v>
      </c>
      <c r="W13" s="71">
        <v>60</v>
      </c>
      <c r="X13" s="71">
        <v>1090</v>
      </c>
      <c r="Y13" s="71">
        <v>1850</v>
      </c>
      <c r="Z13" s="71">
        <v>1582</v>
      </c>
      <c r="AA13" s="71">
        <v>653</v>
      </c>
      <c r="AB13" s="71">
        <v>3568</v>
      </c>
      <c r="AC13" s="71">
        <v>0</v>
      </c>
      <c r="AD13" s="71">
        <v>0.38094192947699468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1888</v>
      </c>
      <c r="B14" s="70">
        <v>23</v>
      </c>
      <c r="C14" s="70">
        <v>6</v>
      </c>
      <c r="D14" s="70">
        <v>2</v>
      </c>
      <c r="E14" s="70">
        <v>2009</v>
      </c>
      <c r="F14" s="70" t="s">
        <v>176</v>
      </c>
      <c r="G14" s="70" t="s">
        <v>1672</v>
      </c>
      <c r="H14" s="70" t="s">
        <v>1673</v>
      </c>
      <c r="I14" s="148"/>
      <c r="J14" s="71">
        <v>9.3545481503763011</v>
      </c>
      <c r="K14" s="71">
        <v>0.38337162204771402</v>
      </c>
      <c r="L14" s="71">
        <v>3.5248512697660721</v>
      </c>
      <c r="M14" s="71">
        <v>4.6596475431377877</v>
      </c>
      <c r="N14" s="71">
        <v>7.8227712689950666</v>
      </c>
      <c r="O14" s="71">
        <v>3.0957950307220439</v>
      </c>
      <c r="P14" s="71">
        <v>3.3189291947571542</v>
      </c>
      <c r="Q14" s="71">
        <v>0.20374926745629701</v>
      </c>
      <c r="R14" s="71">
        <v>0</v>
      </c>
      <c r="S14" s="71">
        <v>0.52081263062551764</v>
      </c>
      <c r="T14" s="72"/>
      <c r="U14" s="71">
        <v>325960</v>
      </c>
      <c r="V14" s="71">
        <v>178</v>
      </c>
      <c r="W14" s="71">
        <v>57</v>
      </c>
      <c r="X14" s="71">
        <v>1023</v>
      </c>
      <c r="Y14" s="71">
        <v>1837</v>
      </c>
      <c r="Z14" s="71">
        <v>1565</v>
      </c>
      <c r="AA14" s="71">
        <v>668</v>
      </c>
      <c r="AB14" s="71">
        <v>3495</v>
      </c>
      <c r="AC14" s="71">
        <v>0</v>
      </c>
      <c r="AD14" s="71">
        <v>0.52081263062551764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1889</v>
      </c>
      <c r="B15" s="70">
        <v>24</v>
      </c>
      <c r="C15" s="70">
        <v>7</v>
      </c>
      <c r="D15" s="70">
        <v>2</v>
      </c>
      <c r="E15" s="70">
        <v>2010</v>
      </c>
      <c r="F15" s="70" t="s">
        <v>177</v>
      </c>
      <c r="G15" s="70" t="s">
        <v>1672</v>
      </c>
      <c r="H15" s="70" t="s">
        <v>1673</v>
      </c>
      <c r="I15" s="148"/>
      <c r="J15" s="71">
        <v>7.8110458940982337</v>
      </c>
      <c r="K15" s="71">
        <v>0.3998206509740348</v>
      </c>
      <c r="L15" s="71">
        <v>3.2090325378872722</v>
      </c>
      <c r="M15" s="71">
        <v>4.1710344220929674</v>
      </c>
      <c r="N15" s="71">
        <v>7.4196037938799471</v>
      </c>
      <c r="O15" s="71">
        <v>3.1090419490994168</v>
      </c>
      <c r="P15" s="71">
        <v>3.302023773653564</v>
      </c>
      <c r="Q15" s="71">
        <v>0.20587906162431499</v>
      </c>
      <c r="R15" s="71">
        <v>0</v>
      </c>
      <c r="S15" s="71">
        <v>0.39592982429559131</v>
      </c>
      <c r="T15" s="72"/>
      <c r="U15" s="71">
        <v>304679</v>
      </c>
      <c r="V15" s="71">
        <v>178</v>
      </c>
      <c r="W15" s="71">
        <v>57</v>
      </c>
      <c r="X15" s="71">
        <v>1023</v>
      </c>
      <c r="Y15" s="71">
        <v>1772</v>
      </c>
      <c r="Z15" s="71">
        <v>1579</v>
      </c>
      <c r="AA15" s="71">
        <v>648</v>
      </c>
      <c r="AB15" s="71">
        <v>3384</v>
      </c>
      <c r="AC15" s="71">
        <v>0</v>
      </c>
      <c r="AD15" s="71">
        <v>0.39592982429559131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1890</v>
      </c>
      <c r="B16" s="70">
        <v>25</v>
      </c>
      <c r="C16" s="70">
        <v>8</v>
      </c>
      <c r="D16" s="70">
        <v>2</v>
      </c>
      <c r="E16" s="70">
        <v>2011</v>
      </c>
      <c r="F16" s="70" t="s">
        <v>178</v>
      </c>
      <c r="G16" s="70" t="s">
        <v>1672</v>
      </c>
      <c r="H16" s="70" t="s">
        <v>1673</v>
      </c>
      <c r="I16" s="148"/>
      <c r="J16" s="71">
        <v>7.3248299256800626</v>
      </c>
      <c r="K16" s="71">
        <v>0.56022310128327391</v>
      </c>
      <c r="L16" s="71">
        <v>2.994261183494809</v>
      </c>
      <c r="M16" s="71">
        <v>5.2691891383439504</v>
      </c>
      <c r="N16" s="71">
        <v>9.4297762074617708</v>
      </c>
      <c r="O16" s="71">
        <v>3.0544969726716658</v>
      </c>
      <c r="P16" s="71">
        <v>3.1472191214908682</v>
      </c>
      <c r="Q16" s="71">
        <v>0.23488255891680099</v>
      </c>
      <c r="R16" s="71">
        <v>0</v>
      </c>
      <c r="S16" s="71">
        <v>0.35826633709799471</v>
      </c>
      <c r="T16" s="72"/>
      <c r="U16" s="71">
        <v>269084</v>
      </c>
      <c r="V16" s="71">
        <v>178</v>
      </c>
      <c r="W16" s="71">
        <v>57</v>
      </c>
      <c r="X16" s="71">
        <v>1023</v>
      </c>
      <c r="Y16" s="71">
        <v>1871</v>
      </c>
      <c r="Z16" s="71">
        <v>1585</v>
      </c>
      <c r="AA16" s="71">
        <v>636</v>
      </c>
      <c r="AB16" s="71">
        <v>3347</v>
      </c>
      <c r="AC16" s="71">
        <v>0</v>
      </c>
      <c r="AD16" s="71">
        <v>0.35826633709799471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1891</v>
      </c>
      <c r="B17" s="70">
        <v>26</v>
      </c>
      <c r="C17" s="70">
        <v>9</v>
      </c>
      <c r="D17" s="70">
        <v>2</v>
      </c>
      <c r="E17" s="70">
        <v>2012</v>
      </c>
      <c r="F17" s="70" t="s">
        <v>179</v>
      </c>
      <c r="G17" s="70" t="s">
        <v>1672</v>
      </c>
      <c r="H17" s="70" t="s">
        <v>1673</v>
      </c>
      <c r="I17" s="148"/>
      <c r="J17" s="71">
        <v>7.7807306667965603</v>
      </c>
      <c r="K17" s="71">
        <v>0.63111299079831729</v>
      </c>
      <c r="L17" s="71">
        <v>3.0211204974129999</v>
      </c>
      <c r="M17" s="71">
        <v>6.5443161678339612</v>
      </c>
      <c r="N17" s="71">
        <v>10.09295126719141</v>
      </c>
      <c r="O17" s="71">
        <v>3.0553161814297809</v>
      </c>
      <c r="P17" s="71">
        <v>3.1551720141778703</v>
      </c>
      <c r="Q17" s="71">
        <v>0.25740629969576001</v>
      </c>
      <c r="R17" s="71">
        <v>0</v>
      </c>
      <c r="S17" s="71">
        <v>0.24601694583715841</v>
      </c>
      <c r="T17" s="72"/>
      <c r="U17" s="71">
        <v>273866</v>
      </c>
      <c r="V17" s="71">
        <v>178</v>
      </c>
      <c r="W17" s="71">
        <v>57</v>
      </c>
      <c r="X17" s="71">
        <v>1023</v>
      </c>
      <c r="Y17" s="71">
        <v>1823</v>
      </c>
      <c r="Z17" s="71">
        <v>1598</v>
      </c>
      <c r="AA17" s="71">
        <v>634</v>
      </c>
      <c r="AB17" s="71">
        <v>3376</v>
      </c>
      <c r="AC17" s="71">
        <v>0</v>
      </c>
      <c r="AD17" s="71">
        <v>0.24601694583715841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1892</v>
      </c>
      <c r="B18" s="70">
        <v>27</v>
      </c>
      <c r="C18" s="70">
        <v>10</v>
      </c>
      <c r="D18" s="70">
        <v>2</v>
      </c>
      <c r="E18" s="70">
        <v>2013</v>
      </c>
      <c r="F18" s="70" t="s">
        <v>180</v>
      </c>
      <c r="G18" s="70" t="s">
        <v>1672</v>
      </c>
      <c r="H18" s="70" t="s">
        <v>1673</v>
      </c>
      <c r="I18" s="148"/>
      <c r="J18" s="71">
        <v>7.7220832320904957</v>
      </c>
      <c r="K18" s="71">
        <v>0.52161703960013717</v>
      </c>
      <c r="L18" s="71">
        <v>2.6678876194665881</v>
      </c>
      <c r="M18" s="71">
        <v>6.0863704989129186</v>
      </c>
      <c r="N18" s="71">
        <v>9.7277566585768422</v>
      </c>
      <c r="O18" s="71">
        <v>2.8991088389732624</v>
      </c>
      <c r="P18" s="71">
        <v>3.1870421808881169</v>
      </c>
      <c r="Q18" s="71">
        <v>0.25937095890469902</v>
      </c>
      <c r="R18" s="71">
        <v>0</v>
      </c>
      <c r="S18" s="71">
        <v>0.30371362283183889</v>
      </c>
      <c r="T18" s="72"/>
      <c r="U18" s="71">
        <v>276750</v>
      </c>
      <c r="V18" s="71">
        <v>178</v>
      </c>
      <c r="W18" s="71">
        <v>57</v>
      </c>
      <c r="X18" s="71">
        <v>1023</v>
      </c>
      <c r="Y18" s="71">
        <v>1813</v>
      </c>
      <c r="Z18" s="71">
        <v>1584</v>
      </c>
      <c r="AA18" s="71">
        <v>638</v>
      </c>
      <c r="AB18" s="71">
        <v>3353</v>
      </c>
      <c r="AC18" s="71">
        <v>0</v>
      </c>
      <c r="AD18" s="71">
        <v>0.30371362283183889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1893</v>
      </c>
      <c r="B19" s="70">
        <v>28</v>
      </c>
      <c r="C19" s="70">
        <v>11</v>
      </c>
      <c r="D19" s="70">
        <v>2</v>
      </c>
      <c r="E19" s="70">
        <v>2014</v>
      </c>
      <c r="F19" s="70" t="s">
        <v>181</v>
      </c>
      <c r="G19" s="70" t="s">
        <v>1672</v>
      </c>
      <c r="H19" s="70" t="s">
        <v>1673</v>
      </c>
      <c r="I19" s="148"/>
      <c r="J19" s="71">
        <v>7.600056867969438</v>
      </c>
      <c r="K19" s="71">
        <v>0.53288213284261987</v>
      </c>
      <c r="L19" s="71">
        <v>3.072155149484431</v>
      </c>
      <c r="M19" s="71">
        <v>6.3268830179074191</v>
      </c>
      <c r="N19" s="71">
        <v>10.12999558615892</v>
      </c>
      <c r="O19" s="71">
        <v>2.8030029974401147</v>
      </c>
      <c r="P19" s="71">
        <v>3.1584159778629921</v>
      </c>
      <c r="Q19" s="71">
        <v>0.241800331834476</v>
      </c>
      <c r="R19" s="71">
        <v>0</v>
      </c>
      <c r="S19" s="71">
        <v>0.3288560154791304</v>
      </c>
      <c r="T19" s="72"/>
      <c r="U19" s="71">
        <v>302506</v>
      </c>
      <c r="V19" s="71">
        <v>158</v>
      </c>
      <c r="W19" s="71">
        <v>67</v>
      </c>
      <c r="X19" s="71">
        <v>1011</v>
      </c>
      <c r="Y19" s="71">
        <v>1783</v>
      </c>
      <c r="Z19" s="71">
        <v>1613</v>
      </c>
      <c r="AA19" s="71">
        <v>629</v>
      </c>
      <c r="AB19" s="71">
        <v>3258</v>
      </c>
      <c r="AC19" s="71">
        <v>0</v>
      </c>
      <c r="AD19" s="71">
        <v>0.3288560154791304</v>
      </c>
      <c r="AE19" s="72"/>
      <c r="AF19" s="71"/>
      <c r="AG19" s="71"/>
      <c r="AH19" s="71"/>
      <c r="AI19" s="71"/>
      <c r="AJ19" s="71"/>
      <c r="AK19" s="71"/>
      <c r="AL19" s="71"/>
      <c r="AM19" s="71"/>
      <c r="AN19" s="71"/>
      <c r="AO19" s="71"/>
      <c r="AP19" s="71"/>
      <c r="AQ19" s="72"/>
      <c r="AR19" s="71">
        <v>4</v>
      </c>
      <c r="AS19" s="71">
        <v>1</v>
      </c>
      <c r="AT19" s="71">
        <v>4</v>
      </c>
      <c r="AU19" s="71">
        <v>0</v>
      </c>
      <c r="AV19" s="71">
        <v>0</v>
      </c>
      <c r="AW19" s="71">
        <v>0</v>
      </c>
      <c r="AX19" s="71"/>
      <c r="AY19" s="72"/>
      <c r="AZ19" s="71">
        <v>22</v>
      </c>
      <c r="BA19" s="71">
        <v>10.7</v>
      </c>
      <c r="BB19" s="71">
        <v>11980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1894</v>
      </c>
      <c r="B20" s="70">
        <v>29</v>
      </c>
      <c r="C20" s="70">
        <v>12</v>
      </c>
      <c r="D20" s="70">
        <v>2</v>
      </c>
      <c r="E20" s="70">
        <v>2015</v>
      </c>
      <c r="F20" s="70" t="s">
        <v>182</v>
      </c>
      <c r="G20" s="70" t="s">
        <v>1672</v>
      </c>
      <c r="H20" s="70" t="s">
        <v>1673</v>
      </c>
      <c r="I20" s="148"/>
      <c r="J20" s="71">
        <v>8.009340346723052</v>
      </c>
      <c r="K20" s="71">
        <v>0.51097857081269493</v>
      </c>
      <c r="L20" s="71">
        <v>3.233763793526153</v>
      </c>
      <c r="M20" s="71">
        <v>6.1217201800404624</v>
      </c>
      <c r="N20" s="71">
        <v>9.1667649198948595</v>
      </c>
      <c r="O20" s="71">
        <v>2.7934961993411522</v>
      </c>
      <c r="P20" s="71">
        <v>3.065430683213469</v>
      </c>
      <c r="Q20" s="71">
        <v>0.23074930785532599</v>
      </c>
      <c r="R20" s="71">
        <v>0</v>
      </c>
      <c r="S20" s="71">
        <v>0.29112667726094688</v>
      </c>
      <c r="T20" s="72"/>
      <c r="U20" s="71">
        <v>319629</v>
      </c>
      <c r="V20" s="71">
        <v>158</v>
      </c>
      <c r="W20" s="71">
        <v>67</v>
      </c>
      <c r="X20" s="71">
        <v>1011</v>
      </c>
      <c r="Y20" s="71">
        <v>1753</v>
      </c>
      <c r="Z20" s="71">
        <v>1623</v>
      </c>
      <c r="AA20" s="71">
        <v>610</v>
      </c>
      <c r="AB20" s="71">
        <v>3176</v>
      </c>
      <c r="AC20" s="71">
        <v>0</v>
      </c>
      <c r="AD20" s="71">
        <v>0.29112667726094688</v>
      </c>
      <c r="AE20" s="72"/>
      <c r="AF20" s="71">
        <v>2466673.063311886</v>
      </c>
      <c r="AG20" s="71">
        <v>340424.07589276118</v>
      </c>
      <c r="AH20" s="71">
        <v>418131.68748502462</v>
      </c>
      <c r="AI20" s="71">
        <v>6430042.0570278252</v>
      </c>
      <c r="AJ20" s="71">
        <v>7764120.4815432541</v>
      </c>
      <c r="AK20" s="71">
        <v>0</v>
      </c>
      <c r="AL20" s="71">
        <v>0</v>
      </c>
      <c r="AM20" s="71">
        <v>435257.47718108073</v>
      </c>
      <c r="AN20" s="71">
        <v>0</v>
      </c>
      <c r="AO20" s="71">
        <v>0</v>
      </c>
      <c r="AP20" s="71">
        <v>17854648.842441831</v>
      </c>
      <c r="AQ20" s="72"/>
      <c r="AR20" s="71">
        <v>6</v>
      </c>
      <c r="AS20" s="71">
        <v>1</v>
      </c>
      <c r="AT20" s="71">
        <v>4</v>
      </c>
      <c r="AU20" s="71">
        <v>0</v>
      </c>
      <c r="AV20" s="71">
        <v>0</v>
      </c>
      <c r="AW20" s="71">
        <v>0</v>
      </c>
      <c r="AX20" s="71"/>
      <c r="AY20" s="72"/>
      <c r="AZ20" s="71">
        <v>32.5</v>
      </c>
      <c r="BA20" s="71">
        <v>10.7</v>
      </c>
      <c r="BB20" s="71">
        <v>11980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1895</v>
      </c>
      <c r="B21" s="70">
        <v>30</v>
      </c>
      <c r="C21" s="70">
        <v>13</v>
      </c>
      <c r="D21" s="70">
        <v>2</v>
      </c>
      <c r="E21" s="70">
        <v>2016</v>
      </c>
      <c r="F21" s="70" t="s">
        <v>155</v>
      </c>
      <c r="G21" s="70" t="s">
        <v>1672</v>
      </c>
      <c r="H21" s="70" t="s">
        <v>1673</v>
      </c>
      <c r="I21" s="148"/>
      <c r="J21" s="71">
        <v>7.222904390287014</v>
      </c>
      <c r="K21" s="71">
        <v>0.48199487399808127</v>
      </c>
      <c r="L21" s="71">
        <v>3.4774219903150532</v>
      </c>
      <c r="M21" s="71">
        <v>5.2486650958129299</v>
      </c>
      <c r="N21" s="71">
        <v>9.189050847801381</v>
      </c>
      <c r="O21" s="71">
        <v>2.7612737226157731</v>
      </c>
      <c r="P21" s="71">
        <v>3.1387343694032239</v>
      </c>
      <c r="Q21" s="71">
        <v>0.21853549417194101</v>
      </c>
      <c r="R21" s="71">
        <v>0</v>
      </c>
      <c r="S21" s="71">
        <v>0.30666212305278717</v>
      </c>
      <c r="T21" s="72"/>
      <c r="U21" s="71">
        <v>274370</v>
      </c>
      <c r="V21" s="71">
        <v>158</v>
      </c>
      <c r="W21" s="71">
        <v>67</v>
      </c>
      <c r="X21" s="71">
        <v>1011</v>
      </c>
      <c r="Y21" s="71">
        <v>1728</v>
      </c>
      <c r="Z21" s="71">
        <v>1624</v>
      </c>
      <c r="AA21" s="71">
        <v>646</v>
      </c>
      <c r="AB21" s="71">
        <v>3094</v>
      </c>
      <c r="AC21" s="71">
        <v>0</v>
      </c>
      <c r="AD21" s="71">
        <v>0.30666212305278723</v>
      </c>
      <c r="AE21" s="72"/>
      <c r="AF21" s="71">
        <v>2263414.1886582719</v>
      </c>
      <c r="AG21" s="71">
        <v>324493.76470698148</v>
      </c>
      <c r="AH21" s="71">
        <v>354387.20883455902</v>
      </c>
      <c r="AI21" s="71">
        <v>6418463.9788735043</v>
      </c>
      <c r="AJ21" s="71">
        <v>7602042.747458918</v>
      </c>
      <c r="AK21" s="71">
        <v>0</v>
      </c>
      <c r="AL21" s="71">
        <v>0</v>
      </c>
      <c r="AM21" s="71">
        <v>424349.14287704142</v>
      </c>
      <c r="AN21" s="71">
        <v>0</v>
      </c>
      <c r="AO21" s="71">
        <v>0</v>
      </c>
      <c r="AP21" s="71">
        <v>17387151.031409279</v>
      </c>
      <c r="AQ21" s="72"/>
      <c r="AR21" s="71">
        <v>6</v>
      </c>
      <c r="AS21" s="71">
        <v>1</v>
      </c>
      <c r="AT21" s="71">
        <v>4</v>
      </c>
      <c r="AU21" s="71">
        <v>0</v>
      </c>
      <c r="AV21" s="71">
        <v>0</v>
      </c>
      <c r="AW21" s="71">
        <v>0</v>
      </c>
      <c r="AX21" s="71"/>
      <c r="AY21" s="72"/>
      <c r="AZ21" s="71">
        <v>32.5</v>
      </c>
      <c r="BA21" s="71">
        <v>10.7</v>
      </c>
      <c r="BB21" s="71">
        <v>11980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1896</v>
      </c>
      <c r="B22" s="70">
        <v>31</v>
      </c>
      <c r="C22" s="70">
        <v>14</v>
      </c>
      <c r="D22" s="70">
        <v>2</v>
      </c>
      <c r="E22" s="70">
        <v>2017</v>
      </c>
      <c r="F22" s="70" t="s">
        <v>156</v>
      </c>
      <c r="G22" s="70" t="s">
        <v>1672</v>
      </c>
      <c r="H22" s="70" t="s">
        <v>1673</v>
      </c>
      <c r="I22" s="148"/>
      <c r="J22" s="71">
        <v>8.0002961656659011</v>
      </c>
      <c r="K22" s="71">
        <v>0.49252659308984426</v>
      </c>
      <c r="L22" s="71">
        <v>3.1391037963257404</v>
      </c>
      <c r="M22" s="71">
        <v>5.2627838500123651</v>
      </c>
      <c r="N22" s="71">
        <v>8.9607944328822082</v>
      </c>
      <c r="O22" s="71">
        <v>2.6827653750322815</v>
      </c>
      <c r="P22" s="71">
        <v>3.1285074953057843</v>
      </c>
      <c r="Q22" s="71">
        <v>0.20818676106092199</v>
      </c>
      <c r="R22" s="71">
        <v>0</v>
      </c>
      <c r="S22" s="71">
        <v>0.28841900054676939</v>
      </c>
      <c r="T22" s="72"/>
      <c r="U22" s="71">
        <v>299032</v>
      </c>
      <c r="V22" s="71">
        <v>158</v>
      </c>
      <c r="W22" s="71">
        <v>67</v>
      </c>
      <c r="X22" s="71">
        <v>1011</v>
      </c>
      <c r="Y22" s="71">
        <v>1722</v>
      </c>
      <c r="Z22" s="71">
        <v>1604</v>
      </c>
      <c r="AA22" s="71">
        <v>648</v>
      </c>
      <c r="AB22" s="71">
        <v>3048</v>
      </c>
      <c r="AC22" s="71">
        <v>0</v>
      </c>
      <c r="AD22" s="71">
        <v>0.28841900054676939</v>
      </c>
      <c r="AE22" s="72"/>
      <c r="AF22" s="71">
        <v>2424035.1436148621</v>
      </c>
      <c r="AG22" s="71">
        <v>325436.5969700662</v>
      </c>
      <c r="AH22" s="71">
        <v>432921.47088299133</v>
      </c>
      <c r="AI22" s="71">
        <v>6259667.139845592</v>
      </c>
      <c r="AJ22" s="71">
        <v>6869597.9506773604</v>
      </c>
      <c r="AK22" s="71">
        <v>0</v>
      </c>
      <c r="AL22" s="71">
        <v>0</v>
      </c>
      <c r="AM22" s="71">
        <v>418694.2568707079</v>
      </c>
      <c r="AN22" s="71">
        <v>0</v>
      </c>
      <c r="AO22" s="71">
        <v>0</v>
      </c>
      <c r="AP22" s="71">
        <v>16730352.558861582</v>
      </c>
      <c r="AQ22" s="72"/>
      <c r="AR22" s="71">
        <v>6</v>
      </c>
      <c r="AS22" s="71">
        <v>1</v>
      </c>
      <c r="AT22" s="71">
        <v>4</v>
      </c>
      <c r="AU22" s="71">
        <v>0</v>
      </c>
      <c r="AV22" s="71">
        <v>0</v>
      </c>
      <c r="AW22" s="71">
        <v>0</v>
      </c>
      <c r="AX22" s="71"/>
      <c r="AY22" s="72"/>
      <c r="AZ22" s="71">
        <v>32.5</v>
      </c>
      <c r="BA22" s="71">
        <v>10.7</v>
      </c>
      <c r="BB22" s="71">
        <v>11980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1897</v>
      </c>
      <c r="B23" s="70">
        <v>32</v>
      </c>
      <c r="C23" s="70">
        <v>15</v>
      </c>
      <c r="D23" s="70">
        <v>2</v>
      </c>
      <c r="E23" s="70">
        <v>2018</v>
      </c>
      <c r="F23" s="70" t="s">
        <v>183</v>
      </c>
      <c r="G23" s="70" t="s">
        <v>1672</v>
      </c>
      <c r="H23" s="70" t="s">
        <v>1673</v>
      </c>
      <c r="I23" s="148"/>
      <c r="J23" s="71">
        <v>8.1926371772014495</v>
      </c>
      <c r="K23" s="71">
        <v>0.45840885531225134</v>
      </c>
      <c r="L23" s="71">
        <v>2.8797234054995364</v>
      </c>
      <c r="M23" s="71">
        <v>5.2887403019325978</v>
      </c>
      <c r="N23" s="71">
        <v>8.1686055658342003</v>
      </c>
      <c r="O23" s="71">
        <v>2.6257975746824802</v>
      </c>
      <c r="P23" s="71">
        <v>3.1212650149666898</v>
      </c>
      <c r="Q23" s="71">
        <v>0.18976221514031599</v>
      </c>
      <c r="R23" s="71">
        <v>0</v>
      </c>
      <c r="S23" s="71">
        <v>0.35395587132493872</v>
      </c>
      <c r="T23" s="72"/>
      <c r="U23" s="71">
        <v>319965</v>
      </c>
      <c r="V23" s="71">
        <v>158</v>
      </c>
      <c r="W23" s="71">
        <v>67</v>
      </c>
      <c r="X23" s="71">
        <v>1011</v>
      </c>
      <c r="Y23" s="71">
        <v>1705</v>
      </c>
      <c r="Z23" s="71">
        <v>1600</v>
      </c>
      <c r="AA23" s="71">
        <v>653</v>
      </c>
      <c r="AB23" s="71">
        <v>2994</v>
      </c>
      <c r="AC23" s="71">
        <v>0</v>
      </c>
      <c r="AD23" s="71">
        <v>0.35395587132493872</v>
      </c>
      <c r="AE23" s="72"/>
      <c r="AF23" s="71">
        <v>2603642.7657162212</v>
      </c>
      <c r="AG23" s="71">
        <v>294442.2687069673</v>
      </c>
      <c r="AH23" s="71">
        <v>408028.53957583872</v>
      </c>
      <c r="AI23" s="71">
        <v>6398658.4448309448</v>
      </c>
      <c r="AJ23" s="71">
        <v>6318433.3867865978</v>
      </c>
      <c r="AK23" s="71">
        <v>0</v>
      </c>
      <c r="AL23" s="71">
        <v>0</v>
      </c>
      <c r="AM23" s="71">
        <v>412127.42547067668</v>
      </c>
      <c r="AN23" s="71">
        <v>0</v>
      </c>
      <c r="AO23" s="71">
        <v>0</v>
      </c>
      <c r="AP23" s="71">
        <v>16435332.831087247</v>
      </c>
      <c r="AQ23" s="72"/>
      <c r="AR23" s="71">
        <v>8</v>
      </c>
      <c r="AS23" s="71">
        <v>1</v>
      </c>
      <c r="AT23" s="71">
        <v>4</v>
      </c>
      <c r="AU23" s="71">
        <v>0</v>
      </c>
      <c r="AV23" s="71">
        <v>0</v>
      </c>
      <c r="AW23" s="71">
        <v>0</v>
      </c>
      <c r="AX23" s="71"/>
      <c r="AY23" s="72"/>
      <c r="AZ23" s="71">
        <v>45</v>
      </c>
      <c r="BA23" s="71">
        <v>11</v>
      </c>
      <c r="BB23" s="71">
        <v>11980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1898</v>
      </c>
      <c r="B24" s="70">
        <v>33</v>
      </c>
      <c r="C24" s="70">
        <v>16</v>
      </c>
      <c r="D24" s="70">
        <v>2</v>
      </c>
      <c r="E24" s="70">
        <v>2019</v>
      </c>
      <c r="F24" s="70" t="s">
        <v>158</v>
      </c>
      <c r="G24" s="70" t="s">
        <v>1672</v>
      </c>
      <c r="H24" s="70" t="s">
        <v>1673</v>
      </c>
      <c r="I24" s="148"/>
      <c r="J24" s="71">
        <v>8.6957244791258947</v>
      </c>
      <c r="K24" s="71">
        <v>0.42536966269479032</v>
      </c>
      <c r="L24" s="71">
        <v>2.8926255489496335</v>
      </c>
      <c r="M24" s="71">
        <v>4.7444802840510292</v>
      </c>
      <c r="N24" s="71">
        <v>8.1385349255982504</v>
      </c>
      <c r="O24" s="71">
        <v>2.530080588034382</v>
      </c>
      <c r="P24" s="71">
        <v>2.9521667835031185</v>
      </c>
      <c r="Q24" s="71">
        <v>0.18192172721563599</v>
      </c>
      <c r="R24" s="71">
        <v>0</v>
      </c>
      <c r="S24" s="71">
        <v>0.42896908061955052</v>
      </c>
      <c r="T24" s="72"/>
      <c r="U24" s="71">
        <v>357256</v>
      </c>
      <c r="V24" s="71">
        <v>158</v>
      </c>
      <c r="W24" s="71">
        <v>67</v>
      </c>
      <c r="X24" s="71">
        <v>1011</v>
      </c>
      <c r="Y24" s="71">
        <v>1678</v>
      </c>
      <c r="Z24" s="71">
        <v>1584</v>
      </c>
      <c r="AA24" s="71">
        <v>613</v>
      </c>
      <c r="AB24" s="71">
        <v>2948</v>
      </c>
      <c r="AC24" s="71">
        <v>0</v>
      </c>
      <c r="AD24" s="71">
        <v>0.42896908061955052</v>
      </c>
      <c r="AE24" s="72"/>
      <c r="AF24" s="71">
        <v>2852628.4644783558</v>
      </c>
      <c r="AG24" s="71">
        <v>294355.07608774729</v>
      </c>
      <c r="AH24" s="71">
        <v>440548.94373942818</v>
      </c>
      <c r="AI24" s="71">
        <v>6270154.0898290426</v>
      </c>
      <c r="AJ24" s="71">
        <v>6559423.8084572405</v>
      </c>
      <c r="AK24" s="71">
        <v>0</v>
      </c>
      <c r="AL24" s="71">
        <v>0</v>
      </c>
      <c r="AM24" s="71">
        <v>401495.4074678818</v>
      </c>
      <c r="AN24" s="71">
        <v>0</v>
      </c>
      <c r="AO24" s="71">
        <v>0</v>
      </c>
      <c r="AP24" s="71">
        <v>16818605.790059697</v>
      </c>
      <c r="AQ24" s="72"/>
      <c r="AR24" s="71">
        <v>8</v>
      </c>
      <c r="AS24" s="71">
        <v>1</v>
      </c>
      <c r="AT24" s="71">
        <v>4</v>
      </c>
      <c r="AU24" s="71">
        <v>0</v>
      </c>
      <c r="AV24" s="71">
        <v>0</v>
      </c>
      <c r="AW24" s="71">
        <v>0</v>
      </c>
      <c r="AX24" s="71"/>
      <c r="AY24" s="72"/>
      <c r="AZ24" s="71">
        <v>45.4</v>
      </c>
      <c r="BA24" s="71">
        <v>10.7</v>
      </c>
      <c r="BB24" s="71">
        <v>11980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1899</v>
      </c>
      <c r="B25" s="70">
        <v>34</v>
      </c>
      <c r="C25" s="70">
        <v>17</v>
      </c>
      <c r="D25" s="70">
        <v>2</v>
      </c>
      <c r="E25" s="70">
        <v>2020</v>
      </c>
      <c r="F25" s="70" t="s">
        <v>159</v>
      </c>
      <c r="G25" s="70" t="s">
        <v>1672</v>
      </c>
      <c r="H25" s="70" t="s">
        <v>1673</v>
      </c>
      <c r="I25" s="148"/>
      <c r="J25" s="71">
        <v>10.10333442109844</v>
      </c>
      <c r="K25" s="71">
        <v>0.45103579400014315</v>
      </c>
      <c r="L25" s="71">
        <v>3.0124443022870286</v>
      </c>
      <c r="M25" s="71">
        <v>4.4805652104092548</v>
      </c>
      <c r="N25" s="71">
        <v>7.3305093513936432</v>
      </c>
      <c r="O25" s="71">
        <v>2.2237054907747686</v>
      </c>
      <c r="P25" s="71">
        <v>2.8227878061497784</v>
      </c>
      <c r="Q25" s="71">
        <v>0.170219608452681</v>
      </c>
      <c r="R25" s="71">
        <v>0</v>
      </c>
      <c r="S25" s="71">
        <v>0.40550705403337572</v>
      </c>
      <c r="T25" s="72"/>
      <c r="U25" s="71">
        <v>470537</v>
      </c>
      <c r="V25" s="71">
        <v>155</v>
      </c>
      <c r="W25" s="71">
        <v>62</v>
      </c>
      <c r="X25" s="71">
        <v>1004</v>
      </c>
      <c r="Y25" s="71">
        <v>1649</v>
      </c>
      <c r="Z25" s="71">
        <v>1589</v>
      </c>
      <c r="AA25" s="71">
        <v>623</v>
      </c>
      <c r="AB25" s="71">
        <v>2887</v>
      </c>
      <c r="AC25" s="71">
        <v>0</v>
      </c>
      <c r="AD25" s="71">
        <v>0.40550705403337572</v>
      </c>
      <c r="AE25" s="72"/>
      <c r="AF25" s="71">
        <v>3673909.3403649782</v>
      </c>
      <c r="AG25" s="71">
        <v>288978.90200555063</v>
      </c>
      <c r="AH25" s="71">
        <v>441769.79986755206</v>
      </c>
      <c r="AI25" s="71">
        <v>5764648.3846965879</v>
      </c>
      <c r="AJ25" s="71">
        <v>6771598.4160962496</v>
      </c>
      <c r="AK25" s="71"/>
      <c r="AL25" s="71"/>
      <c r="AM25" s="71">
        <v>376785.57523899473</v>
      </c>
      <c r="AN25" s="71"/>
      <c r="AO25" s="71"/>
      <c r="AP25" s="71">
        <v>17317690.418269914</v>
      </c>
      <c r="AQ25" s="72"/>
      <c r="AR25" s="71">
        <v>9</v>
      </c>
      <c r="AS25" s="71">
        <v>1</v>
      </c>
      <c r="AT25" s="71">
        <v>4</v>
      </c>
      <c r="AU25" s="71">
        <v>0</v>
      </c>
      <c r="AV25" s="71">
        <v>0</v>
      </c>
      <c r="AW25" s="71">
        <v>0</v>
      </c>
      <c r="AX25" s="71"/>
      <c r="AY25" s="72"/>
      <c r="AZ25" s="71">
        <v>55.3</v>
      </c>
      <c r="BA25" s="71">
        <v>10.7</v>
      </c>
      <c r="BB25" s="71">
        <v>11980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1900</v>
      </c>
      <c r="B26" s="70">
        <v>34</v>
      </c>
      <c r="C26" s="70">
        <v>18</v>
      </c>
      <c r="D26" s="70">
        <v>2</v>
      </c>
      <c r="E26" s="70">
        <v>2021</v>
      </c>
      <c r="F26" s="70" t="s">
        <v>160</v>
      </c>
      <c r="G26" s="1064" t="s">
        <v>1672</v>
      </c>
      <c r="H26" s="70" t="s">
        <v>1673</v>
      </c>
      <c r="I26" s="148"/>
      <c r="J26" s="71">
        <v>8.098006777203981</v>
      </c>
      <c r="K26" s="71">
        <v>0.43447266946091051</v>
      </c>
      <c r="L26" s="71">
        <v>2.7491233639411741</v>
      </c>
      <c r="M26" s="71">
        <v>4.550535929159234</v>
      </c>
      <c r="N26" s="71">
        <v>7.0006814903377572</v>
      </c>
      <c r="O26" s="71">
        <v>2.1352021332460551</v>
      </c>
      <c r="P26" s="71">
        <v>2.8855447489109545</v>
      </c>
      <c r="Q26" s="71">
        <v>0.16342551360542301</v>
      </c>
      <c r="R26" s="71">
        <v>0</v>
      </c>
      <c r="S26" s="71">
        <v>0.30325599042764367</v>
      </c>
      <c r="T26" s="72"/>
      <c r="U26" s="71">
        <v>387301</v>
      </c>
      <c r="V26" s="71">
        <v>155</v>
      </c>
      <c r="W26" s="71">
        <v>62</v>
      </c>
      <c r="X26" s="71">
        <v>1004</v>
      </c>
      <c r="Y26" s="71">
        <v>1594</v>
      </c>
      <c r="Z26" s="71">
        <v>1571</v>
      </c>
      <c r="AA26" s="71">
        <v>621</v>
      </c>
      <c r="AB26" s="71">
        <v>2799</v>
      </c>
      <c r="AC26" s="71">
        <v>0</v>
      </c>
      <c r="AD26" s="71">
        <v>0.30325599042764367</v>
      </c>
      <c r="AE26" s="72"/>
      <c r="AF26" s="71">
        <v>2966558.9518769435</v>
      </c>
      <c r="AG26" s="71">
        <v>293969.1140432767</v>
      </c>
      <c r="AH26" s="71">
        <v>396072.3349848052</v>
      </c>
      <c r="AI26" s="71">
        <v>6325528.0981704853</v>
      </c>
      <c r="AJ26" s="71">
        <v>6376324.9495301535</v>
      </c>
      <c r="AK26" s="71">
        <v>0</v>
      </c>
      <c r="AL26" s="71">
        <v>0</v>
      </c>
      <c r="AM26" s="71">
        <v>367407.62197404035</v>
      </c>
      <c r="AN26" s="71">
        <v>0</v>
      </c>
      <c r="AO26" s="71">
        <v>0</v>
      </c>
      <c r="AP26" s="71">
        <v>16725861.070579704</v>
      </c>
      <c r="AQ26" s="72"/>
      <c r="AR26" s="71">
        <v>10</v>
      </c>
      <c r="AS26" s="71">
        <v>1</v>
      </c>
      <c r="AT26" s="71">
        <v>4</v>
      </c>
      <c r="AU26" s="71">
        <v>0</v>
      </c>
      <c r="AV26" s="71">
        <v>0</v>
      </c>
      <c r="AW26" s="71">
        <v>0</v>
      </c>
      <c r="AX26" s="71"/>
      <c r="AY26" s="72"/>
      <c r="AZ26" s="71">
        <v>60.9</v>
      </c>
      <c r="BA26" s="71">
        <v>10.7</v>
      </c>
      <c r="BB26" s="71">
        <v>11980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1776</v>
      </c>
      <c r="B27" s="70">
        <v>34</v>
      </c>
      <c r="C27" s="70">
        <v>19</v>
      </c>
      <c r="D27" s="70">
        <v>2</v>
      </c>
      <c r="E27" s="70">
        <v>2022</v>
      </c>
      <c r="F27" s="70" t="s">
        <v>161</v>
      </c>
      <c r="G27" s="1064" t="s">
        <v>1672</v>
      </c>
      <c r="H27" s="70" t="s">
        <v>1673</v>
      </c>
      <c r="I27" s="148"/>
      <c r="J27" s="71">
        <v>7.5598936399033621</v>
      </c>
      <c r="K27" s="71">
        <v>0.41559660338479587</v>
      </c>
      <c r="L27" s="71">
        <v>2.4649520670247491</v>
      </c>
      <c r="M27" s="71">
        <v>4.6395099719943138</v>
      </c>
      <c r="N27" s="71">
        <v>7.0588908649866235</v>
      </c>
      <c r="O27" s="71">
        <v>2.2230074207104966</v>
      </c>
      <c r="P27" s="71">
        <v>2.8696778306576252</v>
      </c>
      <c r="Q27" s="71">
        <v>0.16118562878439671</v>
      </c>
      <c r="R27" s="71">
        <v>0</v>
      </c>
      <c r="S27" s="71">
        <v>0.33402253015707262</v>
      </c>
      <c r="T27" s="72"/>
      <c r="U27" s="71">
        <v>444694</v>
      </c>
      <c r="V27" s="71">
        <v>155</v>
      </c>
      <c r="W27" s="71">
        <v>62</v>
      </c>
      <c r="X27" s="71">
        <v>1004</v>
      </c>
      <c r="Y27" s="71">
        <v>1632</v>
      </c>
      <c r="Z27" s="71">
        <v>1554</v>
      </c>
      <c r="AA27" s="71">
        <v>627</v>
      </c>
      <c r="AB27" s="71">
        <v>2738</v>
      </c>
      <c r="AC27" s="71">
        <v>0</v>
      </c>
      <c r="AD27" s="71">
        <v>0.33402253015707262</v>
      </c>
      <c r="AE27" s="72"/>
      <c r="AF27" s="71">
        <v>3036604.4484329578</v>
      </c>
      <c r="AG27" s="71">
        <v>296551.50681558746</v>
      </c>
      <c r="AH27" s="71">
        <v>439643.93299751088</v>
      </c>
      <c r="AI27" s="71">
        <v>6282036.1418251423</v>
      </c>
      <c r="AJ27" s="71">
        <v>6645283.1639680378</v>
      </c>
      <c r="AK27" s="71">
        <v>0</v>
      </c>
      <c r="AL27" s="71">
        <v>0</v>
      </c>
      <c r="AM27" s="71">
        <v>353550.53208668239</v>
      </c>
      <c r="AN27" s="71">
        <v>0</v>
      </c>
      <c r="AO27" s="71">
        <v>0</v>
      </c>
      <c r="AP27" s="71">
        <v>17053669.726125918</v>
      </c>
      <c r="AQ27" s="72"/>
      <c r="AR27" s="71">
        <v>10</v>
      </c>
      <c r="AS27" s="71">
        <v>1</v>
      </c>
      <c r="AT27" s="71">
        <v>6</v>
      </c>
      <c r="AU27" s="71">
        <v>0</v>
      </c>
      <c r="AV27" s="71">
        <v>0</v>
      </c>
      <c r="AW27" s="71">
        <v>0</v>
      </c>
      <c r="AX27" s="71"/>
      <c r="AY27" s="72"/>
      <c r="AZ27" s="71">
        <v>60.9</v>
      </c>
      <c r="BA27" s="71">
        <v>10.7</v>
      </c>
      <c r="BB27" s="71">
        <v>15960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1901</v>
      </c>
      <c r="B28" s="70">
        <v>34</v>
      </c>
      <c r="C28" s="70">
        <v>20</v>
      </c>
      <c r="D28" s="70">
        <v>2</v>
      </c>
      <c r="E28" s="70">
        <v>2023</v>
      </c>
      <c r="F28" s="70" t="s">
        <v>1539</v>
      </c>
      <c r="G28" s="70" t="s">
        <v>1672</v>
      </c>
      <c r="H28" s="70" t="s">
        <v>1673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v>
      </c>
      <c r="AS28" s="71">
        <v>1</v>
      </c>
      <c r="AT28" s="71">
        <v>6</v>
      </c>
      <c r="AU28" s="71">
        <v>0</v>
      </c>
      <c r="AV28" s="71">
        <v>0</v>
      </c>
      <c r="AW28" s="71">
        <v>0</v>
      </c>
      <c r="AX28" s="71"/>
      <c r="AY28" s="72"/>
      <c r="AZ28" s="71">
        <v>70.8</v>
      </c>
      <c r="BA28" s="71">
        <v>10.7</v>
      </c>
      <c r="BB28" s="71">
        <v>15960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1671</v>
      </c>
      <c r="B29" s="70">
        <v>34</v>
      </c>
      <c r="C29" s="70">
        <v>21</v>
      </c>
      <c r="D29" s="70">
        <v>2</v>
      </c>
      <c r="E29" s="70">
        <v>2024</v>
      </c>
      <c r="F29" s="70" t="s">
        <v>1554</v>
      </c>
      <c r="G29" s="70" t="s">
        <v>1672</v>
      </c>
      <c r="H29" s="70" t="s">
        <v>1673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1902</v>
      </c>
      <c r="B30" s="70">
        <v>460</v>
      </c>
      <c r="C30" s="70">
        <v>1</v>
      </c>
      <c r="D30" s="70">
        <v>28</v>
      </c>
      <c r="E30" s="70">
        <v>1990</v>
      </c>
      <c r="F30" s="70" t="s">
        <v>787</v>
      </c>
      <c r="G30" s="70" t="s">
        <v>1903</v>
      </c>
      <c r="H30" s="70" t="s">
        <v>1904</v>
      </c>
      <c r="I30" s="148"/>
      <c r="J30" s="71">
        <v>5.959538649997838</v>
      </c>
      <c r="K30" s="71">
        <v>0.58400867655780975</v>
      </c>
      <c r="L30" s="71">
        <v>1.518260916269395</v>
      </c>
      <c r="M30" s="71">
        <v>5.9728620020111221</v>
      </c>
      <c r="N30" s="71">
        <v>6.8691256389047428</v>
      </c>
      <c r="O30" s="71">
        <v>3.9702250746719812</v>
      </c>
      <c r="P30" s="71">
        <v>6.8489457240351008</v>
      </c>
      <c r="Q30" s="71">
        <v>0.40716632390936602</v>
      </c>
      <c r="R30" s="71">
        <v>0</v>
      </c>
      <c r="S30" s="71">
        <v>0.48977545732436661</v>
      </c>
      <c r="T30" s="72"/>
      <c r="U30" s="71">
        <v>125271</v>
      </c>
      <c r="V30" s="71">
        <v>237</v>
      </c>
      <c r="W30" s="71">
        <v>16</v>
      </c>
      <c r="X30" s="71">
        <v>2417</v>
      </c>
      <c r="Y30" s="71">
        <v>2568</v>
      </c>
      <c r="Z30" s="71">
        <v>1633</v>
      </c>
      <c r="AA30" s="71">
        <v>1663</v>
      </c>
      <c r="AB30" s="71">
        <v>6611</v>
      </c>
      <c r="AC30" s="71">
        <v>0</v>
      </c>
      <c r="AD30" s="71">
        <v>0.48977545732436661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1905</v>
      </c>
      <c r="B31" s="70">
        <v>461</v>
      </c>
      <c r="C31" s="70">
        <v>2</v>
      </c>
      <c r="D31" s="70">
        <v>28</v>
      </c>
      <c r="E31" s="70">
        <v>2005</v>
      </c>
      <c r="F31" s="70" t="s">
        <v>789</v>
      </c>
      <c r="G31" s="70" t="s">
        <v>1903</v>
      </c>
      <c r="H31" s="70" t="s">
        <v>1904</v>
      </c>
      <c r="I31" s="148"/>
      <c r="J31" s="71">
        <v>3.784582827751326</v>
      </c>
      <c r="K31" s="71">
        <v>0.35117241558191459</v>
      </c>
      <c r="L31" s="71">
        <v>0.71899472065296266</v>
      </c>
      <c r="M31" s="71">
        <v>9.7962958643810705</v>
      </c>
      <c r="N31" s="71">
        <v>7.1582516637125604</v>
      </c>
      <c r="O31" s="71">
        <v>4.6515922277785036</v>
      </c>
      <c r="P31" s="71">
        <v>6.2355427499624332</v>
      </c>
      <c r="Q31" s="71">
        <v>0.25233001945606198</v>
      </c>
      <c r="R31" s="71">
        <v>0</v>
      </c>
      <c r="S31" s="71">
        <v>0.62151185999999992</v>
      </c>
      <c r="T31" s="72"/>
      <c r="U31" s="71">
        <v>102778</v>
      </c>
      <c r="V31" s="71">
        <v>176</v>
      </c>
      <c r="W31" s="71">
        <v>7</v>
      </c>
      <c r="X31" s="71">
        <v>1937</v>
      </c>
      <c r="Y31" s="71">
        <v>2017</v>
      </c>
      <c r="Z31" s="71">
        <v>2214</v>
      </c>
      <c r="AA31" s="71">
        <v>1240</v>
      </c>
      <c r="AB31" s="71">
        <v>4283</v>
      </c>
      <c r="AC31" s="71">
        <v>0</v>
      </c>
      <c r="AD31" s="71">
        <v>0.62151185999999992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1906</v>
      </c>
      <c r="B32" s="70">
        <v>462</v>
      </c>
      <c r="C32" s="70">
        <v>3</v>
      </c>
      <c r="D32" s="70">
        <v>28</v>
      </c>
      <c r="E32" s="70">
        <v>2006</v>
      </c>
      <c r="F32" s="70" t="s">
        <v>790</v>
      </c>
      <c r="G32" s="70" t="s">
        <v>1903</v>
      </c>
      <c r="H32" s="70" t="s">
        <v>1904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1907</v>
      </c>
      <c r="B33" s="70">
        <v>463</v>
      </c>
      <c r="C33" s="70">
        <v>4</v>
      </c>
      <c r="D33" s="70">
        <v>28</v>
      </c>
      <c r="E33" s="70">
        <v>2007</v>
      </c>
      <c r="F33" s="70" t="s">
        <v>791</v>
      </c>
      <c r="G33" s="70" t="s">
        <v>1903</v>
      </c>
      <c r="H33" s="70" t="s">
        <v>1904</v>
      </c>
      <c r="I33" s="148"/>
      <c r="J33" s="71">
        <v>4.0908082789831486</v>
      </c>
      <c r="K33" s="71">
        <v>0.33467161240743071</v>
      </c>
      <c r="L33" s="71">
        <v>0.29508744460236969</v>
      </c>
      <c r="M33" s="71">
        <v>8.9359428011905795</v>
      </c>
      <c r="N33" s="71">
        <v>7.5585791059015781</v>
      </c>
      <c r="O33" s="71">
        <v>4.3290981205814472</v>
      </c>
      <c r="P33" s="71">
        <v>5.913328633229054</v>
      </c>
      <c r="Q33" s="71">
        <v>0.25180027657682702</v>
      </c>
      <c r="R33" s="71">
        <v>0</v>
      </c>
      <c r="S33" s="71">
        <v>0.41608616608999999</v>
      </c>
      <c r="T33" s="72"/>
      <c r="U33" s="71">
        <v>129073</v>
      </c>
      <c r="V33" s="71">
        <v>163</v>
      </c>
      <c r="W33" s="71">
        <v>3</v>
      </c>
      <c r="X33" s="71">
        <v>2376</v>
      </c>
      <c r="Y33" s="71">
        <v>1960</v>
      </c>
      <c r="Z33" s="71">
        <v>2142</v>
      </c>
      <c r="AA33" s="71">
        <v>1158</v>
      </c>
      <c r="AB33" s="71">
        <v>4048</v>
      </c>
      <c r="AC33" s="71">
        <v>0</v>
      </c>
      <c r="AD33" s="71">
        <v>0.41608616608999999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1908</v>
      </c>
      <c r="B34" s="70">
        <v>464</v>
      </c>
      <c r="C34" s="70">
        <v>5</v>
      </c>
      <c r="D34" s="70">
        <v>28</v>
      </c>
      <c r="E34" s="70">
        <v>2008</v>
      </c>
      <c r="F34" s="70" t="s">
        <v>792</v>
      </c>
      <c r="G34" s="70" t="s">
        <v>1903</v>
      </c>
      <c r="H34" s="70" t="s">
        <v>1904</v>
      </c>
      <c r="I34" s="148"/>
      <c r="J34" s="71">
        <v>3.6963708947869569</v>
      </c>
      <c r="K34" s="71">
        <v>0.24327453197780141</v>
      </c>
      <c r="L34" s="71">
        <v>0.2599664860649008</v>
      </c>
      <c r="M34" s="71">
        <v>9.7935329756282012</v>
      </c>
      <c r="N34" s="71">
        <v>6.8222725135460314</v>
      </c>
      <c r="O34" s="71">
        <v>4.0592974776524446</v>
      </c>
      <c r="P34" s="71">
        <v>5.5036356580583607</v>
      </c>
      <c r="Q34" s="71">
        <v>0.24227917808778299</v>
      </c>
      <c r="R34" s="71">
        <v>0</v>
      </c>
      <c r="S34" s="71">
        <v>0.39042695659999999</v>
      </c>
      <c r="T34" s="72"/>
      <c r="U34" s="71">
        <v>127346</v>
      </c>
      <c r="V34" s="71">
        <v>163</v>
      </c>
      <c r="W34" s="71">
        <v>3</v>
      </c>
      <c r="X34" s="71">
        <v>2376</v>
      </c>
      <c r="Y34" s="71">
        <v>1936</v>
      </c>
      <c r="Z34" s="71">
        <v>2079</v>
      </c>
      <c r="AA34" s="71">
        <v>1079</v>
      </c>
      <c r="AB34" s="71">
        <v>3959</v>
      </c>
      <c r="AC34" s="71">
        <v>0</v>
      </c>
      <c r="AD34" s="71">
        <v>0.39042695659999999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1909</v>
      </c>
      <c r="B35" s="70">
        <v>465</v>
      </c>
      <c r="C35" s="70">
        <v>6</v>
      </c>
      <c r="D35" s="70">
        <v>28</v>
      </c>
      <c r="E35" s="70">
        <v>2009</v>
      </c>
      <c r="F35" s="70" t="s">
        <v>176</v>
      </c>
      <c r="G35" s="70" t="s">
        <v>1903</v>
      </c>
      <c r="H35" s="70" t="s">
        <v>1904</v>
      </c>
      <c r="I35" s="148"/>
      <c r="J35" s="71">
        <v>4.6164345305945016</v>
      </c>
      <c r="K35" s="71">
        <v>0.21053476205572941</v>
      </c>
      <c r="L35" s="71">
        <v>4.2906136134515984</v>
      </c>
      <c r="M35" s="71">
        <v>8.9975046796309446</v>
      </c>
      <c r="N35" s="71">
        <v>5.64096637688088</v>
      </c>
      <c r="O35" s="71">
        <v>4.0947576444694134</v>
      </c>
      <c r="P35" s="71">
        <v>5.1522897828789942</v>
      </c>
      <c r="Q35" s="71">
        <v>0.226543534573726</v>
      </c>
      <c r="R35" s="71">
        <v>0</v>
      </c>
      <c r="S35" s="71">
        <v>0.65667951757216225</v>
      </c>
      <c r="T35" s="72"/>
      <c r="U35" s="71">
        <v>120575</v>
      </c>
      <c r="V35" s="71">
        <v>154</v>
      </c>
      <c r="W35" s="71">
        <v>55</v>
      </c>
      <c r="X35" s="71">
        <v>2483</v>
      </c>
      <c r="Y35" s="71">
        <v>1924</v>
      </c>
      <c r="Z35" s="71">
        <v>2070</v>
      </c>
      <c r="AA35" s="71">
        <v>1037</v>
      </c>
      <c r="AB35" s="71">
        <v>3886</v>
      </c>
      <c r="AC35" s="71">
        <v>0</v>
      </c>
      <c r="AD35" s="71">
        <v>0.65667951757216225</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1910</v>
      </c>
      <c r="B36" s="70">
        <v>466</v>
      </c>
      <c r="C36" s="70">
        <v>7</v>
      </c>
      <c r="D36" s="70">
        <v>28</v>
      </c>
      <c r="E36" s="70">
        <v>2010</v>
      </c>
      <c r="F36" s="70" t="s">
        <v>177</v>
      </c>
      <c r="G36" s="70" t="s">
        <v>1903</v>
      </c>
      <c r="H36" s="70" t="s">
        <v>1904</v>
      </c>
      <c r="I36" s="148"/>
      <c r="J36" s="71">
        <v>4.6733087366901556</v>
      </c>
      <c r="K36" s="71">
        <v>0.2337668255879938</v>
      </c>
      <c r="L36" s="71">
        <v>4.1861274648136586</v>
      </c>
      <c r="M36" s="71">
        <v>9.8291852447811081</v>
      </c>
      <c r="N36" s="71">
        <v>5.9179135702595218</v>
      </c>
      <c r="O36" s="71">
        <v>4.0600661805212139</v>
      </c>
      <c r="P36" s="71">
        <v>5.1059071314828257</v>
      </c>
      <c r="Q36" s="71">
        <v>0.231005554665344</v>
      </c>
      <c r="R36" s="71">
        <v>0</v>
      </c>
      <c r="S36" s="71">
        <v>0.83631840990708894</v>
      </c>
      <c r="T36" s="72"/>
      <c r="U36" s="71">
        <v>118724</v>
      </c>
      <c r="V36" s="71">
        <v>154</v>
      </c>
      <c r="W36" s="71">
        <v>55</v>
      </c>
      <c r="X36" s="71">
        <v>2483</v>
      </c>
      <c r="Y36" s="71">
        <v>1888</v>
      </c>
      <c r="Z36" s="71">
        <v>2062</v>
      </c>
      <c r="AA36" s="71">
        <v>1002</v>
      </c>
      <c r="AB36" s="71">
        <v>3797</v>
      </c>
      <c r="AC36" s="71">
        <v>0</v>
      </c>
      <c r="AD36" s="71">
        <v>0.83631840990708894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1911</v>
      </c>
      <c r="B37" s="70">
        <v>467</v>
      </c>
      <c r="C37" s="70">
        <v>8</v>
      </c>
      <c r="D37" s="70">
        <v>28</v>
      </c>
      <c r="E37" s="70">
        <v>2011</v>
      </c>
      <c r="F37" s="70" t="s">
        <v>178</v>
      </c>
      <c r="G37" s="70" t="s">
        <v>1903</v>
      </c>
      <c r="H37" s="70" t="s">
        <v>1904</v>
      </c>
      <c r="I37" s="148"/>
      <c r="J37" s="71">
        <v>5.1985932949457272</v>
      </c>
      <c r="K37" s="71">
        <v>0.33673669366640158</v>
      </c>
      <c r="L37" s="71">
        <v>2.2824598132326659</v>
      </c>
      <c r="M37" s="71">
        <v>12.901311775358931</v>
      </c>
      <c r="N37" s="71">
        <v>7.4067702214521418</v>
      </c>
      <c r="O37" s="71">
        <v>3.9062872956501371</v>
      </c>
      <c r="P37" s="71">
        <v>4.8742308721202905</v>
      </c>
      <c r="Q37" s="71">
        <v>0.25818133679561101</v>
      </c>
      <c r="R37" s="71">
        <v>0</v>
      </c>
      <c r="S37" s="71">
        <v>0.77618073520414754</v>
      </c>
      <c r="T37" s="72"/>
      <c r="U37" s="71">
        <v>138669</v>
      </c>
      <c r="V37" s="71">
        <v>154</v>
      </c>
      <c r="W37" s="71">
        <v>55</v>
      </c>
      <c r="X37" s="71">
        <v>2483</v>
      </c>
      <c r="Y37" s="71">
        <v>1847</v>
      </c>
      <c r="Z37" s="71">
        <v>2027</v>
      </c>
      <c r="AA37" s="71">
        <v>985</v>
      </c>
      <c r="AB37" s="71">
        <v>3679</v>
      </c>
      <c r="AC37" s="71">
        <v>0</v>
      </c>
      <c r="AD37" s="71">
        <v>0.77618073520414754</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1912</v>
      </c>
      <c r="B38" s="70">
        <v>468</v>
      </c>
      <c r="C38" s="70">
        <v>9</v>
      </c>
      <c r="D38" s="70">
        <v>28</v>
      </c>
      <c r="E38" s="70">
        <v>2012</v>
      </c>
      <c r="F38" s="70" t="s">
        <v>179</v>
      </c>
      <c r="G38" s="70" t="s">
        <v>1903</v>
      </c>
      <c r="H38" s="70" t="s">
        <v>1904</v>
      </c>
      <c r="I38" s="148"/>
      <c r="J38" s="71">
        <v>3.6660980615530399</v>
      </c>
      <c r="K38" s="71">
        <v>0.3261329053675307</v>
      </c>
      <c r="L38" s="71">
        <v>2.350556298214169</v>
      </c>
      <c r="M38" s="71">
        <v>13.486613503967209</v>
      </c>
      <c r="N38" s="71">
        <v>7.8680080402311114</v>
      </c>
      <c r="O38" s="71">
        <v>3.8124533578041193</v>
      </c>
      <c r="P38" s="71">
        <v>4.7924773653837374</v>
      </c>
      <c r="Q38" s="71">
        <v>0.27151179893856597</v>
      </c>
      <c r="R38" s="71">
        <v>0</v>
      </c>
      <c r="S38" s="71">
        <v>0.78941186219526249</v>
      </c>
      <c r="T38" s="72"/>
      <c r="U38" s="71">
        <v>99694</v>
      </c>
      <c r="V38" s="71">
        <v>154</v>
      </c>
      <c r="W38" s="71">
        <v>55</v>
      </c>
      <c r="X38" s="71">
        <v>2483</v>
      </c>
      <c r="Y38" s="71">
        <v>1810</v>
      </c>
      <c r="Z38" s="71">
        <v>1994</v>
      </c>
      <c r="AA38" s="71">
        <v>963</v>
      </c>
      <c r="AB38" s="71">
        <v>3561</v>
      </c>
      <c r="AC38" s="71">
        <v>0</v>
      </c>
      <c r="AD38" s="71">
        <v>0.78941186219526249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1913</v>
      </c>
      <c r="B39" s="70">
        <v>469</v>
      </c>
      <c r="C39" s="70">
        <v>10</v>
      </c>
      <c r="D39" s="70">
        <v>28</v>
      </c>
      <c r="E39" s="70">
        <v>2013</v>
      </c>
      <c r="F39" s="70" t="s">
        <v>180</v>
      </c>
      <c r="G39" s="70" t="s">
        <v>1903</v>
      </c>
      <c r="H39" s="70" t="s">
        <v>1904</v>
      </c>
      <c r="I39" s="148"/>
      <c r="J39" s="71">
        <v>3.4853384365718072</v>
      </c>
      <c r="K39" s="71">
        <v>0.31161373400888448</v>
      </c>
      <c r="L39" s="71">
        <v>2.100403163811623</v>
      </c>
      <c r="M39" s="71">
        <v>13.87040012869252</v>
      </c>
      <c r="N39" s="71">
        <v>7.2506406105303309</v>
      </c>
      <c r="O39" s="71">
        <v>3.6293767851540268</v>
      </c>
      <c r="P39" s="71">
        <v>4.5907394423764574</v>
      </c>
      <c r="Q39" s="71">
        <v>0.26849883637286298</v>
      </c>
      <c r="R39" s="71">
        <v>0</v>
      </c>
      <c r="S39" s="71">
        <v>0.69968506280956932</v>
      </c>
      <c r="T39" s="72"/>
      <c r="U39" s="71">
        <v>89631</v>
      </c>
      <c r="V39" s="71">
        <v>154</v>
      </c>
      <c r="W39" s="71">
        <v>55</v>
      </c>
      <c r="X39" s="71">
        <v>2483</v>
      </c>
      <c r="Y39" s="71">
        <v>1770</v>
      </c>
      <c r="Z39" s="71">
        <v>1983</v>
      </c>
      <c r="AA39" s="71">
        <v>919</v>
      </c>
      <c r="AB39" s="71">
        <v>3471</v>
      </c>
      <c r="AC39" s="71">
        <v>0</v>
      </c>
      <c r="AD39" s="71">
        <v>0.69968506280956932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1914</v>
      </c>
      <c r="B40" s="70">
        <v>470</v>
      </c>
      <c r="C40" s="70">
        <v>11</v>
      </c>
      <c r="D40" s="70">
        <v>28</v>
      </c>
      <c r="E40" s="70">
        <v>2014</v>
      </c>
      <c r="F40" s="70" t="s">
        <v>181</v>
      </c>
      <c r="G40" s="70" t="s">
        <v>1903</v>
      </c>
      <c r="H40" s="70" t="s">
        <v>1904</v>
      </c>
      <c r="I40" s="148"/>
      <c r="J40" s="71">
        <v>3.081711916352579</v>
      </c>
      <c r="K40" s="71">
        <v>0.29698209354002519</v>
      </c>
      <c r="L40" s="71">
        <v>1.468311532921295</v>
      </c>
      <c r="M40" s="71">
        <v>13.39131206393033</v>
      </c>
      <c r="N40" s="71">
        <v>7.3282679757584352</v>
      </c>
      <c r="O40" s="71">
        <v>3.4338090036836122</v>
      </c>
      <c r="P40" s="71">
        <v>4.4991108365107166</v>
      </c>
      <c r="Q40" s="71">
        <v>0.25048376916554799</v>
      </c>
      <c r="R40" s="71">
        <v>0</v>
      </c>
      <c r="S40" s="71">
        <v>0.63912821648103402</v>
      </c>
      <c r="T40" s="72"/>
      <c r="U40" s="71">
        <v>81113</v>
      </c>
      <c r="V40" s="71">
        <v>130</v>
      </c>
      <c r="W40" s="71">
        <v>30</v>
      </c>
      <c r="X40" s="71">
        <v>2321</v>
      </c>
      <c r="Y40" s="71">
        <v>1751</v>
      </c>
      <c r="Z40" s="71">
        <v>1976</v>
      </c>
      <c r="AA40" s="71">
        <v>896</v>
      </c>
      <c r="AB40" s="71">
        <v>3375</v>
      </c>
      <c r="AC40" s="71">
        <v>0</v>
      </c>
      <c r="AD40" s="71">
        <v>0.63912821648103402</v>
      </c>
      <c r="AE40" s="72"/>
      <c r="AF40" s="71"/>
      <c r="AG40" s="71"/>
      <c r="AH40" s="71"/>
      <c r="AI40" s="71"/>
      <c r="AJ40" s="71"/>
      <c r="AK40" s="71"/>
      <c r="AL40" s="71"/>
      <c r="AM40" s="71"/>
      <c r="AN40" s="71"/>
      <c r="AO40" s="71"/>
      <c r="AP40" s="71"/>
      <c r="AQ40" s="72"/>
      <c r="AR40" s="71">
        <v>3</v>
      </c>
      <c r="AS40" s="71">
        <v>1</v>
      </c>
      <c r="AT40" s="71">
        <v>0</v>
      </c>
      <c r="AU40" s="71">
        <v>0</v>
      </c>
      <c r="AV40" s="71">
        <v>0</v>
      </c>
      <c r="AW40" s="71">
        <v>0</v>
      </c>
      <c r="AX40" s="71"/>
      <c r="AY40" s="72"/>
      <c r="AZ40" s="71">
        <v>14.4</v>
      </c>
      <c r="BA40" s="71">
        <v>26</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1915</v>
      </c>
      <c r="B41" s="70">
        <v>471</v>
      </c>
      <c r="C41" s="70">
        <v>12</v>
      </c>
      <c r="D41" s="70">
        <v>28</v>
      </c>
      <c r="E41" s="70">
        <v>2015</v>
      </c>
      <c r="F41" s="70" t="s">
        <v>182</v>
      </c>
      <c r="G41" s="70" t="s">
        <v>1903</v>
      </c>
      <c r="H41" s="70" t="s">
        <v>1904</v>
      </c>
      <c r="I41" s="148"/>
      <c r="J41" s="71">
        <v>6.1918320656658894</v>
      </c>
      <c r="K41" s="71">
        <v>0.26869145586391002</v>
      </c>
      <c r="L41" s="71">
        <v>1.688620975219842</v>
      </c>
      <c r="M41" s="71">
        <v>11.138133231893789</v>
      </c>
      <c r="N41" s="71">
        <v>6.1960273807929998</v>
      </c>
      <c r="O41" s="71">
        <v>3.3649322672285598</v>
      </c>
      <c r="P41" s="71">
        <v>4.4021594729426212</v>
      </c>
      <c r="Q41" s="71">
        <v>0.239613103686041</v>
      </c>
      <c r="R41" s="71">
        <v>0</v>
      </c>
      <c r="S41" s="71">
        <v>0.73504620868512438</v>
      </c>
      <c r="T41" s="72"/>
      <c r="U41" s="71">
        <v>159488</v>
      </c>
      <c r="V41" s="71">
        <v>130</v>
      </c>
      <c r="W41" s="71">
        <v>30</v>
      </c>
      <c r="X41" s="71">
        <v>2321</v>
      </c>
      <c r="Y41" s="71">
        <v>1736</v>
      </c>
      <c r="Z41" s="71">
        <v>1955</v>
      </c>
      <c r="AA41" s="71">
        <v>876</v>
      </c>
      <c r="AB41" s="71">
        <v>3298</v>
      </c>
      <c r="AC41" s="71">
        <v>0</v>
      </c>
      <c r="AD41" s="71">
        <v>0.73504620868512438</v>
      </c>
      <c r="AE41" s="72"/>
      <c r="AF41" s="71">
        <v>1490153.6751954861</v>
      </c>
      <c r="AG41" s="71">
        <v>205885.43852800419</v>
      </c>
      <c r="AH41" s="71">
        <v>305571.6909674909</v>
      </c>
      <c r="AI41" s="71">
        <v>14616841.65749279</v>
      </c>
      <c r="AJ41" s="71">
        <v>10350075.20093332</v>
      </c>
      <c r="AK41" s="71">
        <v>0</v>
      </c>
      <c r="AL41" s="71">
        <v>0</v>
      </c>
      <c r="AM41" s="71">
        <v>451977.06541032891</v>
      </c>
      <c r="AN41" s="71">
        <v>0</v>
      </c>
      <c r="AO41" s="71">
        <v>0</v>
      </c>
      <c r="AP41" s="71">
        <v>27420504.728527419</v>
      </c>
      <c r="AQ41" s="72"/>
      <c r="AR41" s="71">
        <v>3</v>
      </c>
      <c r="AS41" s="71">
        <v>5</v>
      </c>
      <c r="AT41" s="71">
        <v>0</v>
      </c>
      <c r="AU41" s="71">
        <v>0</v>
      </c>
      <c r="AV41" s="71">
        <v>0</v>
      </c>
      <c r="AW41" s="71">
        <v>0</v>
      </c>
      <c r="AX41" s="71"/>
      <c r="AY41" s="72"/>
      <c r="AZ41" s="71">
        <v>14.4</v>
      </c>
      <c r="BA41" s="71">
        <v>155.9</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1916</v>
      </c>
      <c r="B42" s="70">
        <v>472</v>
      </c>
      <c r="C42" s="70">
        <v>13</v>
      </c>
      <c r="D42" s="70">
        <v>28</v>
      </c>
      <c r="E42" s="70">
        <v>2016</v>
      </c>
      <c r="F42" s="70" t="s">
        <v>155</v>
      </c>
      <c r="G42" s="70" t="s">
        <v>1903</v>
      </c>
      <c r="H42" s="70" t="s">
        <v>1904</v>
      </c>
      <c r="I42" s="148"/>
      <c r="J42" s="71">
        <v>4.7512602352028885</v>
      </c>
      <c r="K42" s="71">
        <v>0.27272074184305639</v>
      </c>
      <c r="L42" s="71">
        <v>2.3530071797303811</v>
      </c>
      <c r="M42" s="71">
        <v>11.440896644429428</v>
      </c>
      <c r="N42" s="71">
        <v>6.2492300007767563</v>
      </c>
      <c r="O42" s="71">
        <v>3.283263274859026</v>
      </c>
      <c r="P42" s="71">
        <v>4.270816580039372</v>
      </c>
      <c r="Q42" s="71">
        <v>0.22905966632178559</v>
      </c>
      <c r="R42" s="71">
        <v>0</v>
      </c>
      <c r="S42" s="71">
        <v>0.79842578677764842</v>
      </c>
      <c r="T42" s="72"/>
      <c r="U42" s="71">
        <v>113245</v>
      </c>
      <c r="V42" s="71">
        <v>130</v>
      </c>
      <c r="W42" s="71">
        <v>30</v>
      </c>
      <c r="X42" s="71">
        <v>2321</v>
      </c>
      <c r="Y42" s="71">
        <v>1725</v>
      </c>
      <c r="Z42" s="71">
        <v>1931</v>
      </c>
      <c r="AA42" s="71">
        <v>879</v>
      </c>
      <c r="AB42" s="71">
        <v>3243</v>
      </c>
      <c r="AC42" s="71">
        <v>0</v>
      </c>
      <c r="AD42" s="71">
        <v>0.79842578677764842</v>
      </c>
      <c r="AE42" s="72"/>
      <c r="AF42" s="71">
        <v>1066003.893553416</v>
      </c>
      <c r="AG42" s="71">
        <v>199482.2116589142</v>
      </c>
      <c r="AH42" s="71">
        <v>361075.40270995029</v>
      </c>
      <c r="AI42" s="71">
        <v>17335169.527217869</v>
      </c>
      <c r="AJ42" s="71">
        <v>9320703.9707364924</v>
      </c>
      <c r="AK42" s="71">
        <v>0</v>
      </c>
      <c r="AL42" s="71">
        <v>0</v>
      </c>
      <c r="AM42" s="71">
        <v>444784.8320459745</v>
      </c>
      <c r="AN42" s="71">
        <v>0</v>
      </c>
      <c r="AO42" s="71">
        <v>0</v>
      </c>
      <c r="AP42" s="71">
        <v>28727219.837922618</v>
      </c>
      <c r="AQ42" s="72"/>
      <c r="AR42" s="71">
        <v>4</v>
      </c>
      <c r="AS42" s="71">
        <v>6</v>
      </c>
      <c r="AT42" s="71">
        <v>0</v>
      </c>
      <c r="AU42" s="71">
        <v>0</v>
      </c>
      <c r="AV42" s="71">
        <v>0</v>
      </c>
      <c r="AW42" s="71">
        <v>0</v>
      </c>
      <c r="AX42" s="71"/>
      <c r="AY42" s="72"/>
      <c r="AZ42" s="71">
        <v>17.399999999999999</v>
      </c>
      <c r="BA42" s="71">
        <v>205.4</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1917</v>
      </c>
      <c r="B43" s="70">
        <v>473</v>
      </c>
      <c r="C43" s="70">
        <v>14</v>
      </c>
      <c r="D43" s="70">
        <v>28</v>
      </c>
      <c r="E43" s="70">
        <v>2017</v>
      </c>
      <c r="F43" s="70" t="s">
        <v>156</v>
      </c>
      <c r="G43" s="70" t="s">
        <v>1903</v>
      </c>
      <c r="H43" s="70" t="s">
        <v>1904</v>
      </c>
      <c r="I43" s="148"/>
      <c r="J43" s="71">
        <v>4.5953789008143104</v>
      </c>
      <c r="K43" s="71">
        <v>0.2587380119166538</v>
      </c>
      <c r="L43" s="71">
        <v>2.1801169589328695</v>
      </c>
      <c r="M43" s="71">
        <v>8.3541432621511476</v>
      </c>
      <c r="N43" s="71">
        <v>5.4071026026180746</v>
      </c>
      <c r="O43" s="71">
        <v>3.2213255064290363</v>
      </c>
      <c r="P43" s="71">
        <v>4.1809992144055697</v>
      </c>
      <c r="Q43" s="71">
        <v>0.213514375025079</v>
      </c>
      <c r="R43" s="71">
        <v>0</v>
      </c>
      <c r="S43" s="71">
        <v>0.69004306975535734</v>
      </c>
      <c r="T43" s="72"/>
      <c r="U43" s="71">
        <v>114898</v>
      </c>
      <c r="V43" s="71">
        <v>130</v>
      </c>
      <c r="W43" s="71">
        <v>30</v>
      </c>
      <c r="X43" s="71">
        <v>2321</v>
      </c>
      <c r="Y43" s="71">
        <v>1691</v>
      </c>
      <c r="Z43" s="71">
        <v>1926</v>
      </c>
      <c r="AA43" s="71">
        <v>866</v>
      </c>
      <c r="AB43" s="71">
        <v>3126</v>
      </c>
      <c r="AC43" s="71">
        <v>0</v>
      </c>
      <c r="AD43" s="71">
        <v>0.69004306975535734</v>
      </c>
      <c r="AE43" s="72"/>
      <c r="AF43" s="71">
        <v>1046248.899341536</v>
      </c>
      <c r="AG43" s="71">
        <v>199433.90109234769</v>
      </c>
      <c r="AH43" s="71">
        <v>447016.06079364021</v>
      </c>
      <c r="AI43" s="71">
        <v>14204605.04803046</v>
      </c>
      <c r="AJ43" s="71">
        <v>9796051.734264601</v>
      </c>
      <c r="AK43" s="71">
        <v>0</v>
      </c>
      <c r="AL43" s="71">
        <v>0</v>
      </c>
      <c r="AM43" s="71">
        <v>429408.87368039129</v>
      </c>
      <c r="AN43" s="71">
        <v>0</v>
      </c>
      <c r="AO43" s="71">
        <v>0</v>
      </c>
      <c r="AP43" s="71">
        <v>26122764.517202973</v>
      </c>
      <c r="AQ43" s="72"/>
      <c r="AR43" s="71">
        <v>5</v>
      </c>
      <c r="AS43" s="71">
        <v>7</v>
      </c>
      <c r="AT43" s="71">
        <v>0</v>
      </c>
      <c r="AU43" s="71">
        <v>0</v>
      </c>
      <c r="AV43" s="71">
        <v>0</v>
      </c>
      <c r="AW43" s="71">
        <v>0</v>
      </c>
      <c r="AX43" s="71"/>
      <c r="AY43" s="72"/>
      <c r="AZ43" s="71">
        <v>26.9</v>
      </c>
      <c r="BA43" s="71">
        <v>1195.4000000000001</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1918</v>
      </c>
      <c r="B44" s="70">
        <v>474</v>
      </c>
      <c r="C44" s="70">
        <v>15</v>
      </c>
      <c r="D44" s="70">
        <v>28</v>
      </c>
      <c r="E44" s="70">
        <v>2018</v>
      </c>
      <c r="F44" s="70" t="s">
        <v>183</v>
      </c>
      <c r="G44" s="70" t="s">
        <v>1903</v>
      </c>
      <c r="H44" s="70" t="s">
        <v>1904</v>
      </c>
      <c r="I44" s="148"/>
      <c r="J44" s="71">
        <v>4.2577558113358709</v>
      </c>
      <c r="K44" s="71">
        <v>0.23242939454801126</v>
      </c>
      <c r="L44" s="71">
        <v>1.9777569909987225</v>
      </c>
      <c r="M44" s="71">
        <v>7.300598256515066</v>
      </c>
      <c r="N44" s="71">
        <v>4.0426002686373579</v>
      </c>
      <c r="O44" s="71">
        <v>3.0721831623785021</v>
      </c>
      <c r="P44" s="71">
        <v>4.0437828524683299</v>
      </c>
      <c r="Q44" s="71">
        <v>0.19476930097735201</v>
      </c>
      <c r="R44" s="71">
        <v>0</v>
      </c>
      <c r="S44" s="71">
        <v>0.89814805370915285</v>
      </c>
      <c r="T44" s="72"/>
      <c r="U44" s="71">
        <v>114246</v>
      </c>
      <c r="V44" s="71">
        <v>130</v>
      </c>
      <c r="W44" s="71">
        <v>30</v>
      </c>
      <c r="X44" s="71">
        <v>2321</v>
      </c>
      <c r="Y44" s="71">
        <v>1671</v>
      </c>
      <c r="Z44" s="71">
        <v>1872</v>
      </c>
      <c r="AA44" s="71">
        <v>846</v>
      </c>
      <c r="AB44" s="71">
        <v>3073</v>
      </c>
      <c r="AC44" s="71">
        <v>0</v>
      </c>
      <c r="AD44" s="71">
        <v>0.89814805370915285</v>
      </c>
      <c r="AE44" s="72"/>
      <c r="AF44" s="71">
        <v>1011284.817923316</v>
      </c>
      <c r="AG44" s="71">
        <v>177511.30305952561</v>
      </c>
      <c r="AH44" s="71">
        <v>414833.50322970003</v>
      </c>
      <c r="AI44" s="71">
        <v>13872408.67055651</v>
      </c>
      <c r="AJ44" s="71">
        <v>8287989.7944116984</v>
      </c>
      <c r="AK44" s="71">
        <v>0</v>
      </c>
      <c r="AL44" s="71">
        <v>0</v>
      </c>
      <c r="AM44" s="71">
        <v>423001.86321689689</v>
      </c>
      <c r="AN44" s="71">
        <v>0</v>
      </c>
      <c r="AO44" s="71">
        <v>0</v>
      </c>
      <c r="AP44" s="71">
        <v>24187029.952397648</v>
      </c>
      <c r="AQ44" s="72"/>
      <c r="AR44" s="71">
        <v>6</v>
      </c>
      <c r="AS44" s="71">
        <v>8</v>
      </c>
      <c r="AT44" s="71">
        <v>0</v>
      </c>
      <c r="AU44" s="71">
        <v>0</v>
      </c>
      <c r="AV44" s="71">
        <v>0</v>
      </c>
      <c r="AW44" s="71">
        <v>0</v>
      </c>
      <c r="AX44" s="71"/>
      <c r="AY44" s="72"/>
      <c r="AZ44" s="71">
        <v>32.4</v>
      </c>
      <c r="BA44" s="71">
        <v>1245</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1919</v>
      </c>
      <c r="B45" s="70">
        <v>475</v>
      </c>
      <c r="C45" s="70">
        <v>16</v>
      </c>
      <c r="D45" s="70">
        <v>28</v>
      </c>
      <c r="E45" s="70">
        <v>2019</v>
      </c>
      <c r="F45" s="70" t="s">
        <v>158</v>
      </c>
      <c r="G45" s="1064" t="s">
        <v>1903</v>
      </c>
      <c r="H45" s="70" t="s">
        <v>1904</v>
      </c>
      <c r="I45" s="148"/>
      <c r="J45" s="71">
        <v>4.7878644952365041</v>
      </c>
      <c r="K45" s="71">
        <v>0.21296138608232243</v>
      </c>
      <c r="L45" s="71">
        <v>1.9961990840522028</v>
      </c>
      <c r="M45" s="71">
        <v>7.046398546982557</v>
      </c>
      <c r="N45" s="71">
        <v>3.9117169526919078</v>
      </c>
      <c r="O45" s="71">
        <v>2.8974534006908899</v>
      </c>
      <c r="P45" s="71">
        <v>3.8960896049820919</v>
      </c>
      <c r="Q45" s="71">
        <v>0.18408158489967499</v>
      </c>
      <c r="R45" s="71">
        <v>0</v>
      </c>
      <c r="S45" s="71">
        <v>1.0283936603110577</v>
      </c>
      <c r="T45" s="72"/>
      <c r="U45" s="71">
        <v>116284</v>
      </c>
      <c r="V45" s="71">
        <v>130</v>
      </c>
      <c r="W45" s="71">
        <v>30</v>
      </c>
      <c r="X45" s="71">
        <v>2321</v>
      </c>
      <c r="Y45" s="71">
        <v>1628</v>
      </c>
      <c r="Z45" s="71">
        <v>1814</v>
      </c>
      <c r="AA45" s="71">
        <v>809</v>
      </c>
      <c r="AB45" s="71">
        <v>2983</v>
      </c>
      <c r="AC45" s="71">
        <v>0</v>
      </c>
      <c r="AD45" s="71">
        <v>1.0283936603110579</v>
      </c>
      <c r="AE45" s="72"/>
      <c r="AF45" s="71">
        <v>1068322.9559991029</v>
      </c>
      <c r="AG45" s="71">
        <v>172231.64813938981</v>
      </c>
      <c r="AH45" s="71">
        <v>456715.83205474849</v>
      </c>
      <c r="AI45" s="71">
        <v>13611644.85680528</v>
      </c>
      <c r="AJ45" s="71">
        <v>7772142.8084535468</v>
      </c>
      <c r="AK45" s="71">
        <v>0</v>
      </c>
      <c r="AL45" s="71">
        <v>0</v>
      </c>
      <c r="AM45" s="71">
        <v>406262.14398802287</v>
      </c>
      <c r="AN45" s="71">
        <v>0</v>
      </c>
      <c r="AO45" s="71">
        <v>0</v>
      </c>
      <c r="AP45" s="71">
        <v>23487320.245440092</v>
      </c>
      <c r="AQ45" s="72"/>
      <c r="AR45" s="71">
        <v>7</v>
      </c>
      <c r="AS45" s="71">
        <v>8</v>
      </c>
      <c r="AT45" s="71">
        <v>0</v>
      </c>
      <c r="AU45" s="71">
        <v>0</v>
      </c>
      <c r="AV45" s="71">
        <v>0</v>
      </c>
      <c r="AW45" s="71">
        <v>0</v>
      </c>
      <c r="AX45" s="71"/>
      <c r="AY45" s="72"/>
      <c r="AZ45" s="71">
        <v>37.5</v>
      </c>
      <c r="BA45" s="71">
        <v>1245.3</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1920</v>
      </c>
      <c r="B46" s="70">
        <v>476</v>
      </c>
      <c r="C46" s="70">
        <v>17</v>
      </c>
      <c r="D46" s="70">
        <v>28</v>
      </c>
      <c r="E46" s="70">
        <v>2020</v>
      </c>
      <c r="F46" s="70" t="s">
        <v>159</v>
      </c>
      <c r="G46" s="1064" t="s">
        <v>1903</v>
      </c>
      <c r="H46" s="70" t="s">
        <v>1904</v>
      </c>
      <c r="I46" s="148"/>
      <c r="J46" s="71">
        <v>3.9906362291101338</v>
      </c>
      <c r="K46" s="71">
        <v>0.23419146184243092</v>
      </c>
      <c r="L46" s="71">
        <v>0.75788848789424867</v>
      </c>
      <c r="M46" s="71">
        <v>5.9426143419289241</v>
      </c>
      <c r="N46" s="71">
        <v>3.4079441497116592</v>
      </c>
      <c r="O46" s="71">
        <v>2.4923974065889634</v>
      </c>
      <c r="P46" s="71">
        <v>3.5432103762586302</v>
      </c>
      <c r="Q46" s="71">
        <v>0.17033752989947901</v>
      </c>
      <c r="R46" s="71">
        <v>0</v>
      </c>
      <c r="S46" s="71">
        <v>0.73048943289736479</v>
      </c>
      <c r="T46" s="72"/>
      <c r="U46" s="71">
        <v>122091</v>
      </c>
      <c r="V46" s="71">
        <v>118</v>
      </c>
      <c r="W46" s="71">
        <v>12</v>
      </c>
      <c r="X46" s="71">
        <v>2070</v>
      </c>
      <c r="Y46" s="71">
        <v>1592</v>
      </c>
      <c r="Z46" s="71">
        <v>1781</v>
      </c>
      <c r="AA46" s="71">
        <v>782</v>
      </c>
      <c r="AB46" s="71">
        <v>2889</v>
      </c>
      <c r="AC46" s="71">
        <v>0</v>
      </c>
      <c r="AD46" s="71">
        <v>0.73048943289736479</v>
      </c>
      <c r="AE46" s="72"/>
      <c r="AF46" s="71">
        <v>1099870.360771249</v>
      </c>
      <c r="AG46" s="71">
        <v>172932.06383273168</v>
      </c>
      <c r="AH46" s="71">
        <v>186402.72388843456</v>
      </c>
      <c r="AI46" s="71">
        <v>11185105.138881547</v>
      </c>
      <c r="AJ46" s="71">
        <v>6773607.7496755784</v>
      </c>
      <c r="AK46" s="71"/>
      <c r="AL46" s="71"/>
      <c r="AM46" s="71">
        <v>377046.59745945816</v>
      </c>
      <c r="AN46" s="71"/>
      <c r="AO46" s="71"/>
      <c r="AP46" s="71">
        <v>19794964.634509001</v>
      </c>
      <c r="AQ46" s="72"/>
      <c r="AR46" s="71">
        <v>7</v>
      </c>
      <c r="AS46" s="71">
        <v>8</v>
      </c>
      <c r="AT46" s="71">
        <v>0</v>
      </c>
      <c r="AU46" s="71">
        <v>0</v>
      </c>
      <c r="AV46" s="71">
        <v>0</v>
      </c>
      <c r="AW46" s="71">
        <v>0</v>
      </c>
      <c r="AX46" s="71"/>
      <c r="AY46" s="72"/>
      <c r="AZ46" s="71">
        <v>37.5</v>
      </c>
      <c r="BA46" s="71">
        <v>1245.3</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1921</v>
      </c>
      <c r="B47" s="70">
        <v>476</v>
      </c>
      <c r="C47" s="70">
        <v>18</v>
      </c>
      <c r="D47" s="70">
        <v>28</v>
      </c>
      <c r="E47" s="70">
        <v>2021</v>
      </c>
      <c r="F47" s="70" t="s">
        <v>160</v>
      </c>
      <c r="G47" s="70" t="s">
        <v>1903</v>
      </c>
      <c r="H47" s="70" t="s">
        <v>1904</v>
      </c>
      <c r="I47" s="148"/>
      <c r="J47" s="71">
        <v>2.7458513277797709</v>
      </c>
      <c r="K47" s="71">
        <v>0.24041311473321683</v>
      </c>
      <c r="L47" s="71">
        <v>0.6089210657796319</v>
      </c>
      <c r="M47" s="71">
        <v>5.7968602309369572</v>
      </c>
      <c r="N47" s="71">
        <v>3.3029061010827379</v>
      </c>
      <c r="O47" s="71">
        <v>2.3784874176833837</v>
      </c>
      <c r="P47" s="71">
        <v>3.5685964044502629</v>
      </c>
      <c r="Q47" s="71">
        <v>0.16313357806843601</v>
      </c>
      <c r="R47" s="71">
        <v>0</v>
      </c>
      <c r="S47" s="71">
        <v>0.71276734314504153</v>
      </c>
      <c r="T47" s="72"/>
      <c r="U47" s="71">
        <v>91036</v>
      </c>
      <c r="V47" s="71">
        <v>118</v>
      </c>
      <c r="W47" s="71">
        <v>12</v>
      </c>
      <c r="X47" s="71">
        <v>2070</v>
      </c>
      <c r="Y47" s="71">
        <v>1564</v>
      </c>
      <c r="Z47" s="71">
        <v>1750</v>
      </c>
      <c r="AA47" s="71">
        <v>768</v>
      </c>
      <c r="AB47" s="71">
        <v>2794</v>
      </c>
      <c r="AC47" s="71">
        <v>0</v>
      </c>
      <c r="AD47" s="71">
        <v>0.71276734314504153</v>
      </c>
      <c r="AE47" s="72"/>
      <c r="AF47" s="71">
        <v>721432.01935571583</v>
      </c>
      <c r="AG47" s="71">
        <v>184827.58366533049</v>
      </c>
      <c r="AH47" s="71">
        <v>144797.77178032912</v>
      </c>
      <c r="AI47" s="71">
        <v>12666687.258304082</v>
      </c>
      <c r="AJ47" s="71">
        <v>7557745.1852221433</v>
      </c>
      <c r="AK47" s="71">
        <v>0</v>
      </c>
      <c r="AL47" s="71">
        <v>0</v>
      </c>
      <c r="AM47" s="71">
        <v>366751.30253500136</v>
      </c>
      <c r="AN47" s="71">
        <v>0</v>
      </c>
      <c r="AO47" s="71">
        <v>0</v>
      </c>
      <c r="AP47" s="71">
        <v>21642241.120862599</v>
      </c>
      <c r="AQ47" s="72"/>
      <c r="AR47" s="71">
        <v>10</v>
      </c>
      <c r="AS47" s="71">
        <v>8</v>
      </c>
      <c r="AT47" s="71">
        <v>0</v>
      </c>
      <c r="AU47" s="71">
        <v>0</v>
      </c>
      <c r="AV47" s="71">
        <v>0</v>
      </c>
      <c r="AW47" s="71">
        <v>0</v>
      </c>
      <c r="AX47" s="71"/>
      <c r="AY47" s="72"/>
      <c r="AZ47" s="71">
        <v>67.199999999999989</v>
      </c>
      <c r="BA47" s="71">
        <v>1245.3</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1922</v>
      </c>
      <c r="B48" s="70">
        <v>476</v>
      </c>
      <c r="C48" s="70">
        <v>19</v>
      </c>
      <c r="D48" s="70">
        <v>28</v>
      </c>
      <c r="E48" s="70">
        <v>2022</v>
      </c>
      <c r="F48" s="70" t="s">
        <v>161</v>
      </c>
      <c r="G48" s="70" t="s">
        <v>1903</v>
      </c>
      <c r="H48" s="70" t="s">
        <v>1904</v>
      </c>
      <c r="I48" s="148"/>
      <c r="J48" s="71">
        <v>2.3437563824730892</v>
      </c>
      <c r="K48" s="71">
        <v>0.22466024813670837</v>
      </c>
      <c r="L48" s="71">
        <v>0.54706821130033878</v>
      </c>
      <c r="M48" s="71">
        <v>6.5883600338246646</v>
      </c>
      <c r="N48" s="71">
        <v>4.2154267166167756</v>
      </c>
      <c r="O48" s="71">
        <v>2.4576105204508583</v>
      </c>
      <c r="P48" s="71">
        <v>3.4829742091394778</v>
      </c>
      <c r="Q48" s="71">
        <v>0.1608324097293542</v>
      </c>
      <c r="R48" s="71">
        <v>0</v>
      </c>
      <c r="S48" s="71">
        <v>0.67171634356139376</v>
      </c>
      <c r="T48" s="72"/>
      <c r="U48" s="71">
        <v>92647</v>
      </c>
      <c r="V48" s="71">
        <v>118</v>
      </c>
      <c r="W48" s="71">
        <v>12</v>
      </c>
      <c r="X48" s="71">
        <v>2070</v>
      </c>
      <c r="Y48" s="71">
        <v>1554</v>
      </c>
      <c r="Z48" s="71">
        <v>1718</v>
      </c>
      <c r="AA48" s="71">
        <v>761</v>
      </c>
      <c r="AB48" s="71">
        <v>2732</v>
      </c>
      <c r="AC48" s="71">
        <v>0</v>
      </c>
      <c r="AD48" s="71">
        <v>0.67171634356139376</v>
      </c>
      <c r="AE48" s="72"/>
      <c r="AF48" s="71">
        <v>723224.04902180238</v>
      </c>
      <c r="AG48" s="71">
        <v>180619.67463550824</v>
      </c>
      <c r="AH48" s="71">
        <v>156757.78392751058</v>
      </c>
      <c r="AI48" s="71">
        <v>12288122.899661953</v>
      </c>
      <c r="AJ48" s="71">
        <v>8656180.944908645</v>
      </c>
      <c r="AK48" s="71">
        <v>0</v>
      </c>
      <c r="AL48" s="71">
        <v>0</v>
      </c>
      <c r="AM48" s="71">
        <v>352775.76832023973</v>
      </c>
      <c r="AN48" s="71">
        <v>0</v>
      </c>
      <c r="AO48" s="71">
        <v>0</v>
      </c>
      <c r="AP48" s="71">
        <v>22357681.120475657</v>
      </c>
      <c r="AQ48" s="72"/>
      <c r="AR48" s="71">
        <v>11</v>
      </c>
      <c r="AS48" s="71">
        <v>8</v>
      </c>
      <c r="AT48" s="71">
        <v>0</v>
      </c>
      <c r="AU48" s="71">
        <v>0</v>
      </c>
      <c r="AV48" s="71">
        <v>0</v>
      </c>
      <c r="AW48" s="71">
        <v>0</v>
      </c>
      <c r="AX48" s="71"/>
      <c r="AY48" s="72"/>
      <c r="AZ48" s="71">
        <v>71.199999999999989</v>
      </c>
      <c r="BA48" s="71">
        <v>1245.3000000000002</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1923</v>
      </c>
      <c r="B49" s="70">
        <v>476</v>
      </c>
      <c r="C49" s="70">
        <v>20</v>
      </c>
      <c r="D49" s="70">
        <v>28</v>
      </c>
      <c r="E49" s="70">
        <v>2023</v>
      </c>
      <c r="F49" s="70" t="s">
        <v>1539</v>
      </c>
      <c r="G49" s="70" t="s">
        <v>1903</v>
      </c>
      <c r="H49" s="70" t="s">
        <v>1904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12</v>
      </c>
      <c r="AS49" s="71">
        <v>8</v>
      </c>
      <c r="AT49" s="71">
        <v>0</v>
      </c>
      <c r="AU49" s="71">
        <v>0</v>
      </c>
      <c r="AV49" s="71">
        <v>0</v>
      </c>
      <c r="AW49" s="71">
        <v>0</v>
      </c>
      <c r="AX49" s="71"/>
      <c r="AY49" s="72"/>
      <c r="AZ49" s="71">
        <v>77.099999999999994</v>
      </c>
      <c r="BA49" s="71">
        <v>1245.3000000000002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1924</v>
      </c>
      <c r="B50" s="70">
        <v>476</v>
      </c>
      <c r="C50" s="70">
        <v>21</v>
      </c>
      <c r="D50" s="70">
        <v>28</v>
      </c>
      <c r="E50" s="70">
        <v>2024</v>
      </c>
      <c r="F50" s="70" t="s">
        <v>1554</v>
      </c>
      <c r="G50" s="70" t="s">
        <v>1903</v>
      </c>
      <c r="H50" s="70" t="s">
        <v>1904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1925</v>
      </c>
      <c r="B51" s="70">
        <v>52</v>
      </c>
      <c r="C51" s="70">
        <v>1</v>
      </c>
      <c r="D51" s="70">
        <v>4</v>
      </c>
      <c r="E51" s="70">
        <v>1990</v>
      </c>
      <c r="F51" s="70" t="s">
        <v>787</v>
      </c>
      <c r="G51" s="70" t="s">
        <v>1615</v>
      </c>
      <c r="H51" s="70" t="s">
        <v>1616</v>
      </c>
      <c r="I51" s="148"/>
      <c r="J51" s="71">
        <v>3.0807667828823888</v>
      </c>
      <c r="K51" s="71">
        <v>6.8262519302264746</v>
      </c>
      <c r="L51" s="71">
        <v>2.1373884932355112</v>
      </c>
      <c r="M51" s="71">
        <v>4.5716735723513739</v>
      </c>
      <c r="N51" s="71">
        <v>14.864936239512179</v>
      </c>
      <c r="O51" s="71">
        <v>5.2004356611900597</v>
      </c>
      <c r="P51" s="71">
        <v>3.3194529486303619</v>
      </c>
      <c r="Q51" s="71">
        <v>0.50989714046976797</v>
      </c>
      <c r="R51" s="71">
        <v>0</v>
      </c>
      <c r="S51" s="71">
        <v>0.41521558972770622</v>
      </c>
      <c r="T51" s="72"/>
      <c r="U51" s="71">
        <v>86497</v>
      </c>
      <c r="V51" s="71">
        <v>1249</v>
      </c>
      <c r="W51" s="71">
        <v>25</v>
      </c>
      <c r="X51" s="71">
        <v>1533</v>
      </c>
      <c r="Y51" s="71">
        <v>3180</v>
      </c>
      <c r="Z51" s="71">
        <v>2139</v>
      </c>
      <c r="AA51" s="71">
        <v>806</v>
      </c>
      <c r="AB51" s="71">
        <v>8279</v>
      </c>
      <c r="AC51" s="71">
        <v>0</v>
      </c>
      <c r="AD51" s="71">
        <v>0.41521558972770622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1926</v>
      </c>
      <c r="B52" s="70">
        <v>53</v>
      </c>
      <c r="C52" s="70">
        <v>2</v>
      </c>
      <c r="D52" s="70">
        <v>4</v>
      </c>
      <c r="E52" s="70">
        <v>2005</v>
      </c>
      <c r="F52" s="70" t="s">
        <v>789</v>
      </c>
      <c r="G52" s="70" t="s">
        <v>1615</v>
      </c>
      <c r="H52" s="70" t="s">
        <v>1616</v>
      </c>
      <c r="I52" s="148"/>
      <c r="J52" s="71">
        <v>1.8908625217678561</v>
      </c>
      <c r="K52" s="71">
        <v>0.73761584891596377</v>
      </c>
      <c r="L52" s="71">
        <v>0.33784219332690568</v>
      </c>
      <c r="M52" s="71">
        <v>4.8892493551653367</v>
      </c>
      <c r="N52" s="71">
        <v>13.46881532699298</v>
      </c>
      <c r="O52" s="71">
        <v>5.1033051134932181</v>
      </c>
      <c r="P52" s="71">
        <v>2.3936438298242888</v>
      </c>
      <c r="Q52" s="71">
        <v>0.31348308044027701</v>
      </c>
      <c r="R52" s="71">
        <v>0</v>
      </c>
      <c r="S52" s="71">
        <v>0</v>
      </c>
      <c r="T52" s="72"/>
      <c r="U52" s="71">
        <v>58400</v>
      </c>
      <c r="V52" s="71">
        <v>225</v>
      </c>
      <c r="W52" s="71">
        <v>3</v>
      </c>
      <c r="X52" s="71">
        <v>794</v>
      </c>
      <c r="Y52" s="71">
        <v>2746</v>
      </c>
      <c r="Z52" s="71">
        <v>2429</v>
      </c>
      <c r="AA52" s="71">
        <v>476</v>
      </c>
      <c r="AB52" s="71">
        <v>5321</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1927</v>
      </c>
      <c r="B53" s="70">
        <v>54</v>
      </c>
      <c r="C53" s="70">
        <v>3</v>
      </c>
      <c r="D53" s="70">
        <v>4</v>
      </c>
      <c r="E53" s="70">
        <v>2006</v>
      </c>
      <c r="F53" s="70" t="s">
        <v>790</v>
      </c>
      <c r="G53" s="70" t="s">
        <v>1615</v>
      </c>
      <c r="H53" s="70" t="s">
        <v>1616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1928</v>
      </c>
      <c r="B54" s="70">
        <v>55</v>
      </c>
      <c r="C54" s="70">
        <v>4</v>
      </c>
      <c r="D54" s="70">
        <v>4</v>
      </c>
      <c r="E54" s="70">
        <v>2007</v>
      </c>
      <c r="F54" s="70" t="s">
        <v>791</v>
      </c>
      <c r="G54" s="70" t="s">
        <v>1615</v>
      </c>
      <c r="H54" s="70" t="s">
        <v>1616</v>
      </c>
      <c r="I54" s="148"/>
      <c r="J54" s="71">
        <v>1.75187650690749</v>
      </c>
      <c r="K54" s="71">
        <v>0.70931381352366718</v>
      </c>
      <c r="L54" s="71">
        <v>0.73861934917573702</v>
      </c>
      <c r="M54" s="71">
        <v>5.7371657485639451</v>
      </c>
      <c r="N54" s="71">
        <v>12.58225469451485</v>
      </c>
      <c r="O54" s="71">
        <v>4.5291824874990763</v>
      </c>
      <c r="P54" s="71">
        <v>2.287712631853728</v>
      </c>
      <c r="Q54" s="71">
        <v>0.30616624538318699</v>
      </c>
      <c r="R54" s="71">
        <v>0</v>
      </c>
      <c r="S54" s="71">
        <v>0</v>
      </c>
      <c r="T54" s="72"/>
      <c r="U54" s="71">
        <v>57532</v>
      </c>
      <c r="V54" s="71">
        <v>236</v>
      </c>
      <c r="W54" s="71">
        <v>9</v>
      </c>
      <c r="X54" s="71">
        <v>1167</v>
      </c>
      <c r="Y54" s="71">
        <v>2572</v>
      </c>
      <c r="Z54" s="71">
        <v>2241</v>
      </c>
      <c r="AA54" s="71">
        <v>448</v>
      </c>
      <c r="AB54" s="71">
        <v>4922</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1929</v>
      </c>
      <c r="B55" s="70">
        <v>56</v>
      </c>
      <c r="C55" s="70">
        <v>5</v>
      </c>
      <c r="D55" s="70">
        <v>4</v>
      </c>
      <c r="E55" s="70">
        <v>2008</v>
      </c>
      <c r="F55" s="70" t="s">
        <v>792</v>
      </c>
      <c r="G55" s="70" t="s">
        <v>1615</v>
      </c>
      <c r="H55" s="70" t="s">
        <v>1616</v>
      </c>
      <c r="I55" s="148"/>
      <c r="J55" s="71">
        <v>1.590557790519123</v>
      </c>
      <c r="K55" s="71">
        <v>0.62253457015535929</v>
      </c>
      <c r="L55" s="71">
        <v>0.63776993109379954</v>
      </c>
      <c r="M55" s="71">
        <v>6.7130394869912067</v>
      </c>
      <c r="N55" s="71">
        <v>12.3847297454674</v>
      </c>
      <c r="O55" s="71">
        <v>4.2779801700512303</v>
      </c>
      <c r="P55" s="71">
        <v>2.1575883997763552</v>
      </c>
      <c r="Q55" s="71">
        <v>0.29123682963368602</v>
      </c>
      <c r="R55" s="71">
        <v>0</v>
      </c>
      <c r="S55" s="71">
        <v>0</v>
      </c>
      <c r="T55" s="72"/>
      <c r="U55" s="71">
        <v>54882</v>
      </c>
      <c r="V55" s="71">
        <v>236</v>
      </c>
      <c r="W55" s="71">
        <v>9</v>
      </c>
      <c r="X55" s="71">
        <v>1167</v>
      </c>
      <c r="Y55" s="71">
        <v>2498</v>
      </c>
      <c r="Z55" s="71">
        <v>2191</v>
      </c>
      <c r="AA55" s="71">
        <v>423</v>
      </c>
      <c r="AB55" s="71">
        <v>4759</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1930</v>
      </c>
      <c r="B56" s="70">
        <v>57</v>
      </c>
      <c r="C56" s="70">
        <v>6</v>
      </c>
      <c r="D56" s="70">
        <v>4</v>
      </c>
      <c r="E56" s="70">
        <v>2009</v>
      </c>
      <c r="F56" s="70" t="s">
        <v>176</v>
      </c>
      <c r="G56" s="70" t="s">
        <v>1615</v>
      </c>
      <c r="H56" s="70" t="s">
        <v>1616</v>
      </c>
      <c r="I56" s="148"/>
      <c r="J56" s="71">
        <v>1.1371188531180521</v>
      </c>
      <c r="K56" s="71">
        <v>0.48459896045357109</v>
      </c>
      <c r="L56" s="71">
        <v>0.49471596768646631</v>
      </c>
      <c r="M56" s="71">
        <v>4.9010564578849074</v>
      </c>
      <c r="N56" s="71">
        <v>10.3565485716908</v>
      </c>
      <c r="O56" s="71">
        <v>4.2925720234292877</v>
      </c>
      <c r="P56" s="71">
        <v>1.967508923838073</v>
      </c>
      <c r="Q56" s="71">
        <v>0.26752657749841202</v>
      </c>
      <c r="R56" s="71">
        <v>0</v>
      </c>
      <c r="S56" s="71">
        <v>0</v>
      </c>
      <c r="T56" s="72"/>
      <c r="U56" s="71">
        <v>39623</v>
      </c>
      <c r="V56" s="71">
        <v>225</v>
      </c>
      <c r="W56" s="71">
        <v>8</v>
      </c>
      <c r="X56" s="71">
        <v>1076</v>
      </c>
      <c r="Y56" s="71">
        <v>2432</v>
      </c>
      <c r="Z56" s="71">
        <v>2170</v>
      </c>
      <c r="AA56" s="71">
        <v>396</v>
      </c>
      <c r="AB56" s="71">
        <v>4589</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4.05</v>
      </c>
      <c r="BJ56" s="71">
        <v>0</v>
      </c>
      <c r="BK56" s="71">
        <v>0</v>
      </c>
      <c r="BL56" s="71">
        <v>11.778</v>
      </c>
      <c r="BM56" s="71">
        <v>0</v>
      </c>
      <c r="BN56" s="72"/>
      <c r="BO56" s="71">
        <v>0</v>
      </c>
      <c r="BP56" s="71">
        <v>1</v>
      </c>
      <c r="BQ56" s="71">
        <v>0</v>
      </c>
      <c r="BR56" s="71">
        <v>0</v>
      </c>
      <c r="BS56" s="71">
        <v>1</v>
      </c>
      <c r="BT56" s="71">
        <v>0</v>
      </c>
      <c r="BU56"/>
      <c r="BV56" s="70">
        <v>15.827999999999999</v>
      </c>
      <c r="BW56" s="70">
        <v>0</v>
      </c>
      <c r="BX56" s="70">
        <v>0</v>
      </c>
      <c r="BY56" s="70">
        <v>0</v>
      </c>
      <c r="BZ56" s="70">
        <v>0</v>
      </c>
      <c r="CA56" s="70">
        <v>0</v>
      </c>
      <c r="CB56" s="70">
        <v>0</v>
      </c>
      <c r="CC56" s="70">
        <v>0</v>
      </c>
      <c r="CD56" s="70">
        <v>0</v>
      </c>
    </row>
    <row r="57" spans="1:82">
      <c r="A57" s="70" t="s">
        <v>1931</v>
      </c>
      <c r="B57" s="70">
        <v>58</v>
      </c>
      <c r="C57" s="70">
        <v>7</v>
      </c>
      <c r="D57" s="70">
        <v>4</v>
      </c>
      <c r="E57" s="70">
        <v>2010</v>
      </c>
      <c r="F57" s="70" t="s">
        <v>177</v>
      </c>
      <c r="G57" s="70" t="s">
        <v>1615</v>
      </c>
      <c r="H57" s="70" t="s">
        <v>1616</v>
      </c>
      <c r="I57" s="148"/>
      <c r="J57" s="71">
        <v>0.8561978335402135</v>
      </c>
      <c r="K57" s="71">
        <v>0.50539127229863945</v>
      </c>
      <c r="L57" s="71">
        <v>0.45039053163330128</v>
      </c>
      <c r="M57" s="71">
        <v>4.3871290695718796</v>
      </c>
      <c r="N57" s="71">
        <v>9.9109493115766583</v>
      </c>
      <c r="O57" s="71">
        <v>4.1762368423305034</v>
      </c>
      <c r="P57" s="71">
        <v>1.956754828831742</v>
      </c>
      <c r="Q57" s="71">
        <v>0.269212425439596</v>
      </c>
      <c r="R57" s="71">
        <v>0</v>
      </c>
      <c r="S57" s="71">
        <v>0</v>
      </c>
      <c r="T57" s="72"/>
      <c r="U57" s="71">
        <v>33397</v>
      </c>
      <c r="V57" s="71">
        <v>225</v>
      </c>
      <c r="W57" s="71">
        <v>8</v>
      </c>
      <c r="X57" s="71">
        <v>1076</v>
      </c>
      <c r="Y57" s="71">
        <v>2367</v>
      </c>
      <c r="Z57" s="71">
        <v>2121</v>
      </c>
      <c r="AA57" s="71">
        <v>384</v>
      </c>
      <c r="AB57" s="71">
        <v>4425</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3.952</v>
      </c>
      <c r="BJ57" s="71">
        <v>0</v>
      </c>
      <c r="BK57" s="71">
        <v>0</v>
      </c>
      <c r="BL57" s="71">
        <v>39.404000000000003</v>
      </c>
      <c r="BM57" s="71">
        <v>0</v>
      </c>
      <c r="BN57" s="72"/>
      <c r="BO57" s="71">
        <v>0</v>
      </c>
      <c r="BP57" s="71">
        <v>1</v>
      </c>
      <c r="BQ57" s="71">
        <v>0</v>
      </c>
      <c r="BR57" s="71">
        <v>0</v>
      </c>
      <c r="BS57" s="71">
        <v>1</v>
      </c>
      <c r="BT57" s="71">
        <v>0</v>
      </c>
      <c r="BU57"/>
      <c r="BV57" s="70">
        <v>13.484999999999999</v>
      </c>
      <c r="BW57" s="70">
        <v>0</v>
      </c>
      <c r="BX57" s="70">
        <v>29.870999999999999</v>
      </c>
      <c r="BY57" s="70">
        <v>0</v>
      </c>
      <c r="BZ57" s="70">
        <v>0</v>
      </c>
      <c r="CA57" s="70">
        <v>0</v>
      </c>
      <c r="CB57" s="70">
        <v>0</v>
      </c>
      <c r="CC57" s="70">
        <v>0</v>
      </c>
      <c r="CD57" s="70">
        <v>0</v>
      </c>
    </row>
    <row r="58" spans="1:82">
      <c r="A58" s="70" t="s">
        <v>1932</v>
      </c>
      <c r="B58" s="70">
        <v>59</v>
      </c>
      <c r="C58" s="70">
        <v>8</v>
      </c>
      <c r="D58" s="70">
        <v>4</v>
      </c>
      <c r="E58" s="70">
        <v>2011</v>
      </c>
      <c r="F58" s="70" t="s">
        <v>178</v>
      </c>
      <c r="G58" s="70" t="s">
        <v>1615</v>
      </c>
      <c r="H58" s="70" t="s">
        <v>1616</v>
      </c>
      <c r="I58" s="148"/>
      <c r="J58" s="71">
        <v>1.1359197424176219</v>
      </c>
      <c r="K58" s="71">
        <v>0.70814717858840803</v>
      </c>
      <c r="L58" s="71">
        <v>0.42024718364839431</v>
      </c>
      <c r="M58" s="71">
        <v>5.5421774319238422</v>
      </c>
      <c r="N58" s="71">
        <v>11.516322091956249</v>
      </c>
      <c r="O58" s="71">
        <v>4.0546761075717255</v>
      </c>
      <c r="P58" s="71">
        <v>1.811135532178707</v>
      </c>
      <c r="Q58" s="71">
        <v>0.29888402104172501</v>
      </c>
      <c r="R58" s="71">
        <v>0</v>
      </c>
      <c r="S58" s="71">
        <v>0</v>
      </c>
      <c r="T58" s="72"/>
      <c r="U58" s="71">
        <v>41729</v>
      </c>
      <c r="V58" s="71">
        <v>225</v>
      </c>
      <c r="W58" s="71">
        <v>8</v>
      </c>
      <c r="X58" s="71">
        <v>1076</v>
      </c>
      <c r="Y58" s="71">
        <v>2285</v>
      </c>
      <c r="Z58" s="71">
        <v>2104</v>
      </c>
      <c r="AA58" s="71">
        <v>366</v>
      </c>
      <c r="AB58" s="71">
        <v>4259</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4.6390000000000002</v>
      </c>
      <c r="BJ58" s="71">
        <v>0</v>
      </c>
      <c r="BK58" s="71">
        <v>0</v>
      </c>
      <c r="BL58" s="71">
        <v>39.034999999999997</v>
      </c>
      <c r="BM58" s="71">
        <v>0</v>
      </c>
      <c r="BN58" s="72"/>
      <c r="BO58" s="71">
        <v>0</v>
      </c>
      <c r="BP58" s="71">
        <v>1</v>
      </c>
      <c r="BQ58" s="71">
        <v>0</v>
      </c>
      <c r="BR58" s="71">
        <v>0</v>
      </c>
      <c r="BS58" s="71">
        <v>1</v>
      </c>
      <c r="BT58" s="71">
        <v>0</v>
      </c>
      <c r="BU58"/>
      <c r="BV58" s="70">
        <v>14.172000000000001</v>
      </c>
      <c r="BW58" s="70">
        <v>0</v>
      </c>
      <c r="BX58" s="70">
        <v>29.501999999999999</v>
      </c>
      <c r="BY58" s="70">
        <v>0</v>
      </c>
      <c r="BZ58" s="70">
        <v>0</v>
      </c>
      <c r="CA58" s="70">
        <v>0</v>
      </c>
      <c r="CB58" s="70">
        <v>0</v>
      </c>
      <c r="CC58" s="70">
        <v>0</v>
      </c>
      <c r="CD58" s="70">
        <v>0</v>
      </c>
    </row>
    <row r="59" spans="1:82">
      <c r="A59" s="70" t="s">
        <v>1933</v>
      </c>
      <c r="B59" s="70">
        <v>60</v>
      </c>
      <c r="C59" s="70">
        <v>9</v>
      </c>
      <c r="D59" s="70">
        <v>4</v>
      </c>
      <c r="E59" s="70">
        <v>2012</v>
      </c>
      <c r="F59" s="70" t="s">
        <v>179</v>
      </c>
      <c r="G59" s="70" t="s">
        <v>1615</v>
      </c>
      <c r="H59" s="70" t="s">
        <v>1616</v>
      </c>
      <c r="I59" s="148"/>
      <c r="J59" s="71">
        <v>2.501620853529722</v>
      </c>
      <c r="K59" s="71">
        <v>0.7977551849978729</v>
      </c>
      <c r="L59" s="71">
        <v>0.42401691191761398</v>
      </c>
      <c r="M59" s="71">
        <v>6.8833667610844014</v>
      </c>
      <c r="N59" s="71">
        <v>12.479161906883951</v>
      </c>
      <c r="O59" s="71">
        <v>3.9902658764980932</v>
      </c>
      <c r="P59" s="71">
        <v>1.7965569355176834</v>
      </c>
      <c r="Q59" s="71">
        <v>0.31436201825995802</v>
      </c>
      <c r="R59" s="71">
        <v>0</v>
      </c>
      <c r="S59" s="71">
        <v>0.1137843435472599</v>
      </c>
      <c r="T59" s="72"/>
      <c r="U59" s="71">
        <v>88052</v>
      </c>
      <c r="V59" s="71">
        <v>225</v>
      </c>
      <c r="W59" s="71">
        <v>8</v>
      </c>
      <c r="X59" s="71">
        <v>1076</v>
      </c>
      <c r="Y59" s="71">
        <v>2254</v>
      </c>
      <c r="Z59" s="71">
        <v>2087</v>
      </c>
      <c r="AA59" s="71">
        <v>361</v>
      </c>
      <c r="AB59" s="71">
        <v>4123</v>
      </c>
      <c r="AC59" s="71">
        <v>0</v>
      </c>
      <c r="AD59" s="71">
        <v>0.1137843435472599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4.8780000000000001</v>
      </c>
      <c r="BJ59" s="71">
        <v>0</v>
      </c>
      <c r="BK59" s="71">
        <v>0</v>
      </c>
      <c r="BL59" s="71">
        <v>0</v>
      </c>
      <c r="BM59" s="71">
        <v>0</v>
      </c>
      <c r="BN59" s="72"/>
      <c r="BO59" s="71">
        <v>0</v>
      </c>
      <c r="BP59" s="71">
        <v>1</v>
      </c>
      <c r="BQ59" s="71">
        <v>0</v>
      </c>
      <c r="BR59" s="71">
        <v>0</v>
      </c>
      <c r="BS59" s="71">
        <v>0</v>
      </c>
      <c r="BT59" s="71">
        <v>0</v>
      </c>
      <c r="BU59"/>
      <c r="BV59" s="70">
        <v>4.8780000000000001</v>
      </c>
      <c r="BW59" s="70">
        <v>0</v>
      </c>
      <c r="BX59" s="70">
        <v>0</v>
      </c>
      <c r="BY59" s="70">
        <v>0</v>
      </c>
      <c r="BZ59" s="70">
        <v>0</v>
      </c>
      <c r="CA59" s="70">
        <v>0</v>
      </c>
      <c r="CB59" s="70">
        <v>0</v>
      </c>
      <c r="CC59" s="70">
        <v>0</v>
      </c>
      <c r="CD59" s="70">
        <v>0</v>
      </c>
    </row>
    <row r="60" spans="1:82">
      <c r="A60" s="70" t="s">
        <v>1934</v>
      </c>
      <c r="B60" s="70">
        <v>61</v>
      </c>
      <c r="C60" s="70">
        <v>10</v>
      </c>
      <c r="D60" s="70">
        <v>4</v>
      </c>
      <c r="E60" s="70">
        <v>2013</v>
      </c>
      <c r="F60" s="70" t="s">
        <v>180</v>
      </c>
      <c r="G60" s="70" t="s">
        <v>1615</v>
      </c>
      <c r="H60" s="70" t="s">
        <v>1616</v>
      </c>
      <c r="I60" s="148"/>
      <c r="J60" s="71">
        <v>2.0432897308139291</v>
      </c>
      <c r="K60" s="71">
        <v>0.65934738151702732</v>
      </c>
      <c r="L60" s="71">
        <v>0.37444036764443339</v>
      </c>
      <c r="M60" s="71">
        <v>6.4016956567256127</v>
      </c>
      <c r="N60" s="71">
        <v>11.8900765335942</v>
      </c>
      <c r="O60" s="71">
        <v>3.7465124958196139</v>
      </c>
      <c r="P60" s="71">
        <v>1.7483773719605655</v>
      </c>
      <c r="Q60" s="71">
        <v>0.31197228668734001</v>
      </c>
      <c r="R60" s="71">
        <v>0</v>
      </c>
      <c r="S60" s="71">
        <v>0.45868416740059043</v>
      </c>
      <c r="T60" s="72"/>
      <c r="U60" s="71">
        <v>73229</v>
      </c>
      <c r="V60" s="71">
        <v>225</v>
      </c>
      <c r="W60" s="71">
        <v>8</v>
      </c>
      <c r="X60" s="71">
        <v>1076</v>
      </c>
      <c r="Y60" s="71">
        <v>2216</v>
      </c>
      <c r="Z60" s="71">
        <v>2047</v>
      </c>
      <c r="AA60" s="71">
        <v>350</v>
      </c>
      <c r="AB60" s="71">
        <v>4033</v>
      </c>
      <c r="AC60" s="71">
        <v>0</v>
      </c>
      <c r="AD60" s="71">
        <v>0.45868416740059043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4.6749999999999998</v>
      </c>
      <c r="BJ60" s="71">
        <v>0</v>
      </c>
      <c r="BK60" s="71">
        <v>0</v>
      </c>
      <c r="BL60" s="71">
        <v>0</v>
      </c>
      <c r="BM60" s="71">
        <v>0</v>
      </c>
      <c r="BN60" s="72"/>
      <c r="BO60" s="71">
        <v>0</v>
      </c>
      <c r="BP60" s="71">
        <v>1</v>
      </c>
      <c r="BQ60" s="71">
        <v>0</v>
      </c>
      <c r="BR60" s="71">
        <v>0</v>
      </c>
      <c r="BS60" s="71">
        <v>0</v>
      </c>
      <c r="BT60" s="71">
        <v>0</v>
      </c>
      <c r="BU60"/>
      <c r="BV60" s="70">
        <v>4.6749999999999998</v>
      </c>
      <c r="BW60" s="70">
        <v>0</v>
      </c>
      <c r="BX60" s="70">
        <v>0</v>
      </c>
      <c r="BY60" s="70">
        <v>0</v>
      </c>
      <c r="BZ60" s="70">
        <v>0</v>
      </c>
      <c r="CA60" s="70">
        <v>0</v>
      </c>
      <c r="CB60" s="70">
        <v>0</v>
      </c>
      <c r="CC60" s="70">
        <v>0</v>
      </c>
      <c r="CD60" s="70">
        <v>0</v>
      </c>
    </row>
    <row r="61" spans="1:82">
      <c r="A61" s="70" t="s">
        <v>1935</v>
      </c>
      <c r="B61" s="70">
        <v>62</v>
      </c>
      <c r="C61" s="70">
        <v>11</v>
      </c>
      <c r="D61" s="70">
        <v>4</v>
      </c>
      <c r="E61" s="70">
        <v>2014</v>
      </c>
      <c r="F61" s="70" t="s">
        <v>181</v>
      </c>
      <c r="G61" s="70" t="s">
        <v>1615</v>
      </c>
      <c r="H61" s="70" t="s">
        <v>1616</v>
      </c>
      <c r="I61" s="148"/>
      <c r="J61" s="71">
        <v>1.787196436962817</v>
      </c>
      <c r="K61" s="71">
        <v>0.5935902239259564</v>
      </c>
      <c r="L61" s="71">
        <v>4.5853061932603453E-2</v>
      </c>
      <c r="M61" s="71">
        <v>6.3081088843231239</v>
      </c>
      <c r="N61" s="71">
        <v>12.17531157663408</v>
      </c>
      <c r="O61" s="71">
        <v>3.5154836105526055</v>
      </c>
      <c r="P61" s="71">
        <v>1.7474225123947877</v>
      </c>
      <c r="Q61" s="71">
        <v>0.28447534435897698</v>
      </c>
      <c r="R61" s="71">
        <v>0</v>
      </c>
      <c r="S61" s="71">
        <v>0.55301122161923444</v>
      </c>
      <c r="T61" s="72"/>
      <c r="U61" s="71">
        <v>71136</v>
      </c>
      <c r="V61" s="71">
        <v>176</v>
      </c>
      <c r="W61" s="71">
        <v>1</v>
      </c>
      <c r="X61" s="71">
        <v>1008</v>
      </c>
      <c r="Y61" s="71">
        <v>2143</v>
      </c>
      <c r="Z61" s="71">
        <v>2023</v>
      </c>
      <c r="AA61" s="71">
        <v>348</v>
      </c>
      <c r="AB61" s="71">
        <v>3833</v>
      </c>
      <c r="AC61" s="71">
        <v>0</v>
      </c>
      <c r="AD61" s="71">
        <v>0.55301122161923444</v>
      </c>
      <c r="AE61" s="72"/>
      <c r="AF61" s="71"/>
      <c r="AG61" s="71"/>
      <c r="AH61" s="71"/>
      <c r="AI61" s="71"/>
      <c r="AJ61" s="71"/>
      <c r="AK61" s="71"/>
      <c r="AL61" s="71"/>
      <c r="AM61" s="71"/>
      <c r="AN61" s="71"/>
      <c r="AO61" s="71"/>
      <c r="AP61" s="71"/>
      <c r="AQ61" s="72"/>
      <c r="AR61" s="71">
        <v>2</v>
      </c>
      <c r="AS61" s="71">
        <v>0</v>
      </c>
      <c r="AT61" s="71">
        <v>0</v>
      </c>
      <c r="AU61" s="71">
        <v>0</v>
      </c>
      <c r="AV61" s="71">
        <v>0</v>
      </c>
      <c r="AW61" s="71">
        <v>1</v>
      </c>
      <c r="AX61" s="71"/>
      <c r="AY61" s="72"/>
      <c r="AZ61" s="71">
        <v>7.0750000000000002</v>
      </c>
      <c r="BA61" s="71">
        <v>0</v>
      </c>
      <c r="BB61" s="71">
        <v>0</v>
      </c>
      <c r="BC61" s="71">
        <v>0</v>
      </c>
      <c r="BD61" s="71">
        <v>0</v>
      </c>
      <c r="BE61" s="71">
        <v>1008.9</v>
      </c>
      <c r="BF61" s="71"/>
      <c r="BG61" s="72"/>
      <c r="BH61" s="71">
        <v>0</v>
      </c>
      <c r="BI61" s="71">
        <v>4.6260000000000003</v>
      </c>
      <c r="BJ61" s="71">
        <v>0</v>
      </c>
      <c r="BK61" s="71">
        <v>0</v>
      </c>
      <c r="BL61" s="71">
        <v>0</v>
      </c>
      <c r="BM61" s="71">
        <v>0</v>
      </c>
      <c r="BN61" s="72"/>
      <c r="BO61" s="71">
        <v>0</v>
      </c>
      <c r="BP61" s="71">
        <v>1</v>
      </c>
      <c r="BQ61" s="71">
        <v>0</v>
      </c>
      <c r="BR61" s="71">
        <v>0</v>
      </c>
      <c r="BS61" s="71">
        <v>0</v>
      </c>
      <c r="BT61" s="71">
        <v>0</v>
      </c>
      <c r="BU61"/>
      <c r="BV61" s="70">
        <v>4.6260000000000003</v>
      </c>
      <c r="BW61" s="70">
        <v>0</v>
      </c>
      <c r="BX61" s="70">
        <v>0</v>
      </c>
      <c r="BY61" s="70">
        <v>0</v>
      </c>
      <c r="BZ61" s="70">
        <v>0</v>
      </c>
      <c r="CA61" s="70">
        <v>0</v>
      </c>
      <c r="CB61" s="70">
        <v>0</v>
      </c>
      <c r="CC61" s="70">
        <v>0</v>
      </c>
      <c r="CD61" s="70">
        <v>0</v>
      </c>
    </row>
    <row r="62" spans="1:82">
      <c r="A62" s="70" t="s">
        <v>1936</v>
      </c>
      <c r="B62" s="70">
        <v>63</v>
      </c>
      <c r="C62" s="70">
        <v>12</v>
      </c>
      <c r="D62" s="70">
        <v>4</v>
      </c>
      <c r="E62" s="70">
        <v>2015</v>
      </c>
      <c r="F62" s="70" t="s">
        <v>182</v>
      </c>
      <c r="G62" s="70" t="s">
        <v>1615</v>
      </c>
      <c r="H62" s="70" t="s">
        <v>1616</v>
      </c>
      <c r="I62" s="148"/>
      <c r="J62" s="71">
        <v>0</v>
      </c>
      <c r="K62" s="71">
        <v>0.56919131938629308</v>
      </c>
      <c r="L62" s="71">
        <v>4.8265131246659009E-2</v>
      </c>
      <c r="M62" s="71">
        <v>6.1035548382599272</v>
      </c>
      <c r="N62" s="71">
        <v>10.845333966835099</v>
      </c>
      <c r="O62" s="71">
        <v>3.3787018110330758</v>
      </c>
      <c r="P62" s="71">
        <v>1.6734236352624345</v>
      </c>
      <c r="Q62" s="71">
        <v>0.26620449117818501</v>
      </c>
      <c r="R62" s="71">
        <v>0</v>
      </c>
      <c r="S62" s="71">
        <v>0.43567445168168351</v>
      </c>
      <c r="T62" s="72"/>
      <c r="U62" s="71">
        <v>0</v>
      </c>
      <c r="V62" s="71">
        <v>176</v>
      </c>
      <c r="W62" s="71">
        <v>1</v>
      </c>
      <c r="X62" s="71">
        <v>1008</v>
      </c>
      <c r="Y62" s="71">
        <v>2074</v>
      </c>
      <c r="Z62" s="71">
        <v>1963</v>
      </c>
      <c r="AA62" s="71">
        <v>333</v>
      </c>
      <c r="AB62" s="71">
        <v>3664</v>
      </c>
      <c r="AC62" s="71">
        <v>0</v>
      </c>
      <c r="AD62" s="71">
        <v>0.43567445168168351</v>
      </c>
      <c r="AE62" s="72"/>
      <c r="AF62" s="71">
        <v>0</v>
      </c>
      <c r="AG62" s="71">
        <v>379206.56555143022</v>
      </c>
      <c r="AH62" s="71">
        <v>6240.7714550003666</v>
      </c>
      <c r="AI62" s="71">
        <v>6410961.8135351613</v>
      </c>
      <c r="AJ62" s="71">
        <v>9185844.7682377119</v>
      </c>
      <c r="AK62" s="71">
        <v>0</v>
      </c>
      <c r="AL62" s="71">
        <v>0</v>
      </c>
      <c r="AM62" s="71">
        <v>502135.83009807311</v>
      </c>
      <c r="AN62" s="71">
        <v>0</v>
      </c>
      <c r="AO62" s="71">
        <v>0</v>
      </c>
      <c r="AP62" s="71">
        <v>16484389.748877378</v>
      </c>
      <c r="AQ62" s="72"/>
      <c r="AR62" s="71">
        <v>2</v>
      </c>
      <c r="AS62" s="71">
        <v>0</v>
      </c>
      <c r="AT62" s="71">
        <v>0</v>
      </c>
      <c r="AU62" s="71">
        <v>0</v>
      </c>
      <c r="AV62" s="71">
        <v>0</v>
      </c>
      <c r="AW62" s="71">
        <v>1</v>
      </c>
      <c r="AX62" s="71"/>
      <c r="AY62" s="72"/>
      <c r="AZ62" s="71">
        <v>7.0750000000000002</v>
      </c>
      <c r="BA62" s="71">
        <v>0</v>
      </c>
      <c r="BB62" s="71">
        <v>0</v>
      </c>
      <c r="BC62" s="71">
        <v>0</v>
      </c>
      <c r="BD62" s="71">
        <v>0</v>
      </c>
      <c r="BE62" s="71">
        <v>1008.9</v>
      </c>
      <c r="BF62" s="71"/>
      <c r="BG62" s="72"/>
      <c r="BH62" s="71">
        <v>0</v>
      </c>
      <c r="BI62" s="71">
        <v>4.7649999999999997</v>
      </c>
      <c r="BJ62" s="71">
        <v>0</v>
      </c>
      <c r="BK62" s="71">
        <v>0</v>
      </c>
      <c r="BL62" s="71">
        <v>0</v>
      </c>
      <c r="BM62" s="71">
        <v>0</v>
      </c>
      <c r="BN62" s="72"/>
      <c r="BO62" s="71">
        <v>0</v>
      </c>
      <c r="BP62" s="71">
        <v>1</v>
      </c>
      <c r="BQ62" s="71">
        <v>0</v>
      </c>
      <c r="BR62" s="71">
        <v>0</v>
      </c>
      <c r="BS62" s="71">
        <v>0</v>
      </c>
      <c r="BT62" s="71">
        <v>0</v>
      </c>
      <c r="BU62"/>
      <c r="BV62" s="70">
        <v>4.7649999999999997</v>
      </c>
      <c r="BW62" s="70">
        <v>0</v>
      </c>
      <c r="BX62" s="70">
        <v>0</v>
      </c>
      <c r="BY62" s="70">
        <v>0</v>
      </c>
      <c r="BZ62" s="70">
        <v>0</v>
      </c>
      <c r="CA62" s="70">
        <v>0</v>
      </c>
      <c r="CB62" s="70">
        <v>0</v>
      </c>
      <c r="CC62" s="70">
        <v>0</v>
      </c>
      <c r="CD62" s="70">
        <v>0</v>
      </c>
    </row>
    <row r="63" spans="1:82">
      <c r="A63" s="70" t="s">
        <v>1937</v>
      </c>
      <c r="B63" s="70">
        <v>64</v>
      </c>
      <c r="C63" s="70">
        <v>13</v>
      </c>
      <c r="D63" s="70">
        <v>4</v>
      </c>
      <c r="E63" s="70">
        <v>2016</v>
      </c>
      <c r="F63" s="70" t="s">
        <v>155</v>
      </c>
      <c r="G63" s="70" t="s">
        <v>1615</v>
      </c>
      <c r="H63" s="70" t="s">
        <v>1616</v>
      </c>
      <c r="I63" s="148"/>
      <c r="J63" s="71">
        <v>0</v>
      </c>
      <c r="K63" s="71">
        <v>0.53690568242824233</v>
      </c>
      <c r="L63" s="71">
        <v>5.1901820750970939E-2</v>
      </c>
      <c r="M63" s="71">
        <v>5.2330904219381145</v>
      </c>
      <c r="N63" s="71">
        <v>10.7152415846758</v>
      </c>
      <c r="O63" s="71">
        <v>3.2781623997556713</v>
      </c>
      <c r="P63" s="71">
        <v>1.7637160620640409</v>
      </c>
      <c r="Q63" s="71">
        <v>0.24890726614800263</v>
      </c>
      <c r="R63" s="71">
        <v>0</v>
      </c>
      <c r="S63" s="71">
        <v>0.4419410939413364</v>
      </c>
      <c r="T63" s="72"/>
      <c r="U63" s="71">
        <v>0</v>
      </c>
      <c r="V63" s="71">
        <v>176</v>
      </c>
      <c r="W63" s="71">
        <v>1</v>
      </c>
      <c r="X63" s="71">
        <v>1008</v>
      </c>
      <c r="Y63" s="71">
        <v>2015</v>
      </c>
      <c r="Z63" s="71">
        <v>1928</v>
      </c>
      <c r="AA63" s="71">
        <v>363</v>
      </c>
      <c r="AB63" s="71">
        <v>3524</v>
      </c>
      <c r="AC63" s="71">
        <v>0</v>
      </c>
      <c r="AD63" s="71">
        <v>0.4419410939413364</v>
      </c>
      <c r="AE63" s="72"/>
      <c r="AF63" s="71">
        <v>0</v>
      </c>
      <c r="AG63" s="71">
        <v>361461.40878752369</v>
      </c>
      <c r="AH63" s="71">
        <v>5289.3613258889391</v>
      </c>
      <c r="AI63" s="71">
        <v>6399418.0916958386</v>
      </c>
      <c r="AJ63" s="71">
        <v>8864650.5417417344</v>
      </c>
      <c r="AK63" s="71">
        <v>0</v>
      </c>
      <c r="AL63" s="71">
        <v>0</v>
      </c>
      <c r="AM63" s="71">
        <v>483324.62168671418</v>
      </c>
      <c r="AN63" s="71">
        <v>0</v>
      </c>
      <c r="AO63" s="71">
        <v>0</v>
      </c>
      <c r="AP63" s="71">
        <v>16114144.0252377</v>
      </c>
      <c r="AQ63" s="72"/>
      <c r="AR63" s="71">
        <v>2</v>
      </c>
      <c r="AS63" s="71">
        <v>0</v>
      </c>
      <c r="AT63" s="71">
        <v>0</v>
      </c>
      <c r="AU63" s="71">
        <v>0</v>
      </c>
      <c r="AV63" s="71">
        <v>0</v>
      </c>
      <c r="AW63" s="71">
        <v>1</v>
      </c>
      <c r="AX63" s="71"/>
      <c r="AY63" s="72"/>
      <c r="AZ63" s="71">
        <v>7.0750000000000002</v>
      </c>
      <c r="BA63" s="71">
        <v>0</v>
      </c>
      <c r="BB63" s="71">
        <v>0</v>
      </c>
      <c r="BC63" s="71">
        <v>0</v>
      </c>
      <c r="BD63" s="71">
        <v>0</v>
      </c>
      <c r="BE63" s="71">
        <v>1008.9</v>
      </c>
      <c r="BF63" s="71"/>
      <c r="BG63" s="72"/>
      <c r="BH63" s="71">
        <v>0</v>
      </c>
      <c r="BI63" s="71">
        <v>4.45</v>
      </c>
      <c r="BJ63" s="71">
        <v>0</v>
      </c>
      <c r="BK63" s="71">
        <v>0</v>
      </c>
      <c r="BL63" s="71">
        <v>0</v>
      </c>
      <c r="BM63" s="71">
        <v>0</v>
      </c>
      <c r="BN63" s="72"/>
      <c r="BO63" s="71">
        <v>0</v>
      </c>
      <c r="BP63" s="71">
        <v>1</v>
      </c>
      <c r="BQ63" s="71">
        <v>0</v>
      </c>
      <c r="BR63" s="71">
        <v>0</v>
      </c>
      <c r="BS63" s="71">
        <v>0</v>
      </c>
      <c r="BT63" s="71">
        <v>0</v>
      </c>
      <c r="BU63"/>
      <c r="BV63" s="70">
        <v>4.45</v>
      </c>
      <c r="BW63" s="70">
        <v>0</v>
      </c>
      <c r="BX63" s="70">
        <v>0</v>
      </c>
      <c r="BY63" s="70">
        <v>0</v>
      </c>
      <c r="BZ63" s="70">
        <v>0</v>
      </c>
      <c r="CA63" s="70">
        <v>0</v>
      </c>
      <c r="CB63" s="70">
        <v>0</v>
      </c>
      <c r="CC63" s="70">
        <v>0</v>
      </c>
      <c r="CD63" s="70">
        <v>0</v>
      </c>
    </row>
    <row r="64" spans="1:82">
      <c r="A64" s="70" t="s">
        <v>1938</v>
      </c>
      <c r="B64" s="70">
        <v>65</v>
      </c>
      <c r="C64" s="70">
        <v>14</v>
      </c>
      <c r="D64" s="70">
        <v>4</v>
      </c>
      <c r="E64" s="70">
        <v>2017</v>
      </c>
      <c r="F64" s="70" t="s">
        <v>156</v>
      </c>
      <c r="G64" s="1064" t="s">
        <v>1615</v>
      </c>
      <c r="H64" s="70" t="s">
        <v>1616</v>
      </c>
      <c r="I64" s="148"/>
      <c r="J64" s="71">
        <v>0</v>
      </c>
      <c r="K64" s="71">
        <v>0.54863721761906692</v>
      </c>
      <c r="L64" s="71">
        <v>4.6852295467548356E-2</v>
      </c>
      <c r="M64" s="71">
        <v>5.2471672807244945</v>
      </c>
      <c r="N64" s="71">
        <v>10.303352483801843</v>
      </c>
      <c r="O64" s="71">
        <v>3.1393707038251826</v>
      </c>
      <c r="P64" s="71">
        <v>1.7139200012863478</v>
      </c>
      <c r="Q64" s="71">
        <v>0.23277574858780201</v>
      </c>
      <c r="R64" s="71">
        <v>0</v>
      </c>
      <c r="S64" s="71">
        <v>0.37250955537250008</v>
      </c>
      <c r="T64" s="72"/>
      <c r="U64" s="71">
        <v>0</v>
      </c>
      <c r="V64" s="71">
        <v>176</v>
      </c>
      <c r="W64" s="71">
        <v>1</v>
      </c>
      <c r="X64" s="71">
        <v>1008</v>
      </c>
      <c r="Y64" s="71">
        <v>1980</v>
      </c>
      <c r="Z64" s="71">
        <v>1877</v>
      </c>
      <c r="AA64" s="71">
        <v>355</v>
      </c>
      <c r="AB64" s="71">
        <v>3408</v>
      </c>
      <c r="AC64" s="71">
        <v>0</v>
      </c>
      <c r="AD64" s="71">
        <v>0.37250955537250008</v>
      </c>
      <c r="AE64" s="72"/>
      <c r="AF64" s="71">
        <v>0</v>
      </c>
      <c r="AG64" s="71">
        <v>362511.65232108638</v>
      </c>
      <c r="AH64" s="71">
        <v>6461.5144907909144</v>
      </c>
      <c r="AI64" s="71">
        <v>6241092.4599053971</v>
      </c>
      <c r="AJ64" s="71">
        <v>7898840.8492109021</v>
      </c>
      <c r="AK64" s="71">
        <v>0</v>
      </c>
      <c r="AL64" s="71">
        <v>0</v>
      </c>
      <c r="AM64" s="71">
        <v>468146.33445386228</v>
      </c>
      <c r="AN64" s="71">
        <v>0</v>
      </c>
      <c r="AO64" s="71">
        <v>0</v>
      </c>
      <c r="AP64" s="71">
        <v>14977052.810382038</v>
      </c>
      <c r="AQ64" s="72"/>
      <c r="AR64" s="71">
        <v>2</v>
      </c>
      <c r="AS64" s="71">
        <v>0</v>
      </c>
      <c r="AT64" s="71">
        <v>0</v>
      </c>
      <c r="AU64" s="71">
        <v>0</v>
      </c>
      <c r="AV64" s="71">
        <v>0</v>
      </c>
      <c r="AW64" s="71">
        <v>1</v>
      </c>
      <c r="AX64" s="71"/>
      <c r="AY64" s="72"/>
      <c r="AZ64" s="71">
        <v>7.0750000000000002</v>
      </c>
      <c r="BA64" s="71">
        <v>0</v>
      </c>
      <c r="BB64" s="71">
        <v>0</v>
      </c>
      <c r="BC64" s="71">
        <v>0</v>
      </c>
      <c r="BD64" s="71">
        <v>0</v>
      </c>
      <c r="BE64" s="71">
        <v>1008.9</v>
      </c>
      <c r="BF64" s="71"/>
      <c r="BG64" s="72"/>
      <c r="BH64" s="71">
        <v>0</v>
      </c>
      <c r="BI64" s="71">
        <v>4.2240000000000002</v>
      </c>
      <c r="BJ64" s="71">
        <v>0</v>
      </c>
      <c r="BK64" s="71">
        <v>0</v>
      </c>
      <c r="BL64" s="71">
        <v>0</v>
      </c>
      <c r="BM64" s="71">
        <v>0</v>
      </c>
      <c r="BN64" s="72"/>
      <c r="BO64" s="71">
        <v>0</v>
      </c>
      <c r="BP64" s="71">
        <v>1</v>
      </c>
      <c r="BQ64" s="71">
        <v>0</v>
      </c>
      <c r="BR64" s="71">
        <v>0</v>
      </c>
      <c r="BS64" s="71">
        <v>0</v>
      </c>
      <c r="BT64" s="71">
        <v>0</v>
      </c>
      <c r="BU64"/>
      <c r="BV64" s="70">
        <v>4.2240000000000002</v>
      </c>
      <c r="BW64" s="70">
        <v>0</v>
      </c>
      <c r="BX64" s="70">
        <v>0</v>
      </c>
      <c r="BY64" s="70">
        <v>0</v>
      </c>
      <c r="BZ64" s="70">
        <v>0</v>
      </c>
      <c r="CA64" s="70">
        <v>0</v>
      </c>
      <c r="CB64" s="70">
        <v>0</v>
      </c>
      <c r="CC64" s="70">
        <v>0</v>
      </c>
      <c r="CD64" s="70">
        <v>0</v>
      </c>
    </row>
    <row r="65" spans="1:82">
      <c r="A65" s="70" t="s">
        <v>1939</v>
      </c>
      <c r="B65" s="70">
        <v>66</v>
      </c>
      <c r="C65" s="70">
        <v>15</v>
      </c>
      <c r="D65" s="70">
        <v>4</v>
      </c>
      <c r="E65" s="70">
        <v>2018</v>
      </c>
      <c r="F65" s="70" t="s">
        <v>183</v>
      </c>
      <c r="G65" s="1064" t="s">
        <v>1615</v>
      </c>
      <c r="H65" s="70" t="s">
        <v>1616</v>
      </c>
      <c r="I65" s="148"/>
      <c r="J65" s="71">
        <v>0</v>
      </c>
      <c r="K65" s="71">
        <v>0.51063264895541927</v>
      </c>
      <c r="L65" s="71">
        <v>4.2980946350739346E-2</v>
      </c>
      <c r="M65" s="71">
        <v>5.2730467105322045</v>
      </c>
      <c r="N65" s="71">
        <v>9.1411726801241375</v>
      </c>
      <c r="O65" s="71">
        <v>3.0114615934639692</v>
      </c>
      <c r="P65" s="71">
        <v>1.6681799237723962</v>
      </c>
      <c r="Q65" s="71">
        <v>0.20757222932015201</v>
      </c>
      <c r="R65" s="71">
        <v>0</v>
      </c>
      <c r="S65" s="71">
        <v>0.38591518676260972</v>
      </c>
      <c r="T65" s="72"/>
      <c r="U65" s="71">
        <v>0</v>
      </c>
      <c r="V65" s="71">
        <v>176</v>
      </c>
      <c r="W65" s="71">
        <v>1</v>
      </c>
      <c r="X65" s="71">
        <v>1008</v>
      </c>
      <c r="Y65" s="71">
        <v>1908</v>
      </c>
      <c r="Z65" s="71">
        <v>1835</v>
      </c>
      <c r="AA65" s="71">
        <v>349</v>
      </c>
      <c r="AB65" s="71">
        <v>3275</v>
      </c>
      <c r="AC65" s="71">
        <v>0</v>
      </c>
      <c r="AD65" s="71">
        <v>0.38591518676260972</v>
      </c>
      <c r="AE65" s="72"/>
      <c r="AF65" s="71">
        <v>0</v>
      </c>
      <c r="AG65" s="71">
        <v>327986.32463560923</v>
      </c>
      <c r="AH65" s="71">
        <v>6089.9782026244566</v>
      </c>
      <c r="AI65" s="71">
        <v>6379671.3277839692</v>
      </c>
      <c r="AJ65" s="71">
        <v>7070716.0715477001</v>
      </c>
      <c r="AK65" s="71">
        <v>0</v>
      </c>
      <c r="AL65" s="71">
        <v>0</v>
      </c>
      <c r="AM65" s="71">
        <v>450807.38758064993</v>
      </c>
      <c r="AN65" s="71">
        <v>0</v>
      </c>
      <c r="AO65" s="71">
        <v>0</v>
      </c>
      <c r="AP65" s="71">
        <v>14235271.089750553</v>
      </c>
      <c r="AQ65" s="72"/>
      <c r="AR65" s="71">
        <v>2</v>
      </c>
      <c r="AS65" s="71">
        <v>0</v>
      </c>
      <c r="AT65" s="71">
        <v>0</v>
      </c>
      <c r="AU65" s="71">
        <v>0</v>
      </c>
      <c r="AV65" s="71">
        <v>0</v>
      </c>
      <c r="AW65" s="71">
        <v>1</v>
      </c>
      <c r="AX65" s="71"/>
      <c r="AY65" s="72"/>
      <c r="AZ65" s="71">
        <v>7.0750000000000002</v>
      </c>
      <c r="BA65" s="71">
        <v>0</v>
      </c>
      <c r="BB65" s="71">
        <v>0</v>
      </c>
      <c r="BC65" s="71">
        <v>0</v>
      </c>
      <c r="BD65" s="71">
        <v>0</v>
      </c>
      <c r="BE65" s="71">
        <v>1009</v>
      </c>
      <c r="BF65" s="71"/>
      <c r="BG65" s="72"/>
      <c r="BH65" s="71">
        <v>0</v>
      </c>
      <c r="BI65" s="71">
        <v>4.1920000000000002</v>
      </c>
      <c r="BJ65" s="71">
        <v>0</v>
      </c>
      <c r="BK65" s="71">
        <v>0</v>
      </c>
      <c r="BL65" s="71">
        <v>0</v>
      </c>
      <c r="BM65" s="71">
        <v>0</v>
      </c>
      <c r="BN65" s="72"/>
      <c r="BO65" s="71">
        <v>0</v>
      </c>
      <c r="BP65" s="71">
        <v>1</v>
      </c>
      <c r="BQ65" s="71">
        <v>0</v>
      </c>
      <c r="BR65" s="71">
        <v>0</v>
      </c>
      <c r="BS65" s="71">
        <v>0</v>
      </c>
      <c r="BT65" s="71">
        <v>0</v>
      </c>
      <c r="BU65"/>
      <c r="BV65" s="70">
        <v>4.1920000000000002</v>
      </c>
      <c r="BW65" s="70">
        <v>0</v>
      </c>
      <c r="BX65" s="70">
        <v>0</v>
      </c>
      <c r="BY65" s="70">
        <v>0</v>
      </c>
      <c r="BZ65" s="70">
        <v>0</v>
      </c>
      <c r="CA65" s="70">
        <v>0</v>
      </c>
      <c r="CB65" s="70">
        <v>0</v>
      </c>
      <c r="CC65" s="70">
        <v>0</v>
      </c>
      <c r="CD65" s="70">
        <v>0</v>
      </c>
    </row>
    <row r="66" spans="1:82">
      <c r="A66" s="70" t="s">
        <v>1940</v>
      </c>
      <c r="B66" s="70">
        <v>66</v>
      </c>
      <c r="C66" s="70">
        <v>16</v>
      </c>
      <c r="D66" s="70">
        <v>4</v>
      </c>
      <c r="E66" s="70">
        <v>2019</v>
      </c>
      <c r="F66" s="70" t="s">
        <v>158</v>
      </c>
      <c r="G66" s="70" t="s">
        <v>1615</v>
      </c>
      <c r="H66" s="70" t="s">
        <v>1616</v>
      </c>
      <c r="I66" s="148"/>
      <c r="J66" s="71">
        <v>0</v>
      </c>
      <c r="K66" s="71">
        <v>0.47382949768533611</v>
      </c>
      <c r="L66" s="71">
        <v>4.3173515655964681E-2</v>
      </c>
      <c r="M66" s="71">
        <v>4.7304017075404925</v>
      </c>
      <c r="N66" s="71">
        <v>8.8951567661187063</v>
      </c>
      <c r="O66" s="71">
        <v>2.8287706574551077</v>
      </c>
      <c r="P66" s="71">
        <v>1.3388293080160958</v>
      </c>
      <c r="Q66" s="71">
        <v>0.19315298717263901</v>
      </c>
      <c r="R66" s="71">
        <v>0</v>
      </c>
      <c r="S66" s="71">
        <v>0.33883786390352161</v>
      </c>
      <c r="T66" s="72"/>
      <c r="U66" s="71">
        <v>0</v>
      </c>
      <c r="V66" s="71">
        <v>176</v>
      </c>
      <c r="W66" s="71">
        <v>1</v>
      </c>
      <c r="X66" s="71">
        <v>1008</v>
      </c>
      <c r="Y66" s="71">
        <v>1834</v>
      </c>
      <c r="Z66" s="71">
        <v>1771</v>
      </c>
      <c r="AA66" s="71">
        <v>278</v>
      </c>
      <c r="AB66" s="71">
        <v>3130</v>
      </c>
      <c r="AC66" s="71">
        <v>0</v>
      </c>
      <c r="AD66" s="71">
        <v>0.33883786390352161</v>
      </c>
      <c r="AE66" s="72"/>
      <c r="AF66" s="71">
        <v>0</v>
      </c>
      <c r="AG66" s="71">
        <v>327889.19868002232</v>
      </c>
      <c r="AH66" s="71">
        <v>6575.3573692451964</v>
      </c>
      <c r="AI66" s="71">
        <v>6251548.2913429029</v>
      </c>
      <c r="AJ66" s="71">
        <v>7169239.1327238251</v>
      </c>
      <c r="AK66" s="71">
        <v>0</v>
      </c>
      <c r="AL66" s="71">
        <v>0</v>
      </c>
      <c r="AM66" s="71">
        <v>426282.43737261533</v>
      </c>
      <c r="AN66" s="71">
        <v>0</v>
      </c>
      <c r="AO66" s="71">
        <v>0</v>
      </c>
      <c r="AP66" s="71">
        <v>14181534.41748861</v>
      </c>
      <c r="AQ66" s="72"/>
      <c r="AR66" s="71">
        <v>4</v>
      </c>
      <c r="AS66" s="71">
        <v>0</v>
      </c>
      <c r="AT66" s="71">
        <v>0</v>
      </c>
      <c r="AU66" s="71">
        <v>0</v>
      </c>
      <c r="AV66" s="71">
        <v>0</v>
      </c>
      <c r="AW66" s="71">
        <v>1</v>
      </c>
      <c r="AX66" s="71"/>
      <c r="AY66" s="72"/>
      <c r="AZ66" s="71">
        <v>16.774999999999999</v>
      </c>
      <c r="BA66" s="71">
        <v>0</v>
      </c>
      <c r="BB66" s="71">
        <v>0</v>
      </c>
      <c r="BC66" s="71">
        <v>0</v>
      </c>
      <c r="BD66" s="71">
        <v>0</v>
      </c>
      <c r="BE66" s="71">
        <v>1008.9</v>
      </c>
      <c r="BF66" s="71"/>
      <c r="BG66" s="72"/>
      <c r="BH66" s="71">
        <v>0</v>
      </c>
      <c r="BI66" s="71">
        <v>4.1609999999999996</v>
      </c>
      <c r="BJ66" s="71">
        <v>0</v>
      </c>
      <c r="BK66" s="71">
        <v>0</v>
      </c>
      <c r="BL66" s="71">
        <v>0</v>
      </c>
      <c r="BM66" s="71">
        <v>0</v>
      </c>
      <c r="BN66" s="72"/>
      <c r="BO66" s="71">
        <v>0</v>
      </c>
      <c r="BP66" s="71">
        <v>1</v>
      </c>
      <c r="BQ66" s="71">
        <v>0</v>
      </c>
      <c r="BR66" s="71">
        <v>0</v>
      </c>
      <c r="BS66" s="71">
        <v>0</v>
      </c>
      <c r="BT66" s="71">
        <v>0</v>
      </c>
      <c r="BU66"/>
      <c r="BV66" s="70">
        <v>4.1609999999999996</v>
      </c>
      <c r="BW66" s="70">
        <v>0</v>
      </c>
      <c r="BX66" s="70">
        <v>0</v>
      </c>
      <c r="BY66" s="70">
        <v>0</v>
      </c>
      <c r="BZ66" s="70">
        <v>0</v>
      </c>
      <c r="CA66" s="70">
        <v>0</v>
      </c>
      <c r="CB66" s="70">
        <v>0</v>
      </c>
      <c r="CC66" s="70">
        <v>0</v>
      </c>
      <c r="CD66" s="70">
        <v>0</v>
      </c>
    </row>
    <row r="67" spans="1:82">
      <c r="A67" s="70" t="s">
        <v>1941</v>
      </c>
      <c r="B67" s="70">
        <v>66</v>
      </c>
      <c r="C67" s="70">
        <v>17</v>
      </c>
      <c r="D67" s="70">
        <v>4</v>
      </c>
      <c r="E67" s="70">
        <v>2020</v>
      </c>
      <c r="F67" s="70" t="s">
        <v>159</v>
      </c>
      <c r="G67" s="70" t="s">
        <v>1615</v>
      </c>
      <c r="H67" s="70" t="s">
        <v>1616</v>
      </c>
      <c r="I67" s="148"/>
      <c r="J67" s="71">
        <v>0</v>
      </c>
      <c r="K67" s="71">
        <v>0.34627909345817443</v>
      </c>
      <c r="L67" s="71">
        <v>0.19435124530884057</v>
      </c>
      <c r="M67" s="71">
        <v>3.3291849073359598</v>
      </c>
      <c r="N67" s="71">
        <v>7.9484237236457451</v>
      </c>
      <c r="O67" s="71">
        <v>2.4602103541737215</v>
      </c>
      <c r="P67" s="71">
        <v>1.2505448386795164</v>
      </c>
      <c r="Q67" s="71">
        <v>0.178002423941339</v>
      </c>
      <c r="R67" s="71">
        <v>0</v>
      </c>
      <c r="S67" s="71">
        <v>0.40721141286093099</v>
      </c>
      <c r="T67" s="72"/>
      <c r="U67" s="71">
        <v>0</v>
      </c>
      <c r="V67" s="71">
        <v>119</v>
      </c>
      <c r="W67" s="71">
        <v>4</v>
      </c>
      <c r="X67" s="71">
        <v>746</v>
      </c>
      <c r="Y67" s="71">
        <v>1788</v>
      </c>
      <c r="Z67" s="71">
        <v>1758</v>
      </c>
      <c r="AA67" s="71">
        <v>276</v>
      </c>
      <c r="AB67" s="71">
        <v>3019</v>
      </c>
      <c r="AC67" s="71">
        <v>0</v>
      </c>
      <c r="AD67" s="71">
        <v>0.40721141286093099</v>
      </c>
      <c r="AE67" s="72"/>
      <c r="AF67" s="71">
        <v>0</v>
      </c>
      <c r="AG67" s="71">
        <v>221861.22153974531</v>
      </c>
      <c r="AH67" s="71">
        <v>28501.277410809809</v>
      </c>
      <c r="AI67" s="71">
        <v>4283294.516915991</v>
      </c>
      <c r="AJ67" s="71">
        <v>7342400.2231534831</v>
      </c>
      <c r="AK67" s="71"/>
      <c r="AL67" s="71"/>
      <c r="AM67" s="71">
        <v>394013.04178958264</v>
      </c>
      <c r="AN67" s="71"/>
      <c r="AO67" s="71"/>
      <c r="AP67" s="71">
        <v>12270070.280809611</v>
      </c>
      <c r="AQ67" s="72"/>
      <c r="AR67" s="71">
        <v>4</v>
      </c>
      <c r="AS67" s="71">
        <v>0</v>
      </c>
      <c r="AT67" s="71">
        <v>0</v>
      </c>
      <c r="AU67" s="71">
        <v>0</v>
      </c>
      <c r="AV67" s="71">
        <v>0</v>
      </c>
      <c r="AW67" s="71">
        <v>1</v>
      </c>
      <c r="AX67" s="71"/>
      <c r="AY67" s="72"/>
      <c r="AZ67" s="71">
        <v>16.774999999999999</v>
      </c>
      <c r="BA67" s="71">
        <v>0</v>
      </c>
      <c r="BB67" s="71">
        <v>0</v>
      </c>
      <c r="BC67" s="71">
        <v>0</v>
      </c>
      <c r="BD67" s="71">
        <v>0</v>
      </c>
      <c r="BE67" s="71">
        <v>1008.9</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1942</v>
      </c>
      <c r="B68" s="70">
        <v>66</v>
      </c>
      <c r="C68" s="70">
        <v>18</v>
      </c>
      <c r="D68" s="70">
        <v>4</v>
      </c>
      <c r="E68" s="70">
        <v>2021</v>
      </c>
      <c r="F68" s="70" t="s">
        <v>160</v>
      </c>
      <c r="G68" s="70" t="s">
        <v>1615</v>
      </c>
      <c r="H68" s="70" t="s">
        <v>1616</v>
      </c>
      <c r="I68" s="148"/>
      <c r="J68" s="71">
        <v>0</v>
      </c>
      <c r="K68" s="71">
        <v>0.33356288816676355</v>
      </c>
      <c r="L68" s="71">
        <v>0.17736279767362412</v>
      </c>
      <c r="M68" s="71">
        <v>3.3811751027418206</v>
      </c>
      <c r="N68" s="71">
        <v>7.7341280454735202</v>
      </c>
      <c r="O68" s="71">
        <v>2.3132489056554966</v>
      </c>
      <c r="P68" s="71">
        <v>1.3196372120623368</v>
      </c>
      <c r="Q68" s="71">
        <v>0.17025680517092301</v>
      </c>
      <c r="R68" s="71">
        <v>0</v>
      </c>
      <c r="S68" s="71">
        <v>0.34748628282938049</v>
      </c>
      <c r="T68" s="72"/>
      <c r="U68" s="71">
        <v>0</v>
      </c>
      <c r="V68" s="71">
        <v>119</v>
      </c>
      <c r="W68" s="71">
        <v>4</v>
      </c>
      <c r="X68" s="71">
        <v>746</v>
      </c>
      <c r="Y68" s="71">
        <v>1761</v>
      </c>
      <c r="Z68" s="71">
        <v>1702</v>
      </c>
      <c r="AA68" s="71">
        <v>284</v>
      </c>
      <c r="AB68" s="71">
        <v>2916</v>
      </c>
      <c r="AC68" s="71">
        <v>0</v>
      </c>
      <c r="AD68" s="71">
        <v>0.34748628282938049</v>
      </c>
      <c r="AE68" s="72"/>
      <c r="AF68" s="71">
        <v>0</v>
      </c>
      <c r="AG68" s="71">
        <v>225692.41658806402</v>
      </c>
      <c r="AH68" s="71">
        <v>25553.053869987431</v>
      </c>
      <c r="AI68" s="71">
        <v>4700043.7860908182</v>
      </c>
      <c r="AJ68" s="71">
        <v>7044358.9938033894</v>
      </c>
      <c r="AK68" s="71">
        <v>0</v>
      </c>
      <c r="AL68" s="71">
        <v>0</v>
      </c>
      <c r="AM68" s="71">
        <v>382765.49684755335</v>
      </c>
      <c r="AN68" s="71">
        <v>0</v>
      </c>
      <c r="AO68" s="71">
        <v>0</v>
      </c>
      <c r="AP68" s="71">
        <v>12378413.747199813</v>
      </c>
      <c r="AQ68" s="72"/>
      <c r="AR68" s="71">
        <v>5</v>
      </c>
      <c r="AS68" s="71">
        <v>0</v>
      </c>
      <c r="AT68" s="71">
        <v>0</v>
      </c>
      <c r="AU68" s="71">
        <v>0</v>
      </c>
      <c r="AV68" s="71">
        <v>0</v>
      </c>
      <c r="AW68" s="71">
        <v>1</v>
      </c>
      <c r="AX68" s="71"/>
      <c r="AY68" s="72"/>
      <c r="AZ68" s="71">
        <v>23.875</v>
      </c>
      <c r="BA68" s="71">
        <v>0</v>
      </c>
      <c r="BB68" s="71">
        <v>0</v>
      </c>
      <c r="BC68" s="71">
        <v>0</v>
      </c>
      <c r="BD68" s="71">
        <v>0</v>
      </c>
      <c r="BE68" s="71">
        <v>1008.9</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1757</v>
      </c>
      <c r="B69" s="70">
        <v>66</v>
      </c>
      <c r="C69" s="70">
        <v>19</v>
      </c>
      <c r="D69" s="70">
        <v>4</v>
      </c>
      <c r="E69" s="70">
        <v>2022</v>
      </c>
      <c r="F69" s="70" t="s">
        <v>161</v>
      </c>
      <c r="G69" s="70" t="s">
        <v>1615</v>
      </c>
      <c r="H69" s="70" t="s">
        <v>1616</v>
      </c>
      <c r="I69" s="148"/>
      <c r="J69" s="71">
        <v>0</v>
      </c>
      <c r="K69" s="71">
        <v>0.31907094066316583</v>
      </c>
      <c r="L69" s="71">
        <v>0.15902916561449995</v>
      </c>
      <c r="M69" s="71">
        <v>3.4472852979160939</v>
      </c>
      <c r="N69" s="71">
        <v>7.4135655285460009</v>
      </c>
      <c r="O69" s="71">
        <v>2.348892010815081</v>
      </c>
      <c r="P69" s="71">
        <v>1.3455905617437667</v>
      </c>
      <c r="Q69" s="71">
        <v>0.16424686059476509</v>
      </c>
      <c r="R69" s="71">
        <v>0</v>
      </c>
      <c r="S69" s="71">
        <v>0.44658964686386782</v>
      </c>
      <c r="T69" s="72"/>
      <c r="U69" s="71">
        <v>0</v>
      </c>
      <c r="V69" s="71">
        <v>119</v>
      </c>
      <c r="W69" s="71">
        <v>4</v>
      </c>
      <c r="X69" s="71">
        <v>746</v>
      </c>
      <c r="Y69" s="71">
        <v>1714</v>
      </c>
      <c r="Z69" s="71">
        <v>1642</v>
      </c>
      <c r="AA69" s="71">
        <v>294</v>
      </c>
      <c r="AB69" s="71">
        <v>2790</v>
      </c>
      <c r="AC69" s="71">
        <v>0</v>
      </c>
      <c r="AD69" s="71">
        <v>0.44658964686386782</v>
      </c>
      <c r="AE69" s="72"/>
      <c r="AF69" s="71">
        <v>0</v>
      </c>
      <c r="AG69" s="71">
        <v>227675.02781325747</v>
      </c>
      <c r="AH69" s="71">
        <v>28364.124709516833</v>
      </c>
      <c r="AI69" s="71">
        <v>4667728.0496031437</v>
      </c>
      <c r="AJ69" s="71">
        <v>6979176.0680399612</v>
      </c>
      <c r="AK69" s="71">
        <v>0</v>
      </c>
      <c r="AL69" s="71">
        <v>0</v>
      </c>
      <c r="AM69" s="71">
        <v>360265.15139585239</v>
      </c>
      <c r="AN69" s="71">
        <v>0</v>
      </c>
      <c r="AO69" s="71">
        <v>0</v>
      </c>
      <c r="AP69" s="71">
        <v>12263208.421561731</v>
      </c>
      <c r="AQ69" s="72"/>
      <c r="AR69" s="71">
        <v>5</v>
      </c>
      <c r="AS69" s="71">
        <v>0</v>
      </c>
      <c r="AT69" s="71">
        <v>0</v>
      </c>
      <c r="AU69" s="71">
        <v>0</v>
      </c>
      <c r="AV69" s="71">
        <v>0</v>
      </c>
      <c r="AW69" s="71">
        <v>1</v>
      </c>
      <c r="AX69" s="71"/>
      <c r="AY69" s="72"/>
      <c r="AZ69" s="71">
        <v>23.874999999999996</v>
      </c>
      <c r="BA69" s="71">
        <v>0</v>
      </c>
      <c r="BB69" s="71">
        <v>0</v>
      </c>
      <c r="BC69" s="71">
        <v>0</v>
      </c>
      <c r="BD69" s="71">
        <v>0</v>
      </c>
      <c r="BE69" s="71">
        <v>1008.9</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1943</v>
      </c>
      <c r="B70" s="70">
        <v>66</v>
      </c>
      <c r="C70" s="70">
        <v>20</v>
      </c>
      <c r="D70" s="70">
        <v>4</v>
      </c>
      <c r="E70" s="70">
        <v>2023</v>
      </c>
      <c r="F70" s="70" t="s">
        <v>1539</v>
      </c>
      <c r="G70" s="70" t="s">
        <v>1615</v>
      </c>
      <c r="H70" s="70" t="s">
        <v>1616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v>
      </c>
      <c r="AS70" s="71">
        <v>0</v>
      </c>
      <c r="AT70" s="71">
        <v>0</v>
      </c>
      <c r="AU70" s="71">
        <v>0</v>
      </c>
      <c r="AV70" s="71">
        <v>0</v>
      </c>
      <c r="AW70" s="71">
        <v>1</v>
      </c>
      <c r="AX70" s="71"/>
      <c r="AY70" s="72"/>
      <c r="AZ70" s="71">
        <v>23.874999999999996</v>
      </c>
      <c r="BA70" s="71">
        <v>0</v>
      </c>
      <c r="BB70" s="71">
        <v>0</v>
      </c>
      <c r="BC70" s="71">
        <v>0</v>
      </c>
      <c r="BD70" s="71">
        <v>0</v>
      </c>
      <c r="BE70" s="71">
        <v>1008.9</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1614</v>
      </c>
      <c r="B71" s="70">
        <v>66</v>
      </c>
      <c r="C71" s="70">
        <v>21</v>
      </c>
      <c r="D71" s="70">
        <v>4</v>
      </c>
      <c r="E71" s="70">
        <v>2024</v>
      </c>
      <c r="F71" s="70" t="s">
        <v>1554</v>
      </c>
      <c r="G71" s="70" t="s">
        <v>1615</v>
      </c>
      <c r="H71" s="70" t="s">
        <v>1616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1944</v>
      </c>
      <c r="B72" s="70">
        <v>409</v>
      </c>
      <c r="C72" s="70">
        <v>1</v>
      </c>
      <c r="D72" s="70">
        <v>25</v>
      </c>
      <c r="E72" s="70">
        <v>1990</v>
      </c>
      <c r="F72" s="70" t="s">
        <v>787</v>
      </c>
      <c r="G72" s="70" t="s">
        <v>1720</v>
      </c>
      <c r="H72" s="70" t="s">
        <v>1721</v>
      </c>
      <c r="I72" s="148"/>
      <c r="J72" s="71">
        <v>55.19411828072198</v>
      </c>
      <c r="K72" s="71">
        <v>1.7817118729013861</v>
      </c>
      <c r="L72" s="71">
        <v>9.1480227510479875</v>
      </c>
      <c r="M72" s="71">
        <v>3.238641552233263</v>
      </c>
      <c r="N72" s="71">
        <v>8.4608599350682514</v>
      </c>
      <c r="O72" s="71">
        <v>2.939376678063947</v>
      </c>
      <c r="P72" s="71">
        <v>3.636571902779913</v>
      </c>
      <c r="Q72" s="71">
        <v>0.30591364859443598</v>
      </c>
      <c r="R72" s="71">
        <v>0</v>
      </c>
      <c r="S72" s="71">
        <v>0.24910929268963841</v>
      </c>
      <c r="T72" s="72"/>
      <c r="U72" s="71">
        <v>1549655</v>
      </c>
      <c r="V72" s="71">
        <v>326</v>
      </c>
      <c r="W72" s="71">
        <v>107</v>
      </c>
      <c r="X72" s="71">
        <v>1086</v>
      </c>
      <c r="Y72" s="71">
        <v>1810</v>
      </c>
      <c r="Z72" s="71">
        <v>1209</v>
      </c>
      <c r="AA72" s="71">
        <v>883</v>
      </c>
      <c r="AB72" s="71">
        <v>4967</v>
      </c>
      <c r="AC72" s="71">
        <v>0</v>
      </c>
      <c r="AD72" s="71">
        <v>0.24910929268963841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1945</v>
      </c>
      <c r="B73" s="70">
        <v>410</v>
      </c>
      <c r="C73" s="70">
        <v>2</v>
      </c>
      <c r="D73" s="70">
        <v>25</v>
      </c>
      <c r="E73" s="70">
        <v>2005</v>
      </c>
      <c r="F73" s="70" t="s">
        <v>789</v>
      </c>
      <c r="G73" s="70" t="s">
        <v>1720</v>
      </c>
      <c r="H73" s="70" t="s">
        <v>1721</v>
      </c>
      <c r="I73" s="148"/>
      <c r="J73" s="71">
        <v>32.816210465327302</v>
      </c>
      <c r="K73" s="71">
        <v>1.121176090352265</v>
      </c>
      <c r="L73" s="71">
        <v>1.1261406444230191</v>
      </c>
      <c r="M73" s="71">
        <v>4.7353057356702069</v>
      </c>
      <c r="N73" s="71">
        <v>9.9176782924908231</v>
      </c>
      <c r="O73" s="71">
        <v>3.5653803118970742</v>
      </c>
      <c r="P73" s="71">
        <v>3.2384592991740382</v>
      </c>
      <c r="Q73" s="71">
        <v>0.24596727322649101</v>
      </c>
      <c r="R73" s="71">
        <v>0</v>
      </c>
      <c r="S73" s="71">
        <v>0.54201845391248948</v>
      </c>
      <c r="T73" s="72"/>
      <c r="U73" s="71">
        <v>1013541</v>
      </c>
      <c r="V73" s="71">
        <v>342</v>
      </c>
      <c r="W73" s="71">
        <v>10</v>
      </c>
      <c r="X73" s="71">
        <v>769</v>
      </c>
      <c r="Y73" s="71">
        <v>2022</v>
      </c>
      <c r="Z73" s="71">
        <v>1697</v>
      </c>
      <c r="AA73" s="71">
        <v>644</v>
      </c>
      <c r="AB73" s="71">
        <v>4175</v>
      </c>
      <c r="AC73" s="71">
        <v>0</v>
      </c>
      <c r="AD73" s="71">
        <v>0.54201845391248948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1946</v>
      </c>
      <c r="B74" s="70">
        <v>411</v>
      </c>
      <c r="C74" s="70">
        <v>3</v>
      </c>
      <c r="D74" s="70">
        <v>25</v>
      </c>
      <c r="E74" s="70">
        <v>2006</v>
      </c>
      <c r="F74" s="70" t="s">
        <v>790</v>
      </c>
      <c r="G74" s="70" t="s">
        <v>1720</v>
      </c>
      <c r="H74" s="70" t="s">
        <v>1721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1947</v>
      </c>
      <c r="B75" s="70">
        <v>412</v>
      </c>
      <c r="C75" s="70">
        <v>4</v>
      </c>
      <c r="D75" s="70">
        <v>25</v>
      </c>
      <c r="E75" s="70">
        <v>2007</v>
      </c>
      <c r="F75" s="70" t="s">
        <v>791</v>
      </c>
      <c r="G75" s="70" t="s">
        <v>1720</v>
      </c>
      <c r="H75" s="70" t="s">
        <v>1721</v>
      </c>
      <c r="I75" s="148"/>
      <c r="J75" s="71">
        <v>29.717528321390301</v>
      </c>
      <c r="K75" s="71">
        <v>0.86259773085293423</v>
      </c>
      <c r="L75" s="71">
        <v>0.98482579890098276</v>
      </c>
      <c r="M75" s="71">
        <v>4.7146032158293254</v>
      </c>
      <c r="N75" s="71">
        <v>9.6763996056572239</v>
      </c>
      <c r="O75" s="71">
        <v>3.2882552017675128</v>
      </c>
      <c r="P75" s="71">
        <v>3.0281553363599558</v>
      </c>
      <c r="Q75" s="71">
        <v>0.247072801028448</v>
      </c>
      <c r="R75" s="71">
        <v>0</v>
      </c>
      <c r="S75" s="71">
        <v>0.23889855753211831</v>
      </c>
      <c r="T75" s="72"/>
      <c r="U75" s="71">
        <v>975930</v>
      </c>
      <c r="V75" s="71">
        <v>287</v>
      </c>
      <c r="W75" s="71">
        <v>12</v>
      </c>
      <c r="X75" s="71">
        <v>959</v>
      </c>
      <c r="Y75" s="71">
        <v>1978</v>
      </c>
      <c r="Z75" s="71">
        <v>1627</v>
      </c>
      <c r="AA75" s="71">
        <v>593</v>
      </c>
      <c r="AB75" s="71">
        <v>3972</v>
      </c>
      <c r="AC75" s="71">
        <v>0</v>
      </c>
      <c r="AD75" s="71">
        <v>0.23889855753211831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1948</v>
      </c>
      <c r="B76" s="70">
        <v>413</v>
      </c>
      <c r="C76" s="70">
        <v>5</v>
      </c>
      <c r="D76" s="70">
        <v>25</v>
      </c>
      <c r="E76" s="70">
        <v>2008</v>
      </c>
      <c r="F76" s="70" t="s">
        <v>792</v>
      </c>
      <c r="G76" s="70" t="s">
        <v>1720</v>
      </c>
      <c r="H76" s="70" t="s">
        <v>1721</v>
      </c>
      <c r="I76" s="148"/>
      <c r="J76" s="71">
        <v>24.111519481601299</v>
      </c>
      <c r="K76" s="71">
        <v>0.75706534590927155</v>
      </c>
      <c r="L76" s="71">
        <v>0.85035990812506601</v>
      </c>
      <c r="M76" s="71">
        <v>5.5165423033629537</v>
      </c>
      <c r="N76" s="71">
        <v>9.7570649075579841</v>
      </c>
      <c r="O76" s="71">
        <v>3.1259909868790592</v>
      </c>
      <c r="P76" s="71">
        <v>2.8971872602197859</v>
      </c>
      <c r="Q76" s="71">
        <v>0.23842376302854401</v>
      </c>
      <c r="R76" s="71">
        <v>0</v>
      </c>
      <c r="S76" s="71">
        <v>0.3770595507318264</v>
      </c>
      <c r="T76" s="72"/>
      <c r="U76" s="71">
        <v>831965</v>
      </c>
      <c r="V76" s="71">
        <v>287</v>
      </c>
      <c r="W76" s="71">
        <v>12</v>
      </c>
      <c r="X76" s="71">
        <v>959</v>
      </c>
      <c r="Y76" s="71">
        <v>1968</v>
      </c>
      <c r="Z76" s="71">
        <v>1601</v>
      </c>
      <c r="AA76" s="71">
        <v>568</v>
      </c>
      <c r="AB76" s="71">
        <v>3896</v>
      </c>
      <c r="AC76" s="71">
        <v>0</v>
      </c>
      <c r="AD76" s="71">
        <v>0.3770595507318264</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1949</v>
      </c>
      <c r="B77" s="70">
        <v>414</v>
      </c>
      <c r="C77" s="70">
        <v>6</v>
      </c>
      <c r="D77" s="70">
        <v>25</v>
      </c>
      <c r="E77" s="70">
        <v>2009</v>
      </c>
      <c r="F77" s="70" t="s">
        <v>176</v>
      </c>
      <c r="G77" s="70" t="s">
        <v>1720</v>
      </c>
      <c r="H77" s="70" t="s">
        <v>1721</v>
      </c>
      <c r="I77" s="148"/>
      <c r="J77" s="71">
        <v>22.911468354857099</v>
      </c>
      <c r="K77" s="71">
        <v>0.48675273361114252</v>
      </c>
      <c r="L77" s="71">
        <v>2.4117403424715231</v>
      </c>
      <c r="M77" s="71">
        <v>4.6505377727699724</v>
      </c>
      <c r="N77" s="71">
        <v>8.3039760340448456</v>
      </c>
      <c r="O77" s="71">
        <v>3.1314016189348219</v>
      </c>
      <c r="P77" s="71">
        <v>2.7376197399868141</v>
      </c>
      <c r="Q77" s="71">
        <v>0.22240442213040801</v>
      </c>
      <c r="R77" s="71">
        <v>0</v>
      </c>
      <c r="S77" s="71">
        <v>0.2652433934800747</v>
      </c>
      <c r="T77" s="72"/>
      <c r="U77" s="71">
        <v>798352</v>
      </c>
      <c r="V77" s="71">
        <v>226</v>
      </c>
      <c r="W77" s="71">
        <v>39</v>
      </c>
      <c r="X77" s="71">
        <v>1021</v>
      </c>
      <c r="Y77" s="71">
        <v>1950</v>
      </c>
      <c r="Z77" s="71">
        <v>1583</v>
      </c>
      <c r="AA77" s="71">
        <v>551</v>
      </c>
      <c r="AB77" s="71">
        <v>3815</v>
      </c>
      <c r="AC77" s="71">
        <v>0</v>
      </c>
      <c r="AD77" s="71">
        <v>0.2652433934800747</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1950</v>
      </c>
      <c r="B78" s="70">
        <v>415</v>
      </c>
      <c r="C78" s="70">
        <v>7</v>
      </c>
      <c r="D78" s="70">
        <v>25</v>
      </c>
      <c r="E78" s="70">
        <v>2010</v>
      </c>
      <c r="F78" s="70" t="s">
        <v>177</v>
      </c>
      <c r="G78" s="70" t="s">
        <v>1720</v>
      </c>
      <c r="H78" s="70" t="s">
        <v>1721</v>
      </c>
      <c r="I78" s="148"/>
      <c r="J78" s="71">
        <v>18.981560126882862</v>
      </c>
      <c r="K78" s="71">
        <v>0.50763745573107788</v>
      </c>
      <c r="L78" s="71">
        <v>2.195653841712343</v>
      </c>
      <c r="M78" s="71">
        <v>4.1628799070937639</v>
      </c>
      <c r="N78" s="71">
        <v>8.2067852347656292</v>
      </c>
      <c r="O78" s="71">
        <v>3.0716310580082902</v>
      </c>
      <c r="P78" s="71">
        <v>2.7618779094448018</v>
      </c>
      <c r="Q78" s="71">
        <v>0.22820696222009601</v>
      </c>
      <c r="R78" s="71">
        <v>0</v>
      </c>
      <c r="S78" s="71">
        <v>0.22699917717711229</v>
      </c>
      <c r="T78" s="72"/>
      <c r="U78" s="71">
        <v>740398</v>
      </c>
      <c r="V78" s="71">
        <v>226</v>
      </c>
      <c r="W78" s="71">
        <v>39</v>
      </c>
      <c r="X78" s="71">
        <v>1021</v>
      </c>
      <c r="Y78" s="71">
        <v>1960</v>
      </c>
      <c r="Z78" s="71">
        <v>1560</v>
      </c>
      <c r="AA78" s="71">
        <v>542</v>
      </c>
      <c r="AB78" s="71">
        <v>3751</v>
      </c>
      <c r="AC78" s="71">
        <v>0</v>
      </c>
      <c r="AD78" s="71">
        <v>0.22699917717711229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1951</v>
      </c>
      <c r="B79" s="70">
        <v>416</v>
      </c>
      <c r="C79" s="70">
        <v>8</v>
      </c>
      <c r="D79" s="70">
        <v>25</v>
      </c>
      <c r="E79" s="70">
        <v>2011</v>
      </c>
      <c r="F79" s="70" t="s">
        <v>178</v>
      </c>
      <c r="G79" s="70" t="s">
        <v>1720</v>
      </c>
      <c r="H79" s="70" t="s">
        <v>1721</v>
      </c>
      <c r="I79" s="148"/>
      <c r="J79" s="71">
        <v>19.561180932734452</v>
      </c>
      <c r="K79" s="71">
        <v>0.7112944993821344</v>
      </c>
      <c r="L79" s="71">
        <v>2.0487050202859218</v>
      </c>
      <c r="M79" s="71">
        <v>5.2588876933031994</v>
      </c>
      <c r="N79" s="71">
        <v>9.6666546049768449</v>
      </c>
      <c r="O79" s="71">
        <v>2.9909017675624132</v>
      </c>
      <c r="P79" s="71">
        <v>2.6375279744569697</v>
      </c>
      <c r="Q79" s="71">
        <v>0.25558478624887598</v>
      </c>
      <c r="R79" s="71">
        <v>0</v>
      </c>
      <c r="S79" s="71">
        <v>0.2228128831389995</v>
      </c>
      <c r="T79" s="72"/>
      <c r="U79" s="71">
        <v>718597</v>
      </c>
      <c r="V79" s="71">
        <v>226</v>
      </c>
      <c r="W79" s="71">
        <v>39</v>
      </c>
      <c r="X79" s="71">
        <v>1021</v>
      </c>
      <c r="Y79" s="71">
        <v>1918</v>
      </c>
      <c r="Z79" s="71">
        <v>1552</v>
      </c>
      <c r="AA79" s="71">
        <v>533</v>
      </c>
      <c r="AB79" s="71">
        <v>3642</v>
      </c>
      <c r="AC79" s="71">
        <v>0</v>
      </c>
      <c r="AD79" s="71">
        <v>0.2228128831389995</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1952</v>
      </c>
      <c r="B80" s="70">
        <v>417</v>
      </c>
      <c r="C80" s="70">
        <v>9</v>
      </c>
      <c r="D80" s="70">
        <v>25</v>
      </c>
      <c r="E80" s="70">
        <v>2012</v>
      </c>
      <c r="F80" s="70" t="s">
        <v>179</v>
      </c>
      <c r="G80" s="70" t="s">
        <v>1720</v>
      </c>
      <c r="H80" s="70" t="s">
        <v>1721</v>
      </c>
      <c r="I80" s="148"/>
      <c r="J80" s="71">
        <v>16.644279163859078</v>
      </c>
      <c r="K80" s="71">
        <v>0.80130076359786351</v>
      </c>
      <c r="L80" s="71">
        <v>2.067082445598369</v>
      </c>
      <c r="M80" s="71">
        <v>6.5315218058245108</v>
      </c>
      <c r="N80" s="71">
        <v>10.5801590080103</v>
      </c>
      <c r="O80" s="71">
        <v>2.9578060905330861</v>
      </c>
      <c r="P80" s="71">
        <v>2.6276511411449768</v>
      </c>
      <c r="Q80" s="71">
        <v>0.27174053676412502</v>
      </c>
      <c r="R80" s="71">
        <v>0</v>
      </c>
      <c r="S80" s="71">
        <v>0.25712762154150909</v>
      </c>
      <c r="T80" s="72"/>
      <c r="U80" s="71">
        <v>585845</v>
      </c>
      <c r="V80" s="71">
        <v>226</v>
      </c>
      <c r="W80" s="71">
        <v>39</v>
      </c>
      <c r="X80" s="71">
        <v>1021</v>
      </c>
      <c r="Y80" s="71">
        <v>1911</v>
      </c>
      <c r="Z80" s="71">
        <v>1547</v>
      </c>
      <c r="AA80" s="71">
        <v>528</v>
      </c>
      <c r="AB80" s="71">
        <v>3564</v>
      </c>
      <c r="AC80" s="71">
        <v>0</v>
      </c>
      <c r="AD80" s="71">
        <v>0.25712762154150909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1953</v>
      </c>
      <c r="B81" s="70">
        <v>418</v>
      </c>
      <c r="C81" s="70">
        <v>10</v>
      </c>
      <c r="D81" s="70">
        <v>25</v>
      </c>
      <c r="E81" s="70">
        <v>2013</v>
      </c>
      <c r="F81" s="70" t="s">
        <v>180</v>
      </c>
      <c r="G81" s="70" t="s">
        <v>1720</v>
      </c>
      <c r="H81" s="70" t="s">
        <v>1721</v>
      </c>
      <c r="I81" s="148"/>
      <c r="J81" s="71">
        <v>15.60605816034211</v>
      </c>
      <c r="K81" s="71">
        <v>0.66227781432376975</v>
      </c>
      <c r="L81" s="71">
        <v>1.825396792266613</v>
      </c>
      <c r="M81" s="71">
        <v>6.0744714363539503</v>
      </c>
      <c r="N81" s="71">
        <v>10.092614602748499</v>
      </c>
      <c r="O81" s="71">
        <v>2.8313897562447199</v>
      </c>
      <c r="P81" s="71">
        <v>2.5576263269823136</v>
      </c>
      <c r="Q81" s="71">
        <v>0.27167038701858098</v>
      </c>
      <c r="R81" s="71">
        <v>0</v>
      </c>
      <c r="S81" s="71">
        <v>0.1839769246000354</v>
      </c>
      <c r="T81" s="72"/>
      <c r="U81" s="71">
        <v>559302</v>
      </c>
      <c r="V81" s="71">
        <v>226</v>
      </c>
      <c r="W81" s="71">
        <v>39</v>
      </c>
      <c r="X81" s="71">
        <v>1021</v>
      </c>
      <c r="Y81" s="71">
        <v>1881</v>
      </c>
      <c r="Z81" s="71">
        <v>1547</v>
      </c>
      <c r="AA81" s="71">
        <v>512</v>
      </c>
      <c r="AB81" s="71">
        <v>3512</v>
      </c>
      <c r="AC81" s="71">
        <v>0</v>
      </c>
      <c r="AD81" s="71">
        <v>0.1839769246000354</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1954</v>
      </c>
      <c r="B82" s="70">
        <v>419</v>
      </c>
      <c r="C82" s="70">
        <v>11</v>
      </c>
      <c r="D82" s="70">
        <v>25</v>
      </c>
      <c r="E82" s="70">
        <v>2014</v>
      </c>
      <c r="F82" s="70" t="s">
        <v>181</v>
      </c>
      <c r="G82" s="70" t="s">
        <v>1720</v>
      </c>
      <c r="H82" s="70" t="s">
        <v>1721</v>
      </c>
      <c r="I82" s="148"/>
      <c r="J82" s="71">
        <v>10.90050139016539</v>
      </c>
      <c r="K82" s="71">
        <v>0.61719892601392057</v>
      </c>
      <c r="L82" s="71">
        <v>0.5960898051238448</v>
      </c>
      <c r="M82" s="71">
        <v>4.1741157002415914</v>
      </c>
      <c r="N82" s="71">
        <v>10.66973175031209</v>
      </c>
      <c r="O82" s="71">
        <v>2.5979476014711538</v>
      </c>
      <c r="P82" s="71">
        <v>2.450408580599587</v>
      </c>
      <c r="Q82" s="71">
        <v>0.254639944298369</v>
      </c>
      <c r="R82" s="71">
        <v>0</v>
      </c>
      <c r="S82" s="71">
        <v>0.17426492780308639</v>
      </c>
      <c r="T82" s="72"/>
      <c r="U82" s="71">
        <v>433874</v>
      </c>
      <c r="V82" s="71">
        <v>183</v>
      </c>
      <c r="W82" s="71">
        <v>13</v>
      </c>
      <c r="X82" s="71">
        <v>667</v>
      </c>
      <c r="Y82" s="71">
        <v>1878</v>
      </c>
      <c r="Z82" s="71">
        <v>1495</v>
      </c>
      <c r="AA82" s="71">
        <v>488</v>
      </c>
      <c r="AB82" s="71">
        <v>3431</v>
      </c>
      <c r="AC82" s="71">
        <v>0</v>
      </c>
      <c r="AD82" s="71">
        <v>0.17426492780308639</v>
      </c>
      <c r="AE82" s="72"/>
      <c r="AF82" s="71"/>
      <c r="AG82" s="71"/>
      <c r="AH82" s="71"/>
      <c r="AI82" s="71"/>
      <c r="AJ82" s="71"/>
      <c r="AK82" s="71"/>
      <c r="AL82" s="71"/>
      <c r="AM82" s="71"/>
      <c r="AN82" s="71"/>
      <c r="AO82" s="71"/>
      <c r="AP82" s="71"/>
      <c r="AQ82" s="72"/>
      <c r="AR82" s="71">
        <v>2</v>
      </c>
      <c r="AS82" s="71">
        <v>0</v>
      </c>
      <c r="AT82" s="71">
        <v>0</v>
      </c>
      <c r="AU82" s="71">
        <v>0</v>
      </c>
      <c r="AV82" s="71">
        <v>0</v>
      </c>
      <c r="AW82" s="71">
        <v>0</v>
      </c>
      <c r="AX82" s="71"/>
      <c r="AY82" s="72"/>
      <c r="AZ82" s="71">
        <v>9.5</v>
      </c>
      <c r="BA82" s="71">
        <v>0</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1955</v>
      </c>
      <c r="B83" s="70">
        <v>420</v>
      </c>
      <c r="C83" s="70">
        <v>12</v>
      </c>
      <c r="D83" s="70">
        <v>25</v>
      </c>
      <c r="E83" s="70">
        <v>2015</v>
      </c>
      <c r="F83" s="70" t="s">
        <v>182</v>
      </c>
      <c r="G83" s="1064" t="s">
        <v>1720</v>
      </c>
      <c r="H83" s="70" t="s">
        <v>1721</v>
      </c>
      <c r="I83" s="148"/>
      <c r="J83" s="71">
        <v>12.72956110614169</v>
      </c>
      <c r="K83" s="71">
        <v>0.591829610498248</v>
      </c>
      <c r="L83" s="71">
        <v>0.62744670620656717</v>
      </c>
      <c r="M83" s="71">
        <v>4.0387609892057261</v>
      </c>
      <c r="N83" s="71">
        <v>9.6949128131688926</v>
      </c>
      <c r="O83" s="71">
        <v>2.5525291827621248</v>
      </c>
      <c r="P83" s="71">
        <v>2.4020915845508823</v>
      </c>
      <c r="Q83" s="71">
        <v>0.24295519063860499</v>
      </c>
      <c r="R83" s="71">
        <v>0</v>
      </c>
      <c r="S83" s="71">
        <v>0.17263376802469191</v>
      </c>
      <c r="T83" s="72"/>
      <c r="U83" s="71">
        <v>507999</v>
      </c>
      <c r="V83" s="71">
        <v>183</v>
      </c>
      <c r="W83" s="71">
        <v>13</v>
      </c>
      <c r="X83" s="71">
        <v>667</v>
      </c>
      <c r="Y83" s="71">
        <v>1854</v>
      </c>
      <c r="Z83" s="71">
        <v>1483</v>
      </c>
      <c r="AA83" s="71">
        <v>478</v>
      </c>
      <c r="AB83" s="71">
        <v>3344</v>
      </c>
      <c r="AC83" s="71">
        <v>0</v>
      </c>
      <c r="AD83" s="71">
        <v>0.17263376802469191</v>
      </c>
      <c r="AE83" s="72"/>
      <c r="AF83" s="71">
        <v>3920380.9713429459</v>
      </c>
      <c r="AG83" s="71">
        <v>394288.64486313489</v>
      </c>
      <c r="AH83" s="71">
        <v>81130.028915004761</v>
      </c>
      <c r="AI83" s="71">
        <v>4242174.1365356678</v>
      </c>
      <c r="AJ83" s="71">
        <v>8211454.2913754676</v>
      </c>
      <c r="AK83" s="71">
        <v>0</v>
      </c>
      <c r="AL83" s="71">
        <v>0</v>
      </c>
      <c r="AM83" s="71">
        <v>458281.17244758637</v>
      </c>
      <c r="AN83" s="71">
        <v>0</v>
      </c>
      <c r="AO83" s="71">
        <v>0</v>
      </c>
      <c r="AP83" s="71">
        <v>17307709.245479807</v>
      </c>
      <c r="AQ83" s="72"/>
      <c r="AR83" s="71">
        <v>2</v>
      </c>
      <c r="AS83" s="71">
        <v>0</v>
      </c>
      <c r="AT83" s="71">
        <v>0</v>
      </c>
      <c r="AU83" s="71">
        <v>0</v>
      </c>
      <c r="AV83" s="71">
        <v>0</v>
      </c>
      <c r="AW83" s="71">
        <v>0</v>
      </c>
      <c r="AX83" s="71"/>
      <c r="AY83" s="72"/>
      <c r="AZ83" s="71">
        <v>9.5</v>
      </c>
      <c r="BA83" s="71">
        <v>0</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1956</v>
      </c>
      <c r="B84" s="70">
        <v>421</v>
      </c>
      <c r="C84" s="70">
        <v>13</v>
      </c>
      <c r="D84" s="70">
        <v>25</v>
      </c>
      <c r="E84" s="70">
        <v>2016</v>
      </c>
      <c r="F84" s="70" t="s">
        <v>155</v>
      </c>
      <c r="G84" s="1064" t="s">
        <v>1720</v>
      </c>
      <c r="H84" s="70" t="s">
        <v>1721</v>
      </c>
      <c r="I84" s="148"/>
      <c r="J84" s="71">
        <v>12.124538898597327</v>
      </c>
      <c r="K84" s="71">
        <v>0.55825988570663831</v>
      </c>
      <c r="L84" s="71">
        <v>0.67472366976262221</v>
      </c>
      <c r="M84" s="71">
        <v>3.462769158167383</v>
      </c>
      <c r="N84" s="71">
        <v>9.7580487880298232</v>
      </c>
      <c r="O84" s="71">
        <v>2.5011290923447058</v>
      </c>
      <c r="P84" s="71">
        <v>2.6188511224587274</v>
      </c>
      <c r="Q84" s="71">
        <v>0.22941282646104214</v>
      </c>
      <c r="R84" s="71">
        <v>0</v>
      </c>
      <c r="S84" s="71">
        <v>0.2936873096807277</v>
      </c>
      <c r="T84" s="72"/>
      <c r="U84" s="71">
        <v>460564.00000000012</v>
      </c>
      <c r="V84" s="71">
        <v>183</v>
      </c>
      <c r="W84" s="71">
        <v>13</v>
      </c>
      <c r="X84" s="71">
        <v>667</v>
      </c>
      <c r="Y84" s="71">
        <v>1835</v>
      </c>
      <c r="Z84" s="71">
        <v>1471</v>
      </c>
      <c r="AA84" s="71">
        <v>539</v>
      </c>
      <c r="AB84" s="71">
        <v>3248</v>
      </c>
      <c r="AC84" s="71">
        <v>0</v>
      </c>
      <c r="AD84" s="71">
        <v>0.2936873096807277</v>
      </c>
      <c r="AE84" s="72"/>
      <c r="AF84" s="71">
        <v>3799420.8272960181</v>
      </c>
      <c r="AG84" s="71">
        <v>375837.71481884562</v>
      </c>
      <c r="AH84" s="71">
        <v>68761.697236556196</v>
      </c>
      <c r="AI84" s="71">
        <v>4234535.5825011153</v>
      </c>
      <c r="AJ84" s="71">
        <v>8072771.0888814311</v>
      </c>
      <c r="AK84" s="71">
        <v>0</v>
      </c>
      <c r="AL84" s="71">
        <v>0</v>
      </c>
      <c r="AM84" s="71">
        <v>445470.59342748241</v>
      </c>
      <c r="AN84" s="71">
        <v>0</v>
      </c>
      <c r="AO84" s="71">
        <v>0</v>
      </c>
      <c r="AP84" s="71">
        <v>16996797.504161447</v>
      </c>
      <c r="AQ84" s="72"/>
      <c r="AR84" s="71">
        <v>3</v>
      </c>
      <c r="AS84" s="71">
        <v>0</v>
      </c>
      <c r="AT84" s="71">
        <v>0</v>
      </c>
      <c r="AU84" s="71">
        <v>0</v>
      </c>
      <c r="AV84" s="71">
        <v>0</v>
      </c>
      <c r="AW84" s="71">
        <v>0</v>
      </c>
      <c r="AX84" s="71"/>
      <c r="AY84" s="72"/>
      <c r="AZ84" s="71">
        <v>14.7</v>
      </c>
      <c r="BA84" s="71">
        <v>0</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1957</v>
      </c>
      <c r="B85" s="70">
        <v>422</v>
      </c>
      <c r="C85" s="70">
        <v>14</v>
      </c>
      <c r="D85" s="70">
        <v>25</v>
      </c>
      <c r="E85" s="70">
        <v>2017</v>
      </c>
      <c r="F85" s="70" t="s">
        <v>156</v>
      </c>
      <c r="G85" s="70" t="s">
        <v>1720</v>
      </c>
      <c r="H85" s="70" t="s">
        <v>1721</v>
      </c>
      <c r="I85" s="148"/>
      <c r="J85" s="71">
        <v>13.264971116092283</v>
      </c>
      <c r="K85" s="71">
        <v>0.570458016047098</v>
      </c>
      <c r="L85" s="71">
        <v>0.60907984107812874</v>
      </c>
      <c r="M85" s="71">
        <v>3.4720839050032124</v>
      </c>
      <c r="N85" s="71">
        <v>9.4343323500670415</v>
      </c>
      <c r="O85" s="71">
        <v>2.4787146420186041</v>
      </c>
      <c r="P85" s="71">
        <v>2.6215734104182733</v>
      </c>
      <c r="Q85" s="71">
        <v>0.21754423686976301</v>
      </c>
      <c r="R85" s="71">
        <v>0</v>
      </c>
      <c r="S85" s="71">
        <v>0.22017514411941208</v>
      </c>
      <c r="T85" s="72"/>
      <c r="U85" s="71">
        <v>495813</v>
      </c>
      <c r="V85" s="71">
        <v>183</v>
      </c>
      <c r="W85" s="71">
        <v>13</v>
      </c>
      <c r="X85" s="71">
        <v>667</v>
      </c>
      <c r="Y85" s="71">
        <v>1813</v>
      </c>
      <c r="Z85" s="71">
        <v>1482</v>
      </c>
      <c r="AA85" s="71">
        <v>543</v>
      </c>
      <c r="AB85" s="71">
        <v>3185</v>
      </c>
      <c r="AC85" s="71">
        <v>0</v>
      </c>
      <c r="AD85" s="71">
        <v>0.22017514411941211</v>
      </c>
      <c r="AE85" s="72"/>
      <c r="AF85" s="71">
        <v>4019195.727083107</v>
      </c>
      <c r="AG85" s="71">
        <v>376929.72940203868</v>
      </c>
      <c r="AH85" s="71">
        <v>83999.688380281907</v>
      </c>
      <c r="AI85" s="71">
        <v>4129770.5067032729</v>
      </c>
      <c r="AJ85" s="71">
        <v>7232625.4846562454</v>
      </c>
      <c r="AK85" s="71">
        <v>0</v>
      </c>
      <c r="AL85" s="71">
        <v>0</v>
      </c>
      <c r="AM85" s="71">
        <v>437513.51972874172</v>
      </c>
      <c r="AN85" s="71">
        <v>0</v>
      </c>
      <c r="AO85" s="71">
        <v>0</v>
      </c>
      <c r="AP85" s="71">
        <v>16280034.655953687</v>
      </c>
      <c r="AQ85" s="72"/>
      <c r="AR85" s="71">
        <v>3</v>
      </c>
      <c r="AS85" s="71">
        <v>1</v>
      </c>
      <c r="AT85" s="71">
        <v>0</v>
      </c>
      <c r="AU85" s="71">
        <v>0</v>
      </c>
      <c r="AV85" s="71">
        <v>0</v>
      </c>
      <c r="AW85" s="71">
        <v>0</v>
      </c>
      <c r="AX85" s="71"/>
      <c r="AY85" s="72"/>
      <c r="AZ85" s="71">
        <v>14.7</v>
      </c>
      <c r="BA85" s="71">
        <v>1000</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1958</v>
      </c>
      <c r="B86" s="70">
        <v>423</v>
      </c>
      <c r="C86" s="70">
        <v>15</v>
      </c>
      <c r="D86" s="70">
        <v>25</v>
      </c>
      <c r="E86" s="70">
        <v>2018</v>
      </c>
      <c r="F86" s="70" t="s">
        <v>183</v>
      </c>
      <c r="G86" s="70" t="s">
        <v>1720</v>
      </c>
      <c r="H86" s="70" t="s">
        <v>1721</v>
      </c>
      <c r="I86" s="148"/>
      <c r="J86" s="71">
        <v>10.397132928441469</v>
      </c>
      <c r="K86" s="71">
        <v>0.53094190203887337</v>
      </c>
      <c r="L86" s="71">
        <v>0.5587523025596115</v>
      </c>
      <c r="M86" s="71">
        <v>3.4892084880208136</v>
      </c>
      <c r="N86" s="71">
        <v>8.4656457682281712</v>
      </c>
      <c r="O86" s="71">
        <v>2.396040286897763</v>
      </c>
      <c r="P86" s="71">
        <v>2.6050374167792434</v>
      </c>
      <c r="Q86" s="71">
        <v>0.195973536811576</v>
      </c>
      <c r="R86" s="71">
        <v>0</v>
      </c>
      <c r="S86" s="71">
        <v>0.28304106283223029</v>
      </c>
      <c r="T86" s="72"/>
      <c r="U86" s="71">
        <v>406062</v>
      </c>
      <c r="V86" s="71">
        <v>183</v>
      </c>
      <c r="W86" s="71">
        <v>13</v>
      </c>
      <c r="X86" s="71">
        <v>667</v>
      </c>
      <c r="Y86" s="71">
        <v>1767</v>
      </c>
      <c r="Z86" s="71">
        <v>1460</v>
      </c>
      <c r="AA86" s="71">
        <v>545</v>
      </c>
      <c r="AB86" s="71">
        <v>3092</v>
      </c>
      <c r="AC86" s="71">
        <v>0</v>
      </c>
      <c r="AD86" s="71">
        <v>0.28304106283223029</v>
      </c>
      <c r="AE86" s="72"/>
      <c r="AF86" s="71">
        <v>3304237.6157775372</v>
      </c>
      <c r="AG86" s="71">
        <v>341031.23527452542</v>
      </c>
      <c r="AH86" s="71">
        <v>79169.716634117955</v>
      </c>
      <c r="AI86" s="71">
        <v>4221469.0234443527</v>
      </c>
      <c r="AJ86" s="71">
        <v>6548194.6008515647</v>
      </c>
      <c r="AK86" s="71">
        <v>0</v>
      </c>
      <c r="AL86" s="71">
        <v>0</v>
      </c>
      <c r="AM86" s="71">
        <v>425617.23432041833</v>
      </c>
      <c r="AN86" s="71">
        <v>0</v>
      </c>
      <c r="AO86" s="71">
        <v>0</v>
      </c>
      <c r="AP86" s="71">
        <v>14919719.426302517</v>
      </c>
      <c r="AQ86" s="72"/>
      <c r="AR86" s="71">
        <v>4</v>
      </c>
      <c r="AS86" s="71">
        <v>1</v>
      </c>
      <c r="AT86" s="71">
        <v>0</v>
      </c>
      <c r="AU86" s="71">
        <v>0</v>
      </c>
      <c r="AV86" s="71">
        <v>0</v>
      </c>
      <c r="AW86" s="71">
        <v>0</v>
      </c>
      <c r="AX86" s="71"/>
      <c r="AY86" s="72"/>
      <c r="AZ86" s="71">
        <v>20</v>
      </c>
      <c r="BA86" s="71">
        <v>1000</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1959</v>
      </c>
      <c r="B87" s="70">
        <v>424</v>
      </c>
      <c r="C87" s="70">
        <v>16</v>
      </c>
      <c r="D87" s="70">
        <v>25</v>
      </c>
      <c r="E87" s="70">
        <v>2019</v>
      </c>
      <c r="F87" s="70" t="s">
        <v>158</v>
      </c>
      <c r="G87" s="70" t="s">
        <v>1720</v>
      </c>
      <c r="H87" s="70" t="s">
        <v>1721</v>
      </c>
      <c r="I87" s="148"/>
      <c r="J87" s="71">
        <v>9.1536388727982079</v>
      </c>
      <c r="K87" s="71">
        <v>0.4926749890705483</v>
      </c>
      <c r="L87" s="71">
        <v>0.56125570352754084</v>
      </c>
      <c r="M87" s="71">
        <v>3.1301368441760995</v>
      </c>
      <c r="N87" s="71">
        <v>8.4877450058384607</v>
      </c>
      <c r="O87" s="71">
        <v>2.3256296314255431</v>
      </c>
      <c r="P87" s="71">
        <v>2.2201450035806478</v>
      </c>
      <c r="Q87" s="71">
        <v>0.18605631192508201</v>
      </c>
      <c r="R87" s="71">
        <v>0</v>
      </c>
      <c r="S87" s="71">
        <v>0.24987850767560285</v>
      </c>
      <c r="T87" s="72"/>
      <c r="U87" s="71">
        <v>376069</v>
      </c>
      <c r="V87" s="71">
        <v>183</v>
      </c>
      <c r="W87" s="71">
        <v>13</v>
      </c>
      <c r="X87" s="71">
        <v>667</v>
      </c>
      <c r="Y87" s="71">
        <v>1750</v>
      </c>
      <c r="Z87" s="71">
        <v>1456</v>
      </c>
      <c r="AA87" s="71">
        <v>461</v>
      </c>
      <c r="AB87" s="71">
        <v>3015</v>
      </c>
      <c r="AC87" s="71">
        <v>0</v>
      </c>
      <c r="AD87" s="71">
        <v>0.24987850767560291</v>
      </c>
      <c r="AE87" s="72"/>
      <c r="AF87" s="71">
        <v>3002847.0732693388</v>
      </c>
      <c r="AG87" s="71">
        <v>340930.24635479588</v>
      </c>
      <c r="AH87" s="71">
        <v>85479.645800187544</v>
      </c>
      <c r="AI87" s="71">
        <v>4136689.196751703</v>
      </c>
      <c r="AJ87" s="71">
        <v>6840877.0350418175</v>
      </c>
      <c r="AK87" s="71">
        <v>0</v>
      </c>
      <c r="AL87" s="71">
        <v>0</v>
      </c>
      <c r="AM87" s="71">
        <v>410620.30309215188</v>
      </c>
      <c r="AN87" s="71">
        <v>0</v>
      </c>
      <c r="AO87" s="71">
        <v>0</v>
      </c>
      <c r="AP87" s="71">
        <v>14817443.500309994</v>
      </c>
      <c r="AQ87" s="72"/>
      <c r="AR87" s="71">
        <v>5</v>
      </c>
      <c r="AS87" s="71">
        <v>2</v>
      </c>
      <c r="AT87" s="71">
        <v>0</v>
      </c>
      <c r="AU87" s="71">
        <v>0</v>
      </c>
      <c r="AV87" s="71">
        <v>0</v>
      </c>
      <c r="AW87" s="71">
        <v>0</v>
      </c>
      <c r="AX87" s="71"/>
      <c r="AY87" s="72"/>
      <c r="AZ87" s="71">
        <v>26.2</v>
      </c>
      <c r="BA87" s="71">
        <v>1049.5</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1960</v>
      </c>
      <c r="B88" s="70">
        <v>425</v>
      </c>
      <c r="C88" s="70">
        <v>17</v>
      </c>
      <c r="D88" s="70">
        <v>25</v>
      </c>
      <c r="E88" s="70">
        <v>2020</v>
      </c>
      <c r="F88" s="70" t="s">
        <v>159</v>
      </c>
      <c r="G88" s="70" t="s">
        <v>1720</v>
      </c>
      <c r="H88" s="70" t="s">
        <v>1721</v>
      </c>
      <c r="I88" s="148"/>
      <c r="J88" s="71">
        <v>9.3004562613071542</v>
      </c>
      <c r="K88" s="71">
        <v>0.39574753538077073</v>
      </c>
      <c r="L88" s="71">
        <v>2.5751540003421378</v>
      </c>
      <c r="M88" s="71">
        <v>3.114974618392091</v>
      </c>
      <c r="N88" s="71">
        <v>7.6327983968119364</v>
      </c>
      <c r="O88" s="71">
        <v>1.9941978126834774</v>
      </c>
      <c r="P88" s="71">
        <v>2.1431438720848237</v>
      </c>
      <c r="Q88" s="71">
        <v>0.170986097856867</v>
      </c>
      <c r="R88" s="71">
        <v>0</v>
      </c>
      <c r="S88" s="71">
        <v>0.1599108591976664</v>
      </c>
      <c r="T88" s="72"/>
      <c r="U88" s="71">
        <v>433145</v>
      </c>
      <c r="V88" s="71">
        <v>136</v>
      </c>
      <c r="W88" s="71">
        <v>53</v>
      </c>
      <c r="X88" s="71">
        <v>698</v>
      </c>
      <c r="Y88" s="71">
        <v>1717</v>
      </c>
      <c r="Z88" s="71">
        <v>1425</v>
      </c>
      <c r="AA88" s="71">
        <v>473</v>
      </c>
      <c r="AB88" s="71">
        <v>2900</v>
      </c>
      <c r="AC88" s="71">
        <v>0</v>
      </c>
      <c r="AD88" s="71">
        <v>0.1599108591976664</v>
      </c>
      <c r="AE88" s="72"/>
      <c r="AF88" s="71">
        <v>3381956.065585467</v>
      </c>
      <c r="AG88" s="71">
        <v>253555.68175970894</v>
      </c>
      <c r="AH88" s="71">
        <v>377641.92569322995</v>
      </c>
      <c r="AI88" s="71">
        <v>4007693.7973289024</v>
      </c>
      <c r="AJ88" s="71">
        <v>7050839.5878940327</v>
      </c>
      <c r="AK88" s="71"/>
      <c r="AL88" s="71"/>
      <c r="AM88" s="71">
        <v>378482.2196720072</v>
      </c>
      <c r="AN88" s="71"/>
      <c r="AO88" s="71"/>
      <c r="AP88" s="71">
        <v>15450169.27793335</v>
      </c>
      <c r="AQ88" s="72"/>
      <c r="AR88" s="71">
        <v>5</v>
      </c>
      <c r="AS88" s="71">
        <v>3</v>
      </c>
      <c r="AT88" s="71">
        <v>0</v>
      </c>
      <c r="AU88" s="71">
        <v>0</v>
      </c>
      <c r="AV88" s="71">
        <v>0</v>
      </c>
      <c r="AW88" s="71">
        <v>0</v>
      </c>
      <c r="AX88" s="71"/>
      <c r="AY88" s="72"/>
      <c r="AZ88" s="71">
        <v>26.2</v>
      </c>
      <c r="BA88" s="71">
        <v>1247.5</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1961</v>
      </c>
      <c r="B89" s="70">
        <v>425</v>
      </c>
      <c r="C89" s="70">
        <v>18</v>
      </c>
      <c r="D89" s="70">
        <v>25</v>
      </c>
      <c r="E89" s="70">
        <v>2021</v>
      </c>
      <c r="F89" s="70" t="s">
        <v>160</v>
      </c>
      <c r="G89" s="70" t="s">
        <v>1720</v>
      </c>
      <c r="H89" s="70" t="s">
        <v>1721</v>
      </c>
      <c r="I89" s="148"/>
      <c r="J89" s="71">
        <v>8.6919845271370058</v>
      </c>
      <c r="K89" s="71">
        <v>0.38121472933344402</v>
      </c>
      <c r="L89" s="71">
        <v>2.3500570691755196</v>
      </c>
      <c r="M89" s="71">
        <v>3.163619600152535</v>
      </c>
      <c r="N89" s="71">
        <v>7.2993303870397437</v>
      </c>
      <c r="O89" s="71">
        <v>1.9014307984794594</v>
      </c>
      <c r="P89" s="71">
        <v>2.1931998735683904</v>
      </c>
      <c r="Q89" s="71">
        <v>0.16336712649802601</v>
      </c>
      <c r="R89" s="71">
        <v>0</v>
      </c>
      <c r="S89" s="71">
        <v>0.14041707825223079</v>
      </c>
      <c r="T89" s="72"/>
      <c r="U89" s="71">
        <v>415709</v>
      </c>
      <c r="V89" s="71">
        <v>136</v>
      </c>
      <c r="W89" s="71">
        <v>53</v>
      </c>
      <c r="X89" s="71">
        <v>698</v>
      </c>
      <c r="Y89" s="71">
        <v>1662</v>
      </c>
      <c r="Z89" s="71">
        <v>1399</v>
      </c>
      <c r="AA89" s="71">
        <v>472</v>
      </c>
      <c r="AB89" s="71">
        <v>2798</v>
      </c>
      <c r="AC89" s="71">
        <v>0</v>
      </c>
      <c r="AD89" s="71">
        <v>0.14041707825223079</v>
      </c>
      <c r="AE89" s="72"/>
      <c r="AF89" s="71">
        <v>3184152.0040635378</v>
      </c>
      <c r="AG89" s="71">
        <v>257934.19038635891</v>
      </c>
      <c r="AH89" s="71">
        <v>338577.9637773335</v>
      </c>
      <c r="AI89" s="71">
        <v>4397628.1001225086</v>
      </c>
      <c r="AJ89" s="71">
        <v>6648338.8118689563</v>
      </c>
      <c r="AK89" s="71">
        <v>0</v>
      </c>
      <c r="AL89" s="71">
        <v>0</v>
      </c>
      <c r="AM89" s="71">
        <v>367276.35808623256</v>
      </c>
      <c r="AN89" s="71">
        <v>0</v>
      </c>
      <c r="AO89" s="71">
        <v>0</v>
      </c>
      <c r="AP89" s="71">
        <v>15193907.428304927</v>
      </c>
      <c r="AQ89" s="72"/>
      <c r="AR89" s="71">
        <v>5</v>
      </c>
      <c r="AS89" s="71">
        <v>3</v>
      </c>
      <c r="AT89" s="71">
        <v>2</v>
      </c>
      <c r="AU89" s="71">
        <v>0</v>
      </c>
      <c r="AV89" s="71">
        <v>0</v>
      </c>
      <c r="AW89" s="71">
        <v>0</v>
      </c>
      <c r="AX89" s="71"/>
      <c r="AY89" s="72"/>
      <c r="AZ89" s="71">
        <v>26.2</v>
      </c>
      <c r="BA89" s="71">
        <v>1247.5</v>
      </c>
      <c r="BB89" s="71">
        <v>9989</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1792</v>
      </c>
      <c r="B90" s="70">
        <v>425</v>
      </c>
      <c r="C90" s="70">
        <v>19</v>
      </c>
      <c r="D90" s="70">
        <v>25</v>
      </c>
      <c r="E90" s="70">
        <v>2022</v>
      </c>
      <c r="F90" s="70" t="s">
        <v>161</v>
      </c>
      <c r="G90" s="70" t="s">
        <v>1720</v>
      </c>
      <c r="H90" s="70" t="s">
        <v>1721</v>
      </c>
      <c r="I90" s="148"/>
      <c r="J90" s="71">
        <v>6.7859418486710981</v>
      </c>
      <c r="K90" s="71">
        <v>0.3646525036150467</v>
      </c>
      <c r="L90" s="71">
        <v>2.1071364443921246</v>
      </c>
      <c r="M90" s="71">
        <v>3.225476056227123</v>
      </c>
      <c r="N90" s="71">
        <v>7.162698083589369</v>
      </c>
      <c r="O90" s="71">
        <v>1.9769602673242643</v>
      </c>
      <c r="P90" s="71">
        <v>2.2106130657219025</v>
      </c>
      <c r="Q90" s="71">
        <v>0.1601259716192692</v>
      </c>
      <c r="R90" s="71">
        <v>0</v>
      </c>
      <c r="S90" s="71">
        <v>0.15615126140774979</v>
      </c>
      <c r="T90" s="72"/>
      <c r="U90" s="71">
        <v>399168</v>
      </c>
      <c r="V90" s="71">
        <v>136</v>
      </c>
      <c r="W90" s="71">
        <v>53</v>
      </c>
      <c r="X90" s="71">
        <v>698</v>
      </c>
      <c r="Y90" s="71">
        <v>1656</v>
      </c>
      <c r="Z90" s="71">
        <v>1382</v>
      </c>
      <c r="AA90" s="71">
        <v>483</v>
      </c>
      <c r="AB90" s="71">
        <v>2720</v>
      </c>
      <c r="AC90" s="71">
        <v>0</v>
      </c>
      <c r="AD90" s="71">
        <v>0.15615126140774979</v>
      </c>
      <c r="AE90" s="72"/>
      <c r="AF90" s="71">
        <v>2725728.9832381075</v>
      </c>
      <c r="AG90" s="71">
        <v>260200.03178657996</v>
      </c>
      <c r="AH90" s="71">
        <v>375824.65240109805</v>
      </c>
      <c r="AI90" s="71">
        <v>4367391.6603525393</v>
      </c>
      <c r="AJ90" s="71">
        <v>6743007.9163793316</v>
      </c>
      <c r="AK90" s="71">
        <v>0</v>
      </c>
      <c r="AL90" s="71">
        <v>0</v>
      </c>
      <c r="AM90" s="71">
        <v>351226.2407873543</v>
      </c>
      <c r="AN90" s="71">
        <v>0</v>
      </c>
      <c r="AO90" s="71">
        <v>0</v>
      </c>
      <c r="AP90" s="71">
        <v>14823379.48494501</v>
      </c>
      <c r="AQ90" s="72"/>
      <c r="AR90" s="71">
        <v>7</v>
      </c>
      <c r="AS90" s="71">
        <v>3</v>
      </c>
      <c r="AT90" s="71">
        <v>2</v>
      </c>
      <c r="AU90" s="71">
        <v>0</v>
      </c>
      <c r="AV90" s="71">
        <v>0</v>
      </c>
      <c r="AW90" s="71">
        <v>0</v>
      </c>
      <c r="AX90" s="71"/>
      <c r="AY90" s="72"/>
      <c r="AZ90" s="71">
        <v>41</v>
      </c>
      <c r="BA90" s="71">
        <v>1247.5</v>
      </c>
      <c r="BB90" s="71">
        <v>9989</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1962</v>
      </c>
      <c r="B91" s="70">
        <v>425</v>
      </c>
      <c r="C91" s="70">
        <v>20</v>
      </c>
      <c r="D91" s="70">
        <v>25</v>
      </c>
      <c r="E91" s="70">
        <v>2023</v>
      </c>
      <c r="F91" s="70" t="s">
        <v>1539</v>
      </c>
      <c r="G91" s="70" t="s">
        <v>1720</v>
      </c>
      <c r="H91" s="70" t="s">
        <v>1721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8</v>
      </c>
      <c r="AS91" s="71">
        <v>3</v>
      </c>
      <c r="AT91" s="71">
        <v>2</v>
      </c>
      <c r="AU91" s="71">
        <v>0</v>
      </c>
      <c r="AV91" s="71">
        <v>0</v>
      </c>
      <c r="AW91" s="71">
        <v>0</v>
      </c>
      <c r="AX91" s="71"/>
      <c r="AY91" s="72"/>
      <c r="AZ91" s="71">
        <v>45.2</v>
      </c>
      <c r="BA91" s="71">
        <v>1247.5</v>
      </c>
      <c r="BB91" s="71">
        <v>9989</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1719</v>
      </c>
      <c r="B92" s="70">
        <v>425</v>
      </c>
      <c r="C92" s="70">
        <v>21</v>
      </c>
      <c r="D92" s="70">
        <v>25</v>
      </c>
      <c r="E92" s="70">
        <v>2024</v>
      </c>
      <c r="F92" s="70" t="s">
        <v>1554</v>
      </c>
      <c r="G92" s="70" t="s">
        <v>1720</v>
      </c>
      <c r="H92" s="70" t="s">
        <v>1721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1963</v>
      </c>
      <c r="B93" s="70">
        <v>324</v>
      </c>
      <c r="C93" s="70">
        <v>1</v>
      </c>
      <c r="D93" s="70">
        <v>20</v>
      </c>
      <c r="E93" s="70">
        <v>1990</v>
      </c>
      <c r="F93" s="70" t="s">
        <v>787</v>
      </c>
      <c r="G93" s="70" t="s">
        <v>1870</v>
      </c>
      <c r="H93" s="70" t="s">
        <v>1871</v>
      </c>
      <c r="I93" s="148"/>
      <c r="J93" s="71">
        <v>18.311573135283599</v>
      </c>
      <c r="K93" s="71">
        <v>1.9292769666692919</v>
      </c>
      <c r="L93" s="71">
        <v>14.96171945264858</v>
      </c>
      <c r="M93" s="71">
        <v>2.1471656699889041</v>
      </c>
      <c r="N93" s="71">
        <v>4.9830257960125719</v>
      </c>
      <c r="O93" s="71">
        <v>2.9685516326849291</v>
      </c>
      <c r="P93" s="71">
        <v>4.2831650950069182</v>
      </c>
      <c r="Q93" s="71">
        <v>0.197455034707824</v>
      </c>
      <c r="R93" s="71">
        <v>0</v>
      </c>
      <c r="S93" s="71">
        <v>0.1607900930869702</v>
      </c>
      <c r="T93" s="72"/>
      <c r="U93" s="71">
        <v>514124</v>
      </c>
      <c r="V93" s="71">
        <v>353</v>
      </c>
      <c r="W93" s="71">
        <v>175</v>
      </c>
      <c r="X93" s="71">
        <v>720</v>
      </c>
      <c r="Y93" s="71">
        <v>1066</v>
      </c>
      <c r="Z93" s="71">
        <v>1221</v>
      </c>
      <c r="AA93" s="71">
        <v>1040</v>
      </c>
      <c r="AB93" s="71">
        <v>3206</v>
      </c>
      <c r="AC93" s="71">
        <v>0</v>
      </c>
      <c r="AD93" s="71">
        <v>0.1607900930869702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1964</v>
      </c>
      <c r="B94" s="70">
        <v>325</v>
      </c>
      <c r="C94" s="70">
        <v>2</v>
      </c>
      <c r="D94" s="70">
        <v>20</v>
      </c>
      <c r="E94" s="70">
        <v>2005</v>
      </c>
      <c r="F94" s="70" t="s">
        <v>789</v>
      </c>
      <c r="G94" s="70" t="s">
        <v>1870</v>
      </c>
      <c r="H94" s="70" t="s">
        <v>1871</v>
      </c>
      <c r="I94" s="148"/>
      <c r="J94" s="71">
        <v>16.432890425478949</v>
      </c>
      <c r="K94" s="71">
        <v>0.78351194618184605</v>
      </c>
      <c r="L94" s="71">
        <v>43.131186681401623</v>
      </c>
      <c r="M94" s="71">
        <v>2.8079316195911761</v>
      </c>
      <c r="N94" s="71">
        <v>5.493471655583444</v>
      </c>
      <c r="O94" s="71">
        <v>3.701944672694546</v>
      </c>
      <c r="P94" s="71">
        <v>4.1637333846523346</v>
      </c>
      <c r="Q94" s="71">
        <v>0.17167631956454901</v>
      </c>
      <c r="R94" s="71">
        <v>0</v>
      </c>
      <c r="S94" s="71">
        <v>0.63195211487810066</v>
      </c>
      <c r="T94" s="72"/>
      <c r="U94" s="71">
        <v>507536</v>
      </c>
      <c r="V94" s="71">
        <v>239</v>
      </c>
      <c r="W94" s="71">
        <v>383</v>
      </c>
      <c r="X94" s="71">
        <v>456</v>
      </c>
      <c r="Y94" s="71">
        <v>1120</v>
      </c>
      <c r="Z94" s="71">
        <v>1762</v>
      </c>
      <c r="AA94" s="71">
        <v>828</v>
      </c>
      <c r="AB94" s="71">
        <v>2914</v>
      </c>
      <c r="AC94" s="71">
        <v>0</v>
      </c>
      <c r="AD94" s="71">
        <v>0.63195211487810066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1965</v>
      </c>
      <c r="B95" s="70">
        <v>326</v>
      </c>
      <c r="C95" s="70">
        <v>3</v>
      </c>
      <c r="D95" s="70">
        <v>20</v>
      </c>
      <c r="E95" s="70">
        <v>2006</v>
      </c>
      <c r="F95" s="70" t="s">
        <v>790</v>
      </c>
      <c r="G95" s="70" t="s">
        <v>1870</v>
      </c>
      <c r="H95" s="70" t="s">
        <v>1871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1966</v>
      </c>
      <c r="B96" s="70">
        <v>327</v>
      </c>
      <c r="C96" s="70">
        <v>4</v>
      </c>
      <c r="D96" s="70">
        <v>20</v>
      </c>
      <c r="E96" s="70">
        <v>2007</v>
      </c>
      <c r="F96" s="70" t="s">
        <v>791</v>
      </c>
      <c r="G96" s="70" t="s">
        <v>1870</v>
      </c>
      <c r="H96" s="70" t="s">
        <v>1871</v>
      </c>
      <c r="I96" s="148"/>
      <c r="J96" s="71">
        <v>18.049303628135071</v>
      </c>
      <c r="K96" s="71">
        <v>0.58007443224604982</v>
      </c>
      <c r="L96" s="71">
        <v>3.6110279293036029</v>
      </c>
      <c r="M96" s="71">
        <v>3.4265677178655269</v>
      </c>
      <c r="N96" s="71">
        <v>5.5035134258667222</v>
      </c>
      <c r="O96" s="71">
        <v>3.6136449297850728</v>
      </c>
      <c r="P96" s="71">
        <v>4.1566921480556562</v>
      </c>
      <c r="Q96" s="71">
        <v>0.17871101645385901</v>
      </c>
      <c r="R96" s="71">
        <v>0</v>
      </c>
      <c r="S96" s="71">
        <v>0.33909496209044487</v>
      </c>
      <c r="T96" s="72"/>
      <c r="U96" s="71">
        <v>592743</v>
      </c>
      <c r="V96" s="71">
        <v>193</v>
      </c>
      <c r="W96" s="71">
        <v>44</v>
      </c>
      <c r="X96" s="71">
        <v>697</v>
      </c>
      <c r="Y96" s="71">
        <v>1125</v>
      </c>
      <c r="Z96" s="71">
        <v>1788</v>
      </c>
      <c r="AA96" s="71">
        <v>814</v>
      </c>
      <c r="AB96" s="71">
        <v>2873</v>
      </c>
      <c r="AC96" s="71">
        <v>0</v>
      </c>
      <c r="AD96" s="71">
        <v>0.33909496209044487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1967</v>
      </c>
      <c r="B97" s="70">
        <v>328</v>
      </c>
      <c r="C97" s="70">
        <v>5</v>
      </c>
      <c r="D97" s="70">
        <v>20</v>
      </c>
      <c r="E97" s="70">
        <v>2008</v>
      </c>
      <c r="F97" s="70" t="s">
        <v>792</v>
      </c>
      <c r="G97" s="70" t="s">
        <v>1870</v>
      </c>
      <c r="H97" s="70" t="s">
        <v>1871</v>
      </c>
      <c r="I97" s="148"/>
      <c r="J97" s="71">
        <v>15.8855807317016</v>
      </c>
      <c r="K97" s="71">
        <v>0.50910666118637427</v>
      </c>
      <c r="L97" s="71">
        <v>28.41619359651262</v>
      </c>
      <c r="M97" s="71">
        <v>4.0094160432158272</v>
      </c>
      <c r="N97" s="71">
        <v>5.5676747414571217</v>
      </c>
      <c r="O97" s="71">
        <v>3.4852554101056339</v>
      </c>
      <c r="P97" s="71">
        <v>4.0142365735791747</v>
      </c>
      <c r="Q97" s="71">
        <v>0.17471761895443799</v>
      </c>
      <c r="R97" s="71">
        <v>0</v>
      </c>
      <c r="S97" s="71">
        <v>1.7378346951156649</v>
      </c>
      <c r="T97" s="72"/>
      <c r="U97" s="71">
        <v>548130</v>
      </c>
      <c r="V97" s="71">
        <v>193</v>
      </c>
      <c r="W97" s="71">
        <v>401</v>
      </c>
      <c r="X97" s="71">
        <v>697</v>
      </c>
      <c r="Y97" s="71">
        <v>1123</v>
      </c>
      <c r="Z97" s="71">
        <v>1785</v>
      </c>
      <c r="AA97" s="71">
        <v>787</v>
      </c>
      <c r="AB97" s="71">
        <v>2855</v>
      </c>
      <c r="AC97" s="71">
        <v>0</v>
      </c>
      <c r="AD97" s="71">
        <v>1.7378346951156649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1968</v>
      </c>
      <c r="B98" s="70">
        <v>329</v>
      </c>
      <c r="C98" s="70">
        <v>6</v>
      </c>
      <c r="D98" s="70">
        <v>20</v>
      </c>
      <c r="E98" s="70">
        <v>2009</v>
      </c>
      <c r="F98" s="70" t="s">
        <v>176</v>
      </c>
      <c r="G98" s="70" t="s">
        <v>1870</v>
      </c>
      <c r="H98" s="70" t="s">
        <v>1871</v>
      </c>
      <c r="I98" s="148"/>
      <c r="J98" s="71">
        <v>18.75871592816701</v>
      </c>
      <c r="K98" s="71">
        <v>0.29075937627214271</v>
      </c>
      <c r="L98" s="71">
        <v>27.02385973487322</v>
      </c>
      <c r="M98" s="71">
        <v>3.6666825730458639</v>
      </c>
      <c r="N98" s="71">
        <v>4.8461152444836069</v>
      </c>
      <c r="O98" s="71">
        <v>3.532964808223368</v>
      </c>
      <c r="P98" s="71">
        <v>3.9300493907977669</v>
      </c>
      <c r="Q98" s="71">
        <v>0.16410706377381301</v>
      </c>
      <c r="R98" s="71">
        <v>0</v>
      </c>
      <c r="S98" s="71">
        <v>0.37514136645567803</v>
      </c>
      <c r="T98" s="72"/>
      <c r="U98" s="71">
        <v>653649</v>
      </c>
      <c r="V98" s="71">
        <v>135</v>
      </c>
      <c r="W98" s="71">
        <v>437</v>
      </c>
      <c r="X98" s="71">
        <v>805</v>
      </c>
      <c r="Y98" s="71">
        <v>1138</v>
      </c>
      <c r="Z98" s="71">
        <v>1786</v>
      </c>
      <c r="AA98" s="71">
        <v>791</v>
      </c>
      <c r="AB98" s="71">
        <v>2815</v>
      </c>
      <c r="AC98" s="71">
        <v>0</v>
      </c>
      <c r="AD98" s="71">
        <v>0.37514136645567803</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1969</v>
      </c>
      <c r="B99" s="70">
        <v>330</v>
      </c>
      <c r="C99" s="70">
        <v>7</v>
      </c>
      <c r="D99" s="70">
        <v>20</v>
      </c>
      <c r="E99" s="70">
        <v>2010</v>
      </c>
      <c r="F99" s="70" t="s">
        <v>177</v>
      </c>
      <c r="G99" s="70" t="s">
        <v>1870</v>
      </c>
      <c r="H99" s="70" t="s">
        <v>1871</v>
      </c>
      <c r="I99" s="148"/>
      <c r="J99" s="71">
        <v>19.21608711377468</v>
      </c>
      <c r="K99" s="71">
        <v>0.30323476337918359</v>
      </c>
      <c r="L99" s="71">
        <v>24.602582790469089</v>
      </c>
      <c r="M99" s="71">
        <v>3.282192287179706</v>
      </c>
      <c r="N99" s="71">
        <v>4.7565857279049766</v>
      </c>
      <c r="O99" s="71">
        <v>3.504809796958178</v>
      </c>
      <c r="P99" s="71">
        <v>3.938988236163897</v>
      </c>
      <c r="Q99" s="71">
        <v>0.170653300193914</v>
      </c>
      <c r="R99" s="71">
        <v>0</v>
      </c>
      <c r="S99" s="71">
        <v>0.3895800939179121</v>
      </c>
      <c r="T99" s="72"/>
      <c r="U99" s="71">
        <v>749546</v>
      </c>
      <c r="V99" s="71">
        <v>135</v>
      </c>
      <c r="W99" s="71">
        <v>437</v>
      </c>
      <c r="X99" s="71">
        <v>805</v>
      </c>
      <c r="Y99" s="71">
        <v>1136</v>
      </c>
      <c r="Z99" s="71">
        <v>1780</v>
      </c>
      <c r="AA99" s="71">
        <v>773</v>
      </c>
      <c r="AB99" s="71">
        <v>2805</v>
      </c>
      <c r="AC99" s="71">
        <v>0</v>
      </c>
      <c r="AD99" s="71">
        <v>0.3895800939179121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1970</v>
      </c>
      <c r="B100" s="70">
        <v>331</v>
      </c>
      <c r="C100" s="70">
        <v>8</v>
      </c>
      <c r="D100" s="70">
        <v>20</v>
      </c>
      <c r="E100" s="70">
        <v>2011</v>
      </c>
      <c r="F100" s="70" t="s">
        <v>178</v>
      </c>
      <c r="G100" s="70" t="s">
        <v>1870</v>
      </c>
      <c r="H100" s="70" t="s">
        <v>1871</v>
      </c>
      <c r="I100" s="148"/>
      <c r="J100" s="71">
        <v>26.696822471206509</v>
      </c>
      <c r="K100" s="71">
        <v>0.42488830715304488</v>
      </c>
      <c r="L100" s="71">
        <v>22.956002406793541</v>
      </c>
      <c r="M100" s="71">
        <v>4.1463316289021312</v>
      </c>
      <c r="N100" s="71">
        <v>5.6447618131251653</v>
      </c>
      <c r="O100" s="71">
        <v>3.4225783113343087</v>
      </c>
      <c r="P100" s="71">
        <v>3.8053640006705627</v>
      </c>
      <c r="Q100" s="71">
        <v>0.193899166503472</v>
      </c>
      <c r="R100" s="71">
        <v>0</v>
      </c>
      <c r="S100" s="71">
        <v>0.36732812348055099</v>
      </c>
      <c r="T100" s="72"/>
      <c r="U100" s="71">
        <v>980731</v>
      </c>
      <c r="V100" s="71">
        <v>135</v>
      </c>
      <c r="W100" s="71">
        <v>437</v>
      </c>
      <c r="X100" s="71">
        <v>805</v>
      </c>
      <c r="Y100" s="71">
        <v>1120</v>
      </c>
      <c r="Z100" s="71">
        <v>1776</v>
      </c>
      <c r="AA100" s="71">
        <v>769</v>
      </c>
      <c r="AB100" s="71">
        <v>2763</v>
      </c>
      <c r="AC100" s="71">
        <v>0</v>
      </c>
      <c r="AD100" s="71">
        <v>0.36732812348055099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1971</v>
      </c>
      <c r="B101" s="70">
        <v>332</v>
      </c>
      <c r="C101" s="70">
        <v>9</v>
      </c>
      <c r="D101" s="70">
        <v>20</v>
      </c>
      <c r="E101" s="70">
        <v>2012</v>
      </c>
      <c r="F101" s="70" t="s">
        <v>179</v>
      </c>
      <c r="G101" s="70" t="s">
        <v>1870</v>
      </c>
      <c r="H101" s="70" t="s">
        <v>1871</v>
      </c>
      <c r="I101" s="148"/>
      <c r="J101" s="71">
        <v>18.553195544505311</v>
      </c>
      <c r="K101" s="71">
        <v>0.47865311099872371</v>
      </c>
      <c r="L101" s="71">
        <v>23.161923813499669</v>
      </c>
      <c r="M101" s="71">
        <v>5.1497307088038511</v>
      </c>
      <c r="N101" s="71">
        <v>6.5662315978546406</v>
      </c>
      <c r="O101" s="71">
        <v>3.4778599086487931</v>
      </c>
      <c r="P101" s="71">
        <v>3.7722719033861605</v>
      </c>
      <c r="Q101" s="71">
        <v>0.215013556025486</v>
      </c>
      <c r="R101" s="71">
        <v>0</v>
      </c>
      <c r="S101" s="71">
        <v>0.35371678849453803</v>
      </c>
      <c r="T101" s="72"/>
      <c r="U101" s="71">
        <v>653035</v>
      </c>
      <c r="V101" s="71">
        <v>135</v>
      </c>
      <c r="W101" s="71">
        <v>437</v>
      </c>
      <c r="X101" s="71">
        <v>805</v>
      </c>
      <c r="Y101" s="71">
        <v>1186</v>
      </c>
      <c r="Z101" s="71">
        <v>1819</v>
      </c>
      <c r="AA101" s="71">
        <v>758</v>
      </c>
      <c r="AB101" s="71">
        <v>2820</v>
      </c>
      <c r="AC101" s="71">
        <v>0</v>
      </c>
      <c r="AD101" s="71">
        <v>0.35371678849453803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1972</v>
      </c>
      <c r="B102" s="70">
        <v>333</v>
      </c>
      <c r="C102" s="70">
        <v>10</v>
      </c>
      <c r="D102" s="70">
        <v>20</v>
      </c>
      <c r="E102" s="70">
        <v>2013</v>
      </c>
      <c r="F102" s="70" t="s">
        <v>180</v>
      </c>
      <c r="G102" s="1064" t="s">
        <v>1870</v>
      </c>
      <c r="H102" s="70" t="s">
        <v>1871</v>
      </c>
      <c r="I102" s="148"/>
      <c r="J102" s="71">
        <v>23.297643697861059</v>
      </c>
      <c r="K102" s="71">
        <v>0.39560842891021641</v>
      </c>
      <c r="L102" s="71">
        <v>20.453805082577169</v>
      </c>
      <c r="M102" s="71">
        <v>4.7893726799852399</v>
      </c>
      <c r="N102" s="71">
        <v>6.449400719034398</v>
      </c>
      <c r="O102" s="71">
        <v>3.4079170821769029</v>
      </c>
      <c r="P102" s="71">
        <v>3.8664116739927943</v>
      </c>
      <c r="Q102" s="71">
        <v>0.218140800510364</v>
      </c>
      <c r="R102" s="71">
        <v>0</v>
      </c>
      <c r="S102" s="71">
        <v>0.40235354990139438</v>
      </c>
      <c r="T102" s="72"/>
      <c r="U102" s="71">
        <v>834959</v>
      </c>
      <c r="V102" s="71">
        <v>135</v>
      </c>
      <c r="W102" s="71">
        <v>437</v>
      </c>
      <c r="X102" s="71">
        <v>805</v>
      </c>
      <c r="Y102" s="71">
        <v>1202</v>
      </c>
      <c r="Z102" s="71">
        <v>1862</v>
      </c>
      <c r="AA102" s="71">
        <v>774</v>
      </c>
      <c r="AB102" s="71">
        <v>2820</v>
      </c>
      <c r="AC102" s="71">
        <v>0</v>
      </c>
      <c r="AD102" s="71">
        <v>0.40235354990139438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1973</v>
      </c>
      <c r="B103" s="70">
        <v>334</v>
      </c>
      <c r="C103" s="70">
        <v>11</v>
      </c>
      <c r="D103" s="70">
        <v>20</v>
      </c>
      <c r="E103" s="70">
        <v>2014</v>
      </c>
      <c r="F103" s="70" t="s">
        <v>181</v>
      </c>
      <c r="G103" s="1064" t="s">
        <v>1870</v>
      </c>
      <c r="H103" s="70" t="s">
        <v>1871</v>
      </c>
      <c r="I103" s="148"/>
      <c r="J103" s="71">
        <v>26.091821846289019</v>
      </c>
      <c r="K103" s="71">
        <v>0.39460259204168691</v>
      </c>
      <c r="L103" s="71">
        <v>16.598808419602449</v>
      </c>
      <c r="M103" s="71">
        <v>4.1741157002415914</v>
      </c>
      <c r="N103" s="71">
        <v>6.8858971679330416</v>
      </c>
      <c r="O103" s="71">
        <v>3.2548199716090114</v>
      </c>
      <c r="P103" s="71">
        <v>3.7860821101887066</v>
      </c>
      <c r="Q103" s="71">
        <v>0.20654706061858399</v>
      </c>
      <c r="R103" s="71">
        <v>0</v>
      </c>
      <c r="S103" s="71">
        <v>0.37423741520936438</v>
      </c>
      <c r="T103" s="72"/>
      <c r="U103" s="71">
        <v>1038536</v>
      </c>
      <c r="V103" s="71">
        <v>117</v>
      </c>
      <c r="W103" s="71">
        <v>362</v>
      </c>
      <c r="X103" s="71">
        <v>667</v>
      </c>
      <c r="Y103" s="71">
        <v>1212</v>
      </c>
      <c r="Z103" s="71">
        <v>1873</v>
      </c>
      <c r="AA103" s="71">
        <v>754</v>
      </c>
      <c r="AB103" s="71">
        <v>2783</v>
      </c>
      <c r="AC103" s="71">
        <v>0</v>
      </c>
      <c r="AD103" s="71">
        <v>0.37423741520936438</v>
      </c>
      <c r="AE103" s="72"/>
      <c r="AF103" s="71"/>
      <c r="AG103" s="71"/>
      <c r="AH103" s="71"/>
      <c r="AI103" s="71"/>
      <c r="AJ103" s="71"/>
      <c r="AK103" s="71"/>
      <c r="AL103" s="71"/>
      <c r="AM103" s="71"/>
      <c r="AN103" s="71"/>
      <c r="AO103" s="71"/>
      <c r="AP103" s="71"/>
      <c r="AQ103" s="72"/>
      <c r="AR103" s="71">
        <v>7</v>
      </c>
      <c r="AS103" s="71">
        <v>0</v>
      </c>
      <c r="AT103" s="71">
        <v>1</v>
      </c>
      <c r="AU103" s="71">
        <v>0</v>
      </c>
      <c r="AV103" s="71">
        <v>0</v>
      </c>
      <c r="AW103" s="71">
        <v>1</v>
      </c>
      <c r="AX103" s="71"/>
      <c r="AY103" s="72"/>
      <c r="AZ103" s="71">
        <v>31.855</v>
      </c>
      <c r="BA103" s="71">
        <v>0</v>
      </c>
      <c r="BB103" s="71">
        <v>1500</v>
      </c>
      <c r="BC103" s="71">
        <v>0</v>
      </c>
      <c r="BD103" s="71">
        <v>0</v>
      </c>
      <c r="BE103" s="71">
        <v>100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1974</v>
      </c>
      <c r="B104" s="70">
        <v>335</v>
      </c>
      <c r="C104" s="70">
        <v>12</v>
      </c>
      <c r="D104" s="70">
        <v>20</v>
      </c>
      <c r="E104" s="70">
        <v>2015</v>
      </c>
      <c r="F104" s="70" t="s">
        <v>182</v>
      </c>
      <c r="G104" s="70" t="s">
        <v>1870</v>
      </c>
      <c r="H104" s="70" t="s">
        <v>1871</v>
      </c>
      <c r="I104" s="148"/>
      <c r="J104" s="71">
        <v>24.75360745153894</v>
      </c>
      <c r="K104" s="71">
        <v>0.37838286572838797</v>
      </c>
      <c r="L104" s="71">
        <v>17.471977511290561</v>
      </c>
      <c r="M104" s="71">
        <v>4.0387609892057261</v>
      </c>
      <c r="N104" s="71">
        <v>6.2802536616050917</v>
      </c>
      <c r="O104" s="71">
        <v>3.2496123378657398</v>
      </c>
      <c r="P104" s="71">
        <v>3.8091745211078836</v>
      </c>
      <c r="Q104" s="71">
        <v>0.199726022447825</v>
      </c>
      <c r="R104" s="71">
        <v>0</v>
      </c>
      <c r="S104" s="71">
        <v>0.41012268956276021</v>
      </c>
      <c r="T104" s="72"/>
      <c r="U104" s="71">
        <v>987843</v>
      </c>
      <c r="V104" s="71">
        <v>117</v>
      </c>
      <c r="W104" s="71">
        <v>362</v>
      </c>
      <c r="X104" s="71">
        <v>667</v>
      </c>
      <c r="Y104" s="71">
        <v>1201</v>
      </c>
      <c r="Z104" s="71">
        <v>1888</v>
      </c>
      <c r="AA104" s="71">
        <v>758</v>
      </c>
      <c r="AB104" s="71">
        <v>2749</v>
      </c>
      <c r="AC104" s="71">
        <v>0</v>
      </c>
      <c r="AD104" s="71">
        <v>0.41012268956276021</v>
      </c>
      <c r="AE104" s="72"/>
      <c r="AF104" s="71">
        <v>7623481.3451883374</v>
      </c>
      <c r="AG104" s="71">
        <v>252086.1827813485</v>
      </c>
      <c r="AH104" s="71">
        <v>2259159.2667101319</v>
      </c>
      <c r="AI104" s="71">
        <v>4242174.1365356678</v>
      </c>
      <c r="AJ104" s="71">
        <v>5319286.1941434387</v>
      </c>
      <c r="AK104" s="71">
        <v>0</v>
      </c>
      <c r="AL104" s="71">
        <v>0</v>
      </c>
      <c r="AM104" s="71">
        <v>376738.91837871249</v>
      </c>
      <c r="AN104" s="71">
        <v>0</v>
      </c>
      <c r="AO104" s="71">
        <v>0</v>
      </c>
      <c r="AP104" s="71">
        <v>20072926.043737635</v>
      </c>
      <c r="AQ104" s="72"/>
      <c r="AR104" s="71">
        <v>7</v>
      </c>
      <c r="AS104" s="71">
        <v>1</v>
      </c>
      <c r="AT104" s="71">
        <v>1</v>
      </c>
      <c r="AU104" s="71">
        <v>0</v>
      </c>
      <c r="AV104" s="71">
        <v>0</v>
      </c>
      <c r="AW104" s="71">
        <v>1</v>
      </c>
      <c r="AX104" s="71"/>
      <c r="AY104" s="72"/>
      <c r="AZ104" s="71">
        <v>31.855</v>
      </c>
      <c r="BA104" s="71">
        <v>16</v>
      </c>
      <c r="BB104" s="71">
        <v>1500</v>
      </c>
      <c r="BC104" s="71">
        <v>0</v>
      </c>
      <c r="BD104" s="71">
        <v>0</v>
      </c>
      <c r="BE104" s="71">
        <v>100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1975</v>
      </c>
      <c r="B105" s="70">
        <v>336</v>
      </c>
      <c r="C105" s="70">
        <v>13</v>
      </c>
      <c r="D105" s="70">
        <v>20</v>
      </c>
      <c r="E105" s="70">
        <v>2016</v>
      </c>
      <c r="F105" s="70" t="s">
        <v>155</v>
      </c>
      <c r="G105" s="70" t="s">
        <v>1870</v>
      </c>
      <c r="H105" s="70" t="s">
        <v>1871</v>
      </c>
      <c r="I105" s="148"/>
      <c r="J105" s="71">
        <v>26.706634357848017</v>
      </c>
      <c r="K105" s="71">
        <v>0.3569202547960475</v>
      </c>
      <c r="L105" s="71">
        <v>18.788459111851481</v>
      </c>
      <c r="M105" s="71">
        <v>3.462769158167383</v>
      </c>
      <c r="N105" s="71">
        <v>6.4238272130463363</v>
      </c>
      <c r="O105" s="71">
        <v>3.1999489815042392</v>
      </c>
      <c r="P105" s="71">
        <v>4.3922846283908896</v>
      </c>
      <c r="Q105" s="71">
        <v>0.19331986022902473</v>
      </c>
      <c r="R105" s="71">
        <v>0</v>
      </c>
      <c r="S105" s="71">
        <v>0.33017799874323411</v>
      </c>
      <c r="T105" s="72"/>
      <c r="U105" s="71">
        <v>1014481</v>
      </c>
      <c r="V105" s="71">
        <v>117</v>
      </c>
      <c r="W105" s="71">
        <v>362</v>
      </c>
      <c r="X105" s="71">
        <v>667</v>
      </c>
      <c r="Y105" s="71">
        <v>1208</v>
      </c>
      <c r="Z105" s="71">
        <v>1882</v>
      </c>
      <c r="AA105" s="71">
        <v>904</v>
      </c>
      <c r="AB105" s="71">
        <v>2737</v>
      </c>
      <c r="AC105" s="71">
        <v>0</v>
      </c>
      <c r="AD105" s="71">
        <v>0.33017799874323411</v>
      </c>
      <c r="AE105" s="72"/>
      <c r="AF105" s="71">
        <v>8368956.8448599782</v>
      </c>
      <c r="AG105" s="71">
        <v>240289.68652352429</v>
      </c>
      <c r="AH105" s="71">
        <v>1914748.7999717961</v>
      </c>
      <c r="AI105" s="71">
        <v>4234535.5825011153</v>
      </c>
      <c r="AJ105" s="71">
        <v>5314390.9947513733</v>
      </c>
      <c r="AK105" s="71">
        <v>0</v>
      </c>
      <c r="AL105" s="71">
        <v>0</v>
      </c>
      <c r="AM105" s="71">
        <v>375385.78023738269</v>
      </c>
      <c r="AN105" s="71">
        <v>0</v>
      </c>
      <c r="AO105" s="71">
        <v>0</v>
      </c>
      <c r="AP105" s="71">
        <v>20448307.688845173</v>
      </c>
      <c r="AQ105" s="72"/>
      <c r="AR105" s="71">
        <v>7</v>
      </c>
      <c r="AS105" s="71">
        <v>1</v>
      </c>
      <c r="AT105" s="71">
        <v>2</v>
      </c>
      <c r="AU105" s="71">
        <v>0</v>
      </c>
      <c r="AV105" s="71">
        <v>0</v>
      </c>
      <c r="AW105" s="71">
        <v>1</v>
      </c>
      <c r="AX105" s="71"/>
      <c r="AY105" s="72"/>
      <c r="AZ105" s="71">
        <v>31.855</v>
      </c>
      <c r="BA105" s="71">
        <v>16</v>
      </c>
      <c r="BB105" s="71">
        <v>1519.6</v>
      </c>
      <c r="BC105" s="71">
        <v>0</v>
      </c>
      <c r="BD105" s="71">
        <v>0</v>
      </c>
      <c r="BE105" s="71">
        <v>100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1976</v>
      </c>
      <c r="B106" s="70">
        <v>337</v>
      </c>
      <c r="C106" s="70">
        <v>14</v>
      </c>
      <c r="D106" s="70">
        <v>20</v>
      </c>
      <c r="E106" s="70">
        <v>2017</v>
      </c>
      <c r="F106" s="70" t="s">
        <v>156</v>
      </c>
      <c r="G106" s="70" t="s">
        <v>1870</v>
      </c>
      <c r="H106" s="70" t="s">
        <v>1871</v>
      </c>
      <c r="I106" s="148"/>
      <c r="J106" s="71">
        <v>29.754920496723809</v>
      </c>
      <c r="K106" s="71">
        <v>0.36471905943994792</v>
      </c>
      <c r="L106" s="71">
        <v>16.960530959252505</v>
      </c>
      <c r="M106" s="71">
        <v>3.4720839050032124</v>
      </c>
      <c r="N106" s="71">
        <v>6.3849563119317478</v>
      </c>
      <c r="O106" s="71">
        <v>3.186202019598813</v>
      </c>
      <c r="P106" s="71">
        <v>4.4465361160133137</v>
      </c>
      <c r="Q106" s="71">
        <v>0.18598836954359901</v>
      </c>
      <c r="R106" s="71">
        <v>0</v>
      </c>
      <c r="S106" s="71">
        <v>0.35771777810906485</v>
      </c>
      <c r="T106" s="72"/>
      <c r="U106" s="71">
        <v>1112168</v>
      </c>
      <c r="V106" s="71">
        <v>117</v>
      </c>
      <c r="W106" s="71">
        <v>362</v>
      </c>
      <c r="X106" s="71">
        <v>667</v>
      </c>
      <c r="Y106" s="71">
        <v>1227</v>
      </c>
      <c r="Z106" s="71">
        <v>1905</v>
      </c>
      <c r="AA106" s="71">
        <v>921</v>
      </c>
      <c r="AB106" s="71">
        <v>2723</v>
      </c>
      <c r="AC106" s="71">
        <v>0</v>
      </c>
      <c r="AD106" s="71">
        <v>0.35771777810906491</v>
      </c>
      <c r="AE106" s="72"/>
      <c r="AF106" s="71">
        <v>9015537.8608438354</v>
      </c>
      <c r="AG106" s="71">
        <v>240987.8597816313</v>
      </c>
      <c r="AH106" s="71">
        <v>2339068.2456663111</v>
      </c>
      <c r="AI106" s="71">
        <v>4129770.5067032729</v>
      </c>
      <c r="AJ106" s="71">
        <v>4894887.7383746346</v>
      </c>
      <c r="AK106" s="71">
        <v>0</v>
      </c>
      <c r="AL106" s="71">
        <v>0</v>
      </c>
      <c r="AM106" s="71">
        <v>374050.02016369329</v>
      </c>
      <c r="AN106" s="71">
        <v>0</v>
      </c>
      <c r="AO106" s="71">
        <v>0</v>
      </c>
      <c r="AP106" s="71">
        <v>20994302.231533378</v>
      </c>
      <c r="AQ106" s="72"/>
      <c r="AR106" s="71">
        <v>8</v>
      </c>
      <c r="AS106" s="71">
        <v>1</v>
      </c>
      <c r="AT106" s="71">
        <v>2</v>
      </c>
      <c r="AU106" s="71">
        <v>0</v>
      </c>
      <c r="AV106" s="71">
        <v>0</v>
      </c>
      <c r="AW106" s="71">
        <v>1</v>
      </c>
      <c r="AX106" s="71"/>
      <c r="AY106" s="72"/>
      <c r="AZ106" s="71">
        <v>36.454999999999998</v>
      </c>
      <c r="BA106" s="71">
        <v>16</v>
      </c>
      <c r="BB106" s="71">
        <v>1519.6</v>
      </c>
      <c r="BC106" s="71">
        <v>0</v>
      </c>
      <c r="BD106" s="71">
        <v>0</v>
      </c>
      <c r="BE106" s="71">
        <v>100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1977</v>
      </c>
      <c r="B107" s="70">
        <v>338</v>
      </c>
      <c r="C107" s="70">
        <v>15</v>
      </c>
      <c r="D107" s="70">
        <v>20</v>
      </c>
      <c r="E107" s="70">
        <v>2018</v>
      </c>
      <c r="F107" s="70" t="s">
        <v>183</v>
      </c>
      <c r="G107" s="70" t="s">
        <v>1870</v>
      </c>
      <c r="H107" s="70" t="s">
        <v>1871</v>
      </c>
      <c r="I107" s="148"/>
      <c r="J107" s="71">
        <v>25.782284118931162</v>
      </c>
      <c r="K107" s="71">
        <v>0.33945465868059116</v>
      </c>
      <c r="L107" s="71">
        <v>15.559102578967641</v>
      </c>
      <c r="M107" s="71">
        <v>3.4892084880208136</v>
      </c>
      <c r="N107" s="71">
        <v>5.9408040478794186</v>
      </c>
      <c r="O107" s="71">
        <v>3.1493159661347994</v>
      </c>
      <c r="P107" s="71">
        <v>4.4691926324561333</v>
      </c>
      <c r="Q107" s="71">
        <v>0.17398038762864601</v>
      </c>
      <c r="R107" s="71">
        <v>0</v>
      </c>
      <c r="S107" s="71">
        <v>0.36438612221372368</v>
      </c>
      <c r="T107" s="72"/>
      <c r="U107" s="71">
        <v>1006932</v>
      </c>
      <c r="V107" s="71">
        <v>117</v>
      </c>
      <c r="W107" s="71">
        <v>362</v>
      </c>
      <c r="X107" s="71">
        <v>667</v>
      </c>
      <c r="Y107" s="71">
        <v>1240</v>
      </c>
      <c r="Z107" s="71">
        <v>1919</v>
      </c>
      <c r="AA107" s="71">
        <v>935</v>
      </c>
      <c r="AB107" s="71">
        <v>2745</v>
      </c>
      <c r="AC107" s="71">
        <v>0</v>
      </c>
      <c r="AD107" s="71">
        <v>0.36438612221372368</v>
      </c>
      <c r="AE107" s="72"/>
      <c r="AF107" s="71">
        <v>8193681.2381609408</v>
      </c>
      <c r="AG107" s="71">
        <v>218036.36353617199</v>
      </c>
      <c r="AH107" s="71">
        <v>2204572.1093500541</v>
      </c>
      <c r="AI107" s="71">
        <v>4221469.0234443527</v>
      </c>
      <c r="AJ107" s="71">
        <v>4595224.2812993433</v>
      </c>
      <c r="AK107" s="71">
        <v>0</v>
      </c>
      <c r="AL107" s="71">
        <v>0</v>
      </c>
      <c r="AM107" s="71">
        <v>377852.29890347621</v>
      </c>
      <c r="AN107" s="71">
        <v>0</v>
      </c>
      <c r="AO107" s="71">
        <v>0</v>
      </c>
      <c r="AP107" s="71">
        <v>19810835.314694341</v>
      </c>
      <c r="AQ107" s="72"/>
      <c r="AR107" s="71">
        <v>8</v>
      </c>
      <c r="AS107" s="71">
        <v>1</v>
      </c>
      <c r="AT107" s="71">
        <v>3</v>
      </c>
      <c r="AU107" s="71">
        <v>0</v>
      </c>
      <c r="AV107" s="71">
        <v>0</v>
      </c>
      <c r="AW107" s="71">
        <v>1</v>
      </c>
      <c r="AX107" s="71"/>
      <c r="AY107" s="72"/>
      <c r="AZ107" s="71">
        <v>36.854999999999997</v>
      </c>
      <c r="BA107" s="71">
        <v>16</v>
      </c>
      <c r="BB107" s="71">
        <v>1539</v>
      </c>
      <c r="BC107" s="71">
        <v>0</v>
      </c>
      <c r="BD107" s="71">
        <v>0</v>
      </c>
      <c r="BE107" s="71">
        <v>100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1978</v>
      </c>
      <c r="B108" s="70">
        <v>339</v>
      </c>
      <c r="C108" s="70">
        <v>16</v>
      </c>
      <c r="D108" s="70">
        <v>20</v>
      </c>
      <c r="E108" s="70">
        <v>2019</v>
      </c>
      <c r="F108" s="70" t="s">
        <v>158</v>
      </c>
      <c r="G108" s="70" t="s">
        <v>1870</v>
      </c>
      <c r="H108" s="70" t="s">
        <v>1871</v>
      </c>
      <c r="I108" s="148"/>
      <c r="J108" s="71">
        <v>24.466327352806751</v>
      </c>
      <c r="K108" s="71">
        <v>0.31498892743854728</v>
      </c>
      <c r="L108" s="71">
        <v>15.628812667459215</v>
      </c>
      <c r="M108" s="71">
        <v>3.1301368441760995</v>
      </c>
      <c r="N108" s="71">
        <v>6.2227296242804266</v>
      </c>
      <c r="O108" s="71">
        <v>3.0603752567385585</v>
      </c>
      <c r="P108" s="71">
        <v>3.7901390842038403</v>
      </c>
      <c r="Q108" s="71">
        <v>0.17069046725863299</v>
      </c>
      <c r="R108" s="71">
        <v>0</v>
      </c>
      <c r="S108" s="71">
        <v>0.39165163893838356</v>
      </c>
      <c r="T108" s="72"/>
      <c r="U108" s="71">
        <v>1005177</v>
      </c>
      <c r="V108" s="71">
        <v>117</v>
      </c>
      <c r="W108" s="71">
        <v>362</v>
      </c>
      <c r="X108" s="71">
        <v>667</v>
      </c>
      <c r="Y108" s="71">
        <v>1283</v>
      </c>
      <c r="Z108" s="71">
        <v>1916</v>
      </c>
      <c r="AA108" s="71">
        <v>787</v>
      </c>
      <c r="AB108" s="71">
        <v>2766</v>
      </c>
      <c r="AC108" s="71">
        <v>0</v>
      </c>
      <c r="AD108" s="71">
        <v>0.39165163893838362</v>
      </c>
      <c r="AE108" s="72"/>
      <c r="AF108" s="71">
        <v>8026167.5718223341</v>
      </c>
      <c r="AG108" s="71">
        <v>217971.79684978761</v>
      </c>
      <c r="AH108" s="71">
        <v>2380279.3676667609</v>
      </c>
      <c r="AI108" s="71">
        <v>4136689.196751703</v>
      </c>
      <c r="AJ108" s="71">
        <v>5015340.1348335147</v>
      </c>
      <c r="AK108" s="71">
        <v>0</v>
      </c>
      <c r="AL108" s="71">
        <v>0</v>
      </c>
      <c r="AM108" s="71">
        <v>376708.37756314827</v>
      </c>
      <c r="AN108" s="71">
        <v>0</v>
      </c>
      <c r="AO108" s="71">
        <v>0</v>
      </c>
      <c r="AP108" s="71">
        <v>20153156.44548725</v>
      </c>
      <c r="AQ108" s="72"/>
      <c r="AR108" s="71">
        <v>8</v>
      </c>
      <c r="AS108" s="71">
        <v>1</v>
      </c>
      <c r="AT108" s="71">
        <v>14</v>
      </c>
      <c r="AU108" s="71">
        <v>0</v>
      </c>
      <c r="AV108" s="71">
        <v>0</v>
      </c>
      <c r="AW108" s="71">
        <v>1</v>
      </c>
      <c r="AX108" s="71"/>
      <c r="AY108" s="72"/>
      <c r="AZ108" s="71">
        <v>36.454999999999998</v>
      </c>
      <c r="BA108" s="71">
        <v>16</v>
      </c>
      <c r="BB108" s="71">
        <v>1756.6</v>
      </c>
      <c r="BC108" s="71">
        <v>0</v>
      </c>
      <c r="BD108" s="71">
        <v>0</v>
      </c>
      <c r="BE108" s="71">
        <v>100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1979</v>
      </c>
      <c r="B109" s="70">
        <v>340</v>
      </c>
      <c r="C109" s="70">
        <v>17</v>
      </c>
      <c r="D109" s="70">
        <v>20</v>
      </c>
      <c r="E109" s="70">
        <v>2020</v>
      </c>
      <c r="F109" s="70" t="s">
        <v>159</v>
      </c>
      <c r="G109" s="70" t="s">
        <v>1870</v>
      </c>
      <c r="H109" s="70" t="s">
        <v>1871</v>
      </c>
      <c r="I109" s="148"/>
      <c r="J109" s="71">
        <v>17.12645701462576</v>
      </c>
      <c r="K109" s="71">
        <v>0.29099083483880206</v>
      </c>
      <c r="L109" s="71">
        <v>15.207984945416774</v>
      </c>
      <c r="M109" s="71">
        <v>3.0034067595671594</v>
      </c>
      <c r="N109" s="71">
        <v>5.7212647272550754</v>
      </c>
      <c r="O109" s="71">
        <v>2.6673270392804969</v>
      </c>
      <c r="P109" s="71">
        <v>3.5522722953794963</v>
      </c>
      <c r="Q109" s="71">
        <v>0.16049108909186</v>
      </c>
      <c r="R109" s="71">
        <v>0</v>
      </c>
      <c r="S109" s="71">
        <v>0.39214781013783412</v>
      </c>
      <c r="T109" s="72"/>
      <c r="U109" s="71">
        <v>797621</v>
      </c>
      <c r="V109" s="71">
        <v>100</v>
      </c>
      <c r="W109" s="71">
        <v>313</v>
      </c>
      <c r="X109" s="71">
        <v>673</v>
      </c>
      <c r="Y109" s="71">
        <v>1287</v>
      </c>
      <c r="Z109" s="71">
        <v>1906</v>
      </c>
      <c r="AA109" s="71">
        <v>784</v>
      </c>
      <c r="AB109" s="71">
        <v>2722</v>
      </c>
      <c r="AC109" s="71">
        <v>0</v>
      </c>
      <c r="AD109" s="71">
        <v>0.39214781013783412</v>
      </c>
      <c r="AE109" s="72"/>
      <c r="AF109" s="71">
        <v>6227750.9355720254</v>
      </c>
      <c r="AG109" s="71">
        <v>186438.00129390362</v>
      </c>
      <c r="AH109" s="71">
        <v>2230224.9573958679</v>
      </c>
      <c r="AI109" s="71">
        <v>3864151.7558772941</v>
      </c>
      <c r="AJ109" s="71">
        <v>5285049.8250551065</v>
      </c>
      <c r="AK109" s="71"/>
      <c r="AL109" s="71"/>
      <c r="AM109" s="71">
        <v>355251.24205075984</v>
      </c>
      <c r="AN109" s="71"/>
      <c r="AO109" s="71"/>
      <c r="AP109" s="71">
        <v>18148866.717244957</v>
      </c>
      <c r="AQ109" s="72"/>
      <c r="AR109" s="71">
        <v>9</v>
      </c>
      <c r="AS109" s="71">
        <v>1</v>
      </c>
      <c r="AT109" s="71">
        <v>14</v>
      </c>
      <c r="AU109" s="71">
        <v>0</v>
      </c>
      <c r="AV109" s="71">
        <v>0</v>
      </c>
      <c r="AW109" s="71">
        <v>1</v>
      </c>
      <c r="AX109" s="71"/>
      <c r="AY109" s="72"/>
      <c r="AZ109" s="71">
        <v>46.174999999999997</v>
      </c>
      <c r="BA109" s="71">
        <v>16</v>
      </c>
      <c r="BB109" s="71">
        <v>1756.6</v>
      </c>
      <c r="BC109" s="71">
        <v>0</v>
      </c>
      <c r="BD109" s="71">
        <v>0</v>
      </c>
      <c r="BE109" s="71">
        <v>100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1980</v>
      </c>
      <c r="B110" s="70">
        <v>340</v>
      </c>
      <c r="C110" s="70">
        <v>18</v>
      </c>
      <c r="D110" s="70">
        <v>20</v>
      </c>
      <c r="E110" s="70">
        <v>2021</v>
      </c>
      <c r="F110" s="70" t="s">
        <v>160</v>
      </c>
      <c r="G110" s="70" t="s">
        <v>1870</v>
      </c>
      <c r="H110" s="70" t="s">
        <v>1871</v>
      </c>
      <c r="I110" s="148"/>
      <c r="J110" s="71">
        <v>25.283760220756889</v>
      </c>
      <c r="K110" s="71">
        <v>0.28030494803929712</v>
      </c>
      <c r="L110" s="71">
        <v>13.878638917961087</v>
      </c>
      <c r="M110" s="71">
        <v>3.0503094425539485</v>
      </c>
      <c r="N110" s="71">
        <v>5.3756801406357679</v>
      </c>
      <c r="O110" s="71">
        <v>2.5701255467653024</v>
      </c>
      <c r="P110" s="71">
        <v>3.6801150420893332</v>
      </c>
      <c r="Q110" s="71">
        <v>0.153382931133064</v>
      </c>
      <c r="R110" s="71">
        <v>0</v>
      </c>
      <c r="S110" s="71">
        <v>0.36642466136683799</v>
      </c>
      <c r="T110" s="72"/>
      <c r="U110" s="71">
        <v>1209239</v>
      </c>
      <c r="V110" s="71">
        <v>100</v>
      </c>
      <c r="W110" s="71">
        <v>313</v>
      </c>
      <c r="X110" s="71">
        <v>673</v>
      </c>
      <c r="Y110" s="71">
        <v>1224</v>
      </c>
      <c r="Z110" s="71">
        <v>1891</v>
      </c>
      <c r="AA110" s="71">
        <v>792</v>
      </c>
      <c r="AB110" s="71">
        <v>2627</v>
      </c>
      <c r="AC110" s="71">
        <v>0</v>
      </c>
      <c r="AD110" s="71">
        <v>0.36642466136683799</v>
      </c>
      <c r="AE110" s="72"/>
      <c r="AF110" s="71">
        <v>9262250.2405331321</v>
      </c>
      <c r="AG110" s="71">
        <v>189657.49293114623</v>
      </c>
      <c r="AH110" s="71">
        <v>1999526.4653265164</v>
      </c>
      <c r="AI110" s="71">
        <v>4240119.9303473467</v>
      </c>
      <c r="AJ110" s="71">
        <v>4896249.5220984379</v>
      </c>
      <c r="AK110" s="71">
        <v>0</v>
      </c>
      <c r="AL110" s="71">
        <v>0</v>
      </c>
      <c r="AM110" s="71">
        <v>344830.23327109829</v>
      </c>
      <c r="AN110" s="71">
        <v>0</v>
      </c>
      <c r="AO110" s="71">
        <v>0</v>
      </c>
      <c r="AP110" s="71">
        <v>20932633.884507678</v>
      </c>
      <c r="AQ110" s="72"/>
      <c r="AR110" s="71">
        <v>11</v>
      </c>
      <c r="AS110" s="71">
        <v>1</v>
      </c>
      <c r="AT110" s="71">
        <v>19</v>
      </c>
      <c r="AU110" s="71">
        <v>0</v>
      </c>
      <c r="AV110" s="71">
        <v>0</v>
      </c>
      <c r="AW110" s="71">
        <v>1</v>
      </c>
      <c r="AX110" s="71"/>
      <c r="AY110" s="72"/>
      <c r="AZ110" s="71">
        <v>64.074999999999989</v>
      </c>
      <c r="BA110" s="71">
        <v>16</v>
      </c>
      <c r="BB110" s="71">
        <v>1852.6</v>
      </c>
      <c r="BC110" s="71">
        <v>0</v>
      </c>
      <c r="BD110" s="71">
        <v>0</v>
      </c>
      <c r="BE110" s="71">
        <v>100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1874</v>
      </c>
      <c r="B111" s="70">
        <v>340</v>
      </c>
      <c r="C111" s="70">
        <v>19</v>
      </c>
      <c r="D111" s="70">
        <v>20</v>
      </c>
      <c r="E111" s="70">
        <v>2022</v>
      </c>
      <c r="F111" s="70" t="s">
        <v>161</v>
      </c>
      <c r="G111" s="70" t="s">
        <v>1870</v>
      </c>
      <c r="H111" s="70" t="s">
        <v>1871</v>
      </c>
      <c r="I111" s="148"/>
      <c r="J111" s="71">
        <v>24.548616563538015</v>
      </c>
      <c r="K111" s="71">
        <v>0.26812684089341671</v>
      </c>
      <c r="L111" s="71">
        <v>12.444032209334621</v>
      </c>
      <c r="M111" s="71">
        <v>3.1099504095141168</v>
      </c>
      <c r="N111" s="71">
        <v>5.4023006681178263</v>
      </c>
      <c r="O111" s="71">
        <v>2.6893526067797517</v>
      </c>
      <c r="P111" s="71">
        <v>3.7438540119265351</v>
      </c>
      <c r="Q111" s="71">
        <v>0.15523977469118119</v>
      </c>
      <c r="R111" s="71">
        <v>0</v>
      </c>
      <c r="S111" s="71">
        <v>0.37155651986593191</v>
      </c>
      <c r="T111" s="72"/>
      <c r="U111" s="71">
        <v>1444018</v>
      </c>
      <c r="V111" s="71">
        <v>100</v>
      </c>
      <c r="W111" s="71">
        <v>313</v>
      </c>
      <c r="X111" s="71">
        <v>673</v>
      </c>
      <c r="Y111" s="71">
        <v>1249</v>
      </c>
      <c r="Z111" s="71">
        <v>1880</v>
      </c>
      <c r="AA111" s="71">
        <v>818</v>
      </c>
      <c r="AB111" s="71">
        <v>2637</v>
      </c>
      <c r="AC111" s="71">
        <v>0</v>
      </c>
      <c r="AD111" s="71">
        <v>0.37155651986593191</v>
      </c>
      <c r="AE111" s="72"/>
      <c r="AF111" s="71">
        <v>9860514.1567398328</v>
      </c>
      <c r="AG111" s="71">
        <v>191323.55278424994</v>
      </c>
      <c r="AH111" s="71">
        <v>2219492.7585196923</v>
      </c>
      <c r="AI111" s="71">
        <v>4210966.4576178491</v>
      </c>
      <c r="AJ111" s="71">
        <v>5085758.9900711263</v>
      </c>
      <c r="AK111" s="71">
        <v>0</v>
      </c>
      <c r="AL111" s="71">
        <v>0</v>
      </c>
      <c r="AM111" s="71">
        <v>340508.67535156378</v>
      </c>
      <c r="AN111" s="71">
        <v>0</v>
      </c>
      <c r="AO111" s="71">
        <v>0</v>
      </c>
      <c r="AP111" s="71">
        <v>21908564.591084313</v>
      </c>
      <c r="AQ111" s="72"/>
      <c r="AR111" s="71">
        <v>13</v>
      </c>
      <c r="AS111" s="71">
        <v>2</v>
      </c>
      <c r="AT111" s="71">
        <v>23</v>
      </c>
      <c r="AU111" s="71">
        <v>0</v>
      </c>
      <c r="AV111" s="71">
        <v>0</v>
      </c>
      <c r="AW111" s="71">
        <v>1</v>
      </c>
      <c r="AX111" s="71"/>
      <c r="AY111" s="72"/>
      <c r="AZ111" s="71">
        <v>79.875</v>
      </c>
      <c r="BA111" s="71">
        <v>35.799999999999997</v>
      </c>
      <c r="BB111" s="71">
        <v>1929.4</v>
      </c>
      <c r="BC111" s="71">
        <v>0</v>
      </c>
      <c r="BD111" s="71">
        <v>0</v>
      </c>
      <c r="BE111" s="71">
        <v>100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1981</v>
      </c>
      <c r="B112" s="70">
        <v>340</v>
      </c>
      <c r="C112" s="70">
        <v>20</v>
      </c>
      <c r="D112" s="70">
        <v>20</v>
      </c>
      <c r="E112" s="70">
        <v>2023</v>
      </c>
      <c r="F112" s="70" t="s">
        <v>1539</v>
      </c>
      <c r="G112" s="70" t="s">
        <v>1870</v>
      </c>
      <c r="H112" s="70" t="s">
        <v>1871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v>
      </c>
      <c r="AS112" s="71">
        <v>2</v>
      </c>
      <c r="AT112" s="71">
        <v>24</v>
      </c>
      <c r="AU112" s="71">
        <v>0</v>
      </c>
      <c r="AV112" s="71">
        <v>0</v>
      </c>
      <c r="AW112" s="71">
        <v>1</v>
      </c>
      <c r="AX112" s="71"/>
      <c r="AY112" s="72"/>
      <c r="AZ112" s="71">
        <v>91.174999999999983</v>
      </c>
      <c r="BA112" s="71">
        <v>35.799999999999997</v>
      </c>
      <c r="BB112" s="71">
        <v>1948</v>
      </c>
      <c r="BC112" s="71">
        <v>0</v>
      </c>
      <c r="BD112" s="71">
        <v>0</v>
      </c>
      <c r="BE112" s="71">
        <v>100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1869</v>
      </c>
      <c r="B113" s="70">
        <v>340</v>
      </c>
      <c r="C113" s="70">
        <v>21</v>
      </c>
      <c r="D113" s="70">
        <v>20</v>
      </c>
      <c r="E113" s="70">
        <v>2024</v>
      </c>
      <c r="F113" s="70" t="s">
        <v>1554</v>
      </c>
      <c r="G113" s="70" t="s">
        <v>1870</v>
      </c>
      <c r="H113" s="70" t="s">
        <v>1871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1982</v>
      </c>
      <c r="B114" s="70">
        <v>86</v>
      </c>
      <c r="C114" s="70">
        <v>1</v>
      </c>
      <c r="D114" s="70">
        <v>6</v>
      </c>
      <c r="E114" s="70">
        <v>1990</v>
      </c>
      <c r="F114" s="70" t="s">
        <v>787</v>
      </c>
      <c r="G114" s="70" t="s">
        <v>1732</v>
      </c>
      <c r="H114" s="70" t="s">
        <v>1733</v>
      </c>
      <c r="I114" s="148"/>
      <c r="J114" s="71">
        <v>28.709183288159309</v>
      </c>
      <c r="K114" s="71">
        <v>1.98393070510185</v>
      </c>
      <c r="L114" s="71">
        <v>0</v>
      </c>
      <c r="M114" s="71">
        <v>2.7316718801525499</v>
      </c>
      <c r="N114" s="71">
        <v>7.1286250834138576</v>
      </c>
      <c r="O114" s="71">
        <v>3.5131507856099282</v>
      </c>
      <c r="P114" s="71">
        <v>5.4816276360136618</v>
      </c>
      <c r="Q114" s="71">
        <v>0.30806927124408501</v>
      </c>
      <c r="R114" s="71">
        <v>0</v>
      </c>
      <c r="S114" s="71">
        <v>0.25086464305084988</v>
      </c>
      <c r="T114" s="72"/>
      <c r="U114" s="71">
        <v>806052</v>
      </c>
      <c r="V114" s="71">
        <v>363</v>
      </c>
      <c r="W114" s="71">
        <v>0</v>
      </c>
      <c r="X114" s="71">
        <v>916</v>
      </c>
      <c r="Y114" s="71">
        <v>1525</v>
      </c>
      <c r="Z114" s="71">
        <v>1445</v>
      </c>
      <c r="AA114" s="71">
        <v>1331</v>
      </c>
      <c r="AB114" s="71">
        <v>5002</v>
      </c>
      <c r="AC114" s="71">
        <v>0</v>
      </c>
      <c r="AD114" s="71">
        <v>0.25086464305084988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1983</v>
      </c>
      <c r="B115" s="70">
        <v>87</v>
      </c>
      <c r="C115" s="70">
        <v>2</v>
      </c>
      <c r="D115" s="70">
        <v>6</v>
      </c>
      <c r="E115" s="70">
        <v>2005</v>
      </c>
      <c r="F115" s="70" t="s">
        <v>789</v>
      </c>
      <c r="G115" s="70" t="s">
        <v>1732</v>
      </c>
      <c r="H115" s="70" t="s">
        <v>1733</v>
      </c>
      <c r="I115" s="148"/>
      <c r="J115" s="71">
        <v>13.50328387248924</v>
      </c>
      <c r="K115" s="71">
        <v>0.85891267740436672</v>
      </c>
      <c r="L115" s="71">
        <v>0</v>
      </c>
      <c r="M115" s="71">
        <v>3.5530187379476059</v>
      </c>
      <c r="N115" s="71">
        <v>7.6221919221220267</v>
      </c>
      <c r="O115" s="71">
        <v>4.1074357747547321</v>
      </c>
      <c r="P115" s="71">
        <v>5.1091221241627682</v>
      </c>
      <c r="Q115" s="71">
        <v>0.23353635235205</v>
      </c>
      <c r="R115" s="71">
        <v>0</v>
      </c>
      <c r="S115" s="71">
        <v>0</v>
      </c>
      <c r="T115" s="72"/>
      <c r="U115" s="71">
        <v>417054</v>
      </c>
      <c r="V115" s="71">
        <v>262</v>
      </c>
      <c r="W115" s="71">
        <v>0</v>
      </c>
      <c r="X115" s="71">
        <v>577</v>
      </c>
      <c r="Y115" s="71">
        <v>1554</v>
      </c>
      <c r="Z115" s="71">
        <v>1955</v>
      </c>
      <c r="AA115" s="71">
        <v>1016</v>
      </c>
      <c r="AB115" s="71">
        <v>3964</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1984</v>
      </c>
      <c r="B116" s="70">
        <v>88</v>
      </c>
      <c r="C116" s="70">
        <v>3</v>
      </c>
      <c r="D116" s="70">
        <v>6</v>
      </c>
      <c r="E116" s="70">
        <v>2006</v>
      </c>
      <c r="F116" s="70" t="s">
        <v>790</v>
      </c>
      <c r="G116" s="70" t="s">
        <v>1732</v>
      </c>
      <c r="H116" s="70" t="s">
        <v>1733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1985</v>
      </c>
      <c r="B117" s="70">
        <v>89</v>
      </c>
      <c r="C117" s="70">
        <v>4</v>
      </c>
      <c r="D117" s="70">
        <v>6</v>
      </c>
      <c r="E117" s="70">
        <v>2007</v>
      </c>
      <c r="F117" s="70" t="s">
        <v>791</v>
      </c>
      <c r="G117" s="70" t="s">
        <v>1732</v>
      </c>
      <c r="H117" s="70" t="s">
        <v>1733</v>
      </c>
      <c r="I117" s="148"/>
      <c r="J117" s="71">
        <v>13.097874314323629</v>
      </c>
      <c r="K117" s="71">
        <v>0.79346968970444121</v>
      </c>
      <c r="L117" s="71">
        <v>2.2158580475272109</v>
      </c>
      <c r="M117" s="71">
        <v>4.0656693008246636</v>
      </c>
      <c r="N117" s="71">
        <v>7.6413226410700616</v>
      </c>
      <c r="O117" s="71">
        <v>3.870318814618801</v>
      </c>
      <c r="P117" s="71">
        <v>5.0299038892319681</v>
      </c>
      <c r="Q117" s="71">
        <v>0.23904853332133</v>
      </c>
      <c r="R117" s="71">
        <v>0</v>
      </c>
      <c r="S117" s="71">
        <v>0</v>
      </c>
      <c r="T117" s="72"/>
      <c r="U117" s="71">
        <v>430137</v>
      </c>
      <c r="V117" s="71">
        <v>264</v>
      </c>
      <c r="W117" s="71">
        <v>27</v>
      </c>
      <c r="X117" s="71">
        <v>827</v>
      </c>
      <c r="Y117" s="71">
        <v>1562</v>
      </c>
      <c r="Z117" s="71">
        <v>1915</v>
      </c>
      <c r="AA117" s="71">
        <v>985</v>
      </c>
      <c r="AB117" s="71">
        <v>3843</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1986</v>
      </c>
      <c r="B118" s="70">
        <v>90</v>
      </c>
      <c r="C118" s="70">
        <v>5</v>
      </c>
      <c r="D118" s="70">
        <v>6</v>
      </c>
      <c r="E118" s="70">
        <v>2008</v>
      </c>
      <c r="F118" s="70" t="s">
        <v>792</v>
      </c>
      <c r="G118" s="70" t="s">
        <v>1732</v>
      </c>
      <c r="H118" s="70" t="s">
        <v>1733</v>
      </c>
      <c r="I118" s="148"/>
      <c r="J118" s="71">
        <v>13.32382688203583</v>
      </c>
      <c r="K118" s="71">
        <v>0.69639460390260521</v>
      </c>
      <c r="L118" s="71">
        <v>1.9133097932813981</v>
      </c>
      <c r="M118" s="71">
        <v>4.7572267829834862</v>
      </c>
      <c r="N118" s="71">
        <v>7.6846801863388592</v>
      </c>
      <c r="O118" s="71">
        <v>3.6883179101902202</v>
      </c>
      <c r="P118" s="71">
        <v>4.9629633876652317</v>
      </c>
      <c r="Q118" s="71">
        <v>0.226796320786392</v>
      </c>
      <c r="R118" s="71">
        <v>0</v>
      </c>
      <c r="S118" s="71">
        <v>0</v>
      </c>
      <c r="T118" s="72"/>
      <c r="U118" s="71">
        <v>459737</v>
      </c>
      <c r="V118" s="71">
        <v>264</v>
      </c>
      <c r="W118" s="71">
        <v>27</v>
      </c>
      <c r="X118" s="71">
        <v>827</v>
      </c>
      <c r="Y118" s="71">
        <v>1550</v>
      </c>
      <c r="Z118" s="71">
        <v>1889</v>
      </c>
      <c r="AA118" s="71">
        <v>973</v>
      </c>
      <c r="AB118" s="71">
        <v>3706</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1987</v>
      </c>
      <c r="B119" s="70">
        <v>91</v>
      </c>
      <c r="C119" s="70">
        <v>6</v>
      </c>
      <c r="D119" s="70">
        <v>6</v>
      </c>
      <c r="E119" s="70">
        <v>2009</v>
      </c>
      <c r="F119" s="70" t="s">
        <v>176</v>
      </c>
      <c r="G119" s="70" t="s">
        <v>1732</v>
      </c>
      <c r="H119" s="70" t="s">
        <v>1733</v>
      </c>
      <c r="I119" s="148"/>
      <c r="J119" s="71">
        <v>13.80318164048024</v>
      </c>
      <c r="K119" s="71">
        <v>0.51259801150199968</v>
      </c>
      <c r="L119" s="71">
        <v>2.6590983263147558</v>
      </c>
      <c r="M119" s="71">
        <v>3.8989817174251682</v>
      </c>
      <c r="N119" s="71">
        <v>6.5452364945266286</v>
      </c>
      <c r="O119" s="71">
        <v>3.7268228996040449</v>
      </c>
      <c r="P119" s="71">
        <v>4.8144347151492246</v>
      </c>
      <c r="Q119" s="71">
        <v>0.21191089762622101</v>
      </c>
      <c r="R119" s="71">
        <v>0</v>
      </c>
      <c r="S119" s="71">
        <v>0</v>
      </c>
      <c r="T119" s="72"/>
      <c r="U119" s="71">
        <v>480973</v>
      </c>
      <c r="V119" s="71">
        <v>238</v>
      </c>
      <c r="W119" s="71">
        <v>43</v>
      </c>
      <c r="X119" s="71">
        <v>856</v>
      </c>
      <c r="Y119" s="71">
        <v>1537</v>
      </c>
      <c r="Z119" s="71">
        <v>1884</v>
      </c>
      <c r="AA119" s="71">
        <v>969</v>
      </c>
      <c r="AB119" s="71">
        <v>3635</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1988</v>
      </c>
      <c r="B120" s="70">
        <v>92</v>
      </c>
      <c r="C120" s="70">
        <v>7</v>
      </c>
      <c r="D120" s="70">
        <v>6</v>
      </c>
      <c r="E120" s="70">
        <v>2010</v>
      </c>
      <c r="F120" s="70" t="s">
        <v>177</v>
      </c>
      <c r="G120" s="70" t="s">
        <v>1732</v>
      </c>
      <c r="H120" s="70" t="s">
        <v>1733</v>
      </c>
      <c r="I120" s="148"/>
      <c r="J120" s="71">
        <v>10.41250598820328</v>
      </c>
      <c r="K120" s="71">
        <v>0.53459165692033861</v>
      </c>
      <c r="L120" s="71">
        <v>2.4208491075289951</v>
      </c>
      <c r="M120" s="71">
        <v>3.4901324196594139</v>
      </c>
      <c r="N120" s="71">
        <v>6.4063170455058236</v>
      </c>
      <c r="O120" s="71">
        <v>3.6209804587674661</v>
      </c>
      <c r="P120" s="71">
        <v>4.8765999249791063</v>
      </c>
      <c r="Q120" s="71">
        <v>0.216890914506703</v>
      </c>
      <c r="R120" s="71">
        <v>0</v>
      </c>
      <c r="S120" s="71">
        <v>0</v>
      </c>
      <c r="T120" s="72"/>
      <c r="U120" s="71">
        <v>406152</v>
      </c>
      <c r="V120" s="71">
        <v>238</v>
      </c>
      <c r="W120" s="71">
        <v>43</v>
      </c>
      <c r="X120" s="71">
        <v>856</v>
      </c>
      <c r="Y120" s="71">
        <v>1530</v>
      </c>
      <c r="Z120" s="71">
        <v>1839</v>
      </c>
      <c r="AA120" s="71">
        <v>957</v>
      </c>
      <c r="AB120" s="71">
        <v>3565</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1989</v>
      </c>
      <c r="B121" s="70">
        <v>93</v>
      </c>
      <c r="C121" s="70">
        <v>8</v>
      </c>
      <c r="D121" s="70">
        <v>6</v>
      </c>
      <c r="E121" s="70">
        <v>2011</v>
      </c>
      <c r="F121" s="70" t="s">
        <v>178</v>
      </c>
      <c r="G121" s="1064" t="s">
        <v>1732</v>
      </c>
      <c r="H121" s="70" t="s">
        <v>1733</v>
      </c>
      <c r="I121" s="148"/>
      <c r="J121" s="71">
        <v>11.948430780939431</v>
      </c>
      <c r="K121" s="71">
        <v>0.74906234890684953</v>
      </c>
      <c r="L121" s="71">
        <v>2.2588286121101189</v>
      </c>
      <c r="M121" s="71">
        <v>4.4090184774412728</v>
      </c>
      <c r="N121" s="71">
        <v>7.6254684136235493</v>
      </c>
      <c r="O121" s="71">
        <v>3.4958091535813263</v>
      </c>
      <c r="P121" s="71">
        <v>4.7208286822363021</v>
      </c>
      <c r="Q121" s="71">
        <v>0.24590035447997299</v>
      </c>
      <c r="R121" s="71">
        <v>0</v>
      </c>
      <c r="S121" s="71">
        <v>0</v>
      </c>
      <c r="T121" s="72"/>
      <c r="U121" s="71">
        <v>438936</v>
      </c>
      <c r="V121" s="71">
        <v>238</v>
      </c>
      <c r="W121" s="71">
        <v>43</v>
      </c>
      <c r="X121" s="71">
        <v>856</v>
      </c>
      <c r="Y121" s="71">
        <v>1513</v>
      </c>
      <c r="Z121" s="71">
        <v>1814</v>
      </c>
      <c r="AA121" s="71">
        <v>954</v>
      </c>
      <c r="AB121" s="71">
        <v>3504</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1990</v>
      </c>
      <c r="B122" s="70">
        <v>94</v>
      </c>
      <c r="C122" s="70">
        <v>9</v>
      </c>
      <c r="D122" s="70">
        <v>6</v>
      </c>
      <c r="E122" s="70">
        <v>2012</v>
      </c>
      <c r="F122" s="70" t="s">
        <v>179</v>
      </c>
      <c r="G122" s="1064" t="s">
        <v>1732</v>
      </c>
      <c r="H122" s="70" t="s">
        <v>1733</v>
      </c>
      <c r="I122" s="148"/>
      <c r="J122" s="71">
        <v>13.2774097856593</v>
      </c>
      <c r="K122" s="71">
        <v>0.84384770679775001</v>
      </c>
      <c r="L122" s="71">
        <v>2.2790909015571761</v>
      </c>
      <c r="M122" s="71">
        <v>5.47598694004484</v>
      </c>
      <c r="N122" s="71">
        <v>8.2050212715181949</v>
      </c>
      <c r="O122" s="71">
        <v>3.4835957963485988</v>
      </c>
      <c r="P122" s="71">
        <v>4.7228047972473171</v>
      </c>
      <c r="Q122" s="71">
        <v>0.25938869418393801</v>
      </c>
      <c r="R122" s="71">
        <v>0</v>
      </c>
      <c r="S122" s="71">
        <v>6.7177954231370449E-2</v>
      </c>
      <c r="T122" s="72"/>
      <c r="U122" s="71">
        <v>467338</v>
      </c>
      <c r="V122" s="71">
        <v>238</v>
      </c>
      <c r="W122" s="71">
        <v>43</v>
      </c>
      <c r="X122" s="71">
        <v>856</v>
      </c>
      <c r="Y122" s="71">
        <v>1482</v>
      </c>
      <c r="Z122" s="71">
        <v>1822</v>
      </c>
      <c r="AA122" s="71">
        <v>949</v>
      </c>
      <c r="AB122" s="71">
        <v>3402</v>
      </c>
      <c r="AC122" s="71">
        <v>0</v>
      </c>
      <c r="AD122" s="71">
        <v>6.7177954231370449E-2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1991</v>
      </c>
      <c r="B123" s="70">
        <v>95</v>
      </c>
      <c r="C123" s="70">
        <v>10</v>
      </c>
      <c r="D123" s="70">
        <v>6</v>
      </c>
      <c r="E123" s="70">
        <v>2013</v>
      </c>
      <c r="F123" s="70" t="s">
        <v>180</v>
      </c>
      <c r="G123" s="70" t="s">
        <v>1732</v>
      </c>
      <c r="H123" s="70" t="s">
        <v>1733</v>
      </c>
      <c r="I123" s="148"/>
      <c r="J123" s="71">
        <v>12.3015924945426</v>
      </c>
      <c r="K123" s="71">
        <v>0.69744300800467784</v>
      </c>
      <c r="L123" s="71">
        <v>2.0126169760888288</v>
      </c>
      <c r="M123" s="71">
        <v>5.092798775238963</v>
      </c>
      <c r="N123" s="71">
        <v>7.8605424736983291</v>
      </c>
      <c r="O123" s="71">
        <v>3.3456887358858101</v>
      </c>
      <c r="P123" s="71">
        <v>4.7056328125338647</v>
      </c>
      <c r="Q123" s="71">
        <v>0.25759179634734503</v>
      </c>
      <c r="R123" s="71">
        <v>0</v>
      </c>
      <c r="S123" s="71">
        <v>0.26125659245440069</v>
      </c>
      <c r="T123" s="72"/>
      <c r="U123" s="71">
        <v>440874</v>
      </c>
      <c r="V123" s="71">
        <v>238</v>
      </c>
      <c r="W123" s="71">
        <v>43</v>
      </c>
      <c r="X123" s="71">
        <v>856</v>
      </c>
      <c r="Y123" s="71">
        <v>1465</v>
      </c>
      <c r="Z123" s="71">
        <v>1828</v>
      </c>
      <c r="AA123" s="71">
        <v>942</v>
      </c>
      <c r="AB123" s="71">
        <v>3330</v>
      </c>
      <c r="AC123" s="71">
        <v>0</v>
      </c>
      <c r="AD123" s="71">
        <v>0.26125659245440069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1992</v>
      </c>
      <c r="B124" s="70">
        <v>96</v>
      </c>
      <c r="C124" s="70">
        <v>11</v>
      </c>
      <c r="D124" s="70">
        <v>6</v>
      </c>
      <c r="E124" s="70">
        <v>2014</v>
      </c>
      <c r="F124" s="70" t="s">
        <v>181</v>
      </c>
      <c r="G124" s="70" t="s">
        <v>1732</v>
      </c>
      <c r="H124" s="70" t="s">
        <v>1733</v>
      </c>
      <c r="I124" s="148"/>
      <c r="J124" s="71">
        <v>11.189498812207439</v>
      </c>
      <c r="K124" s="71">
        <v>0.51264610248150777</v>
      </c>
      <c r="L124" s="71">
        <v>1.9258286011693451</v>
      </c>
      <c r="M124" s="71">
        <v>4.8186942866357194</v>
      </c>
      <c r="N124" s="71">
        <v>8.2039896951281435</v>
      </c>
      <c r="O124" s="71">
        <v>3.1522922736245307</v>
      </c>
      <c r="P124" s="71">
        <v>4.6648146954447061</v>
      </c>
      <c r="Q124" s="71">
        <v>0.24053863581201201</v>
      </c>
      <c r="R124" s="71">
        <v>0</v>
      </c>
      <c r="S124" s="71">
        <v>0.34030688732958148</v>
      </c>
      <c r="T124" s="72"/>
      <c r="U124" s="71">
        <v>445377</v>
      </c>
      <c r="V124" s="71">
        <v>152</v>
      </c>
      <c r="W124" s="71">
        <v>42</v>
      </c>
      <c r="X124" s="71">
        <v>770</v>
      </c>
      <c r="Y124" s="71">
        <v>1444</v>
      </c>
      <c r="Z124" s="71">
        <v>1814</v>
      </c>
      <c r="AA124" s="71">
        <v>929</v>
      </c>
      <c r="AB124" s="71">
        <v>3241</v>
      </c>
      <c r="AC124" s="71">
        <v>0</v>
      </c>
      <c r="AD124" s="71">
        <v>0.34030688732958148</v>
      </c>
      <c r="AE124" s="72"/>
      <c r="AF124" s="71"/>
      <c r="AG124" s="71"/>
      <c r="AH124" s="71"/>
      <c r="AI124" s="71"/>
      <c r="AJ124" s="71"/>
      <c r="AK124" s="71"/>
      <c r="AL124" s="71"/>
      <c r="AM124" s="71"/>
      <c r="AN124" s="71"/>
      <c r="AO124" s="71"/>
      <c r="AP124" s="71"/>
      <c r="AQ124" s="72"/>
      <c r="AR124" s="71">
        <v>11</v>
      </c>
      <c r="AS124" s="71">
        <v>5</v>
      </c>
      <c r="AT124" s="71">
        <v>0</v>
      </c>
      <c r="AU124" s="71">
        <v>0</v>
      </c>
      <c r="AV124" s="71">
        <v>0</v>
      </c>
      <c r="AW124" s="71">
        <v>0</v>
      </c>
      <c r="AX124" s="71"/>
      <c r="AY124" s="72"/>
      <c r="AZ124" s="71">
        <v>73.8</v>
      </c>
      <c r="BA124" s="71">
        <v>281.60000000000002</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1993</v>
      </c>
      <c r="B125" s="70">
        <v>97</v>
      </c>
      <c r="C125" s="70">
        <v>12</v>
      </c>
      <c r="D125" s="70">
        <v>6</v>
      </c>
      <c r="E125" s="70">
        <v>2015</v>
      </c>
      <c r="F125" s="70" t="s">
        <v>182</v>
      </c>
      <c r="G125" s="70" t="s">
        <v>1732</v>
      </c>
      <c r="H125" s="70" t="s">
        <v>1733</v>
      </c>
      <c r="I125" s="148"/>
      <c r="J125" s="71">
        <v>11.785216255372189</v>
      </c>
      <c r="K125" s="71">
        <v>0.4915743212881622</v>
      </c>
      <c r="L125" s="71">
        <v>2.027135512359679</v>
      </c>
      <c r="M125" s="71">
        <v>4.6624377236707772</v>
      </c>
      <c r="N125" s="71">
        <v>7.5666336788864008</v>
      </c>
      <c r="O125" s="71">
        <v>3.0533963386513889</v>
      </c>
      <c r="P125" s="71">
        <v>4.6534242830420851</v>
      </c>
      <c r="Q125" s="71">
        <v>0.231766464753933</v>
      </c>
      <c r="R125" s="71">
        <v>0</v>
      </c>
      <c r="S125" s="71">
        <v>0.29170306690504411</v>
      </c>
      <c r="T125" s="72"/>
      <c r="U125" s="71">
        <v>470313</v>
      </c>
      <c r="V125" s="71">
        <v>152</v>
      </c>
      <c r="W125" s="71">
        <v>42</v>
      </c>
      <c r="X125" s="71">
        <v>770</v>
      </c>
      <c r="Y125" s="71">
        <v>1447</v>
      </c>
      <c r="Z125" s="71">
        <v>1774</v>
      </c>
      <c r="AA125" s="71">
        <v>926</v>
      </c>
      <c r="AB125" s="71">
        <v>3190</v>
      </c>
      <c r="AC125" s="71">
        <v>0</v>
      </c>
      <c r="AD125" s="71">
        <v>0.29170306690504411</v>
      </c>
      <c r="AE125" s="72"/>
      <c r="AF125" s="71">
        <v>3629546.7821299159</v>
      </c>
      <c r="AG125" s="71">
        <v>327496.57933987147</v>
      </c>
      <c r="AH125" s="71">
        <v>262112.4011100154</v>
      </c>
      <c r="AI125" s="71">
        <v>4897262.4964504698</v>
      </c>
      <c r="AJ125" s="71">
        <v>6408831.9091803133</v>
      </c>
      <c r="AK125" s="71">
        <v>0</v>
      </c>
      <c r="AL125" s="71">
        <v>0</v>
      </c>
      <c r="AM125" s="71">
        <v>437176.11845328961</v>
      </c>
      <c r="AN125" s="71">
        <v>0</v>
      </c>
      <c r="AO125" s="71">
        <v>0</v>
      </c>
      <c r="AP125" s="71">
        <v>15962426.286663875</v>
      </c>
      <c r="AQ125" s="72"/>
      <c r="AR125" s="71">
        <v>12</v>
      </c>
      <c r="AS125" s="71">
        <v>5</v>
      </c>
      <c r="AT125" s="71">
        <v>0</v>
      </c>
      <c r="AU125" s="71">
        <v>0</v>
      </c>
      <c r="AV125" s="71">
        <v>0</v>
      </c>
      <c r="AW125" s="71">
        <v>0</v>
      </c>
      <c r="AX125" s="71"/>
      <c r="AY125" s="72"/>
      <c r="AZ125" s="71">
        <v>76.5</v>
      </c>
      <c r="BA125" s="71">
        <v>281.60000000000002</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1994</v>
      </c>
      <c r="B126" s="70">
        <v>98</v>
      </c>
      <c r="C126" s="70">
        <v>13</v>
      </c>
      <c r="D126" s="70">
        <v>6</v>
      </c>
      <c r="E126" s="70">
        <v>2016</v>
      </c>
      <c r="F126" s="70" t="s">
        <v>155</v>
      </c>
      <c r="G126" s="70" t="s">
        <v>1732</v>
      </c>
      <c r="H126" s="70" t="s">
        <v>1733</v>
      </c>
      <c r="I126" s="148"/>
      <c r="J126" s="71">
        <v>14.327423384783232</v>
      </c>
      <c r="K126" s="71">
        <v>0.4636912711880275</v>
      </c>
      <c r="L126" s="71">
        <v>2.1798764715407795</v>
      </c>
      <c r="M126" s="71">
        <v>3.9974996278693928</v>
      </c>
      <c r="N126" s="71">
        <v>7.5724585690215092</v>
      </c>
      <c r="O126" s="71">
        <v>2.9908131022667153</v>
      </c>
      <c r="P126" s="71">
        <v>4.6497968908961074</v>
      </c>
      <c r="Q126" s="71">
        <v>0.2196656066175619</v>
      </c>
      <c r="R126" s="71">
        <v>0</v>
      </c>
      <c r="S126" s="71">
        <v>0.30179306086125551</v>
      </c>
      <c r="T126" s="72"/>
      <c r="U126" s="71">
        <v>544243</v>
      </c>
      <c r="V126" s="71">
        <v>152</v>
      </c>
      <c r="W126" s="71">
        <v>42</v>
      </c>
      <c r="X126" s="71">
        <v>770</v>
      </c>
      <c r="Y126" s="71">
        <v>1424</v>
      </c>
      <c r="Z126" s="71">
        <v>1759</v>
      </c>
      <c r="AA126" s="71">
        <v>957</v>
      </c>
      <c r="AB126" s="71">
        <v>3110</v>
      </c>
      <c r="AC126" s="71">
        <v>0</v>
      </c>
      <c r="AD126" s="71">
        <v>0.30179306086125551</v>
      </c>
      <c r="AE126" s="72"/>
      <c r="AF126" s="71">
        <v>4489730.394277595</v>
      </c>
      <c r="AG126" s="71">
        <v>312171.21668013412</v>
      </c>
      <c r="AH126" s="71">
        <v>222153.1756873354</v>
      </c>
      <c r="AI126" s="71">
        <v>4888444.3756009871</v>
      </c>
      <c r="AJ126" s="71">
        <v>6264646.3381837383</v>
      </c>
      <c r="AK126" s="71">
        <v>0</v>
      </c>
      <c r="AL126" s="71">
        <v>0</v>
      </c>
      <c r="AM126" s="71">
        <v>426543.57929786638</v>
      </c>
      <c r="AN126" s="71">
        <v>0</v>
      </c>
      <c r="AO126" s="71">
        <v>0</v>
      </c>
      <c r="AP126" s="71">
        <v>16603689.079727657</v>
      </c>
      <c r="AQ126" s="72"/>
      <c r="AR126" s="71">
        <v>13</v>
      </c>
      <c r="AS126" s="71">
        <v>5</v>
      </c>
      <c r="AT126" s="71">
        <v>0</v>
      </c>
      <c r="AU126" s="71">
        <v>0</v>
      </c>
      <c r="AV126" s="71">
        <v>0</v>
      </c>
      <c r="AW126" s="71">
        <v>0</v>
      </c>
      <c r="AX126" s="71"/>
      <c r="AY126" s="72"/>
      <c r="AZ126" s="71">
        <v>81.3</v>
      </c>
      <c r="BA126" s="71">
        <v>281.60000000000002</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1995</v>
      </c>
      <c r="B127" s="70">
        <v>99</v>
      </c>
      <c r="C127" s="70">
        <v>14</v>
      </c>
      <c r="D127" s="70">
        <v>6</v>
      </c>
      <c r="E127" s="70">
        <v>2017</v>
      </c>
      <c r="F127" s="70" t="s">
        <v>156</v>
      </c>
      <c r="G127" s="70" t="s">
        <v>1732</v>
      </c>
      <c r="H127" s="70" t="s">
        <v>1733</v>
      </c>
      <c r="I127" s="148"/>
      <c r="J127" s="71">
        <v>14.414081313701622</v>
      </c>
      <c r="K127" s="71">
        <v>0.47382305158010335</v>
      </c>
      <c r="L127" s="71">
        <v>1.9677964096370311</v>
      </c>
      <c r="M127" s="71">
        <v>4.0082527838867659</v>
      </c>
      <c r="N127" s="71">
        <v>7.3476432864283847</v>
      </c>
      <c r="O127" s="71">
        <v>2.9503728937387437</v>
      </c>
      <c r="P127" s="71">
        <v>4.6444818063027231</v>
      </c>
      <c r="Q127" s="71">
        <v>0.20627428425327601</v>
      </c>
      <c r="R127" s="71">
        <v>0</v>
      </c>
      <c r="S127" s="71">
        <v>0.25989640449500007</v>
      </c>
      <c r="T127" s="72"/>
      <c r="U127" s="71">
        <v>538764</v>
      </c>
      <c r="V127" s="71">
        <v>152</v>
      </c>
      <c r="W127" s="71">
        <v>42</v>
      </c>
      <c r="X127" s="71">
        <v>770</v>
      </c>
      <c r="Y127" s="71">
        <v>1412</v>
      </c>
      <c r="Z127" s="71">
        <v>1764</v>
      </c>
      <c r="AA127" s="71">
        <v>962</v>
      </c>
      <c r="AB127" s="71">
        <v>3020</v>
      </c>
      <c r="AC127" s="71">
        <v>0</v>
      </c>
      <c r="AD127" s="71">
        <v>0.25989640449500012</v>
      </c>
      <c r="AE127" s="72"/>
      <c r="AF127" s="71">
        <v>4367368.2753501879</v>
      </c>
      <c r="AG127" s="71">
        <v>313078.24518639268</v>
      </c>
      <c r="AH127" s="71">
        <v>271383.60861321841</v>
      </c>
      <c r="AI127" s="71">
        <v>4767501.1846499564</v>
      </c>
      <c r="AJ127" s="71">
        <v>5632910.7470130268</v>
      </c>
      <c r="AK127" s="71">
        <v>0</v>
      </c>
      <c r="AL127" s="71">
        <v>0</v>
      </c>
      <c r="AM127" s="71">
        <v>414847.98416979588</v>
      </c>
      <c r="AN127" s="71">
        <v>0</v>
      </c>
      <c r="AO127" s="71">
        <v>0</v>
      </c>
      <c r="AP127" s="71">
        <v>15767090.044982579</v>
      </c>
      <c r="AQ127" s="72"/>
      <c r="AR127" s="71">
        <v>13</v>
      </c>
      <c r="AS127" s="71">
        <v>5</v>
      </c>
      <c r="AT127" s="71">
        <v>0</v>
      </c>
      <c r="AU127" s="71">
        <v>0</v>
      </c>
      <c r="AV127" s="71">
        <v>0</v>
      </c>
      <c r="AW127" s="71">
        <v>0</v>
      </c>
      <c r="AX127" s="71"/>
      <c r="AY127" s="72"/>
      <c r="AZ127" s="71">
        <v>81.300000000000011</v>
      </c>
      <c r="BA127" s="71">
        <v>281.60000000000002</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1996</v>
      </c>
      <c r="B128" s="70">
        <v>100</v>
      </c>
      <c r="C128" s="70">
        <v>15</v>
      </c>
      <c r="D128" s="70">
        <v>6</v>
      </c>
      <c r="E128" s="70">
        <v>2018</v>
      </c>
      <c r="F128" s="70" t="s">
        <v>183</v>
      </c>
      <c r="G128" s="70" t="s">
        <v>1732</v>
      </c>
      <c r="H128" s="70" t="s">
        <v>1733</v>
      </c>
      <c r="I128" s="148"/>
      <c r="J128" s="71">
        <v>13.891495666504111</v>
      </c>
      <c r="K128" s="71">
        <v>0.44100092409786207</v>
      </c>
      <c r="L128" s="71">
        <v>1.8051997467310525</v>
      </c>
      <c r="M128" s="71">
        <v>4.0280217927676558</v>
      </c>
      <c r="N128" s="71">
        <v>6.8079698000295599</v>
      </c>
      <c r="O128" s="71">
        <v>2.8506314920146676</v>
      </c>
      <c r="P128" s="71">
        <v>4.5886897616661901</v>
      </c>
      <c r="Q128" s="71">
        <v>0.18862136013947201</v>
      </c>
      <c r="R128" s="71">
        <v>0</v>
      </c>
      <c r="S128" s="71">
        <v>0.26796941044146866</v>
      </c>
      <c r="T128" s="72"/>
      <c r="U128" s="71">
        <v>542535</v>
      </c>
      <c r="V128" s="71">
        <v>152</v>
      </c>
      <c r="W128" s="71">
        <v>42</v>
      </c>
      <c r="X128" s="71">
        <v>770</v>
      </c>
      <c r="Y128" s="71">
        <v>1421</v>
      </c>
      <c r="Z128" s="71">
        <v>1737</v>
      </c>
      <c r="AA128" s="71">
        <v>960</v>
      </c>
      <c r="AB128" s="71">
        <v>2976</v>
      </c>
      <c r="AC128" s="71">
        <v>0</v>
      </c>
      <c r="AD128" s="71">
        <v>0.26796941044146871</v>
      </c>
      <c r="AE128" s="72"/>
      <c r="AF128" s="71">
        <v>4414755.7635924229</v>
      </c>
      <c r="AG128" s="71">
        <v>283260.91673075332</v>
      </c>
      <c r="AH128" s="71">
        <v>255779.08451022729</v>
      </c>
      <c r="AI128" s="71">
        <v>4873360.0420571975</v>
      </c>
      <c r="AJ128" s="71">
        <v>5265978.7933277162</v>
      </c>
      <c r="AK128" s="71">
        <v>0</v>
      </c>
      <c r="AL128" s="71">
        <v>0</v>
      </c>
      <c r="AM128" s="71">
        <v>409649.70547786698</v>
      </c>
      <c r="AN128" s="71">
        <v>0</v>
      </c>
      <c r="AO128" s="71">
        <v>0</v>
      </c>
      <c r="AP128" s="71">
        <v>15502784.305696186</v>
      </c>
      <c r="AQ128" s="72"/>
      <c r="AR128" s="71">
        <v>16</v>
      </c>
      <c r="AS128" s="71">
        <v>5</v>
      </c>
      <c r="AT128" s="71">
        <v>0</v>
      </c>
      <c r="AU128" s="71">
        <v>0</v>
      </c>
      <c r="AV128" s="71">
        <v>0</v>
      </c>
      <c r="AW128" s="71">
        <v>0</v>
      </c>
      <c r="AX128" s="71"/>
      <c r="AY128" s="72"/>
      <c r="AZ128" s="71">
        <v>98</v>
      </c>
      <c r="BA128" s="71">
        <v>282</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1997</v>
      </c>
      <c r="B129" s="70">
        <v>101</v>
      </c>
      <c r="C129" s="70">
        <v>16</v>
      </c>
      <c r="D129" s="70">
        <v>6</v>
      </c>
      <c r="E129" s="70">
        <v>2019</v>
      </c>
      <c r="F129" s="70" t="s">
        <v>158</v>
      </c>
      <c r="G129" s="70" t="s">
        <v>1732</v>
      </c>
      <c r="H129" s="70" t="s">
        <v>1733</v>
      </c>
      <c r="I129" s="148"/>
      <c r="J129" s="71">
        <v>12.885691078878482</v>
      </c>
      <c r="K129" s="71">
        <v>0.40921638436460844</v>
      </c>
      <c r="L129" s="71">
        <v>1.8132876575505166</v>
      </c>
      <c r="M129" s="71">
        <v>3.6135013043712094</v>
      </c>
      <c r="N129" s="71">
        <v>6.8483976847108039</v>
      </c>
      <c r="O129" s="71">
        <v>2.7265451791506887</v>
      </c>
      <c r="P129" s="71">
        <v>4.3632350829589308</v>
      </c>
      <c r="Q129" s="71">
        <v>0.17908305711661299</v>
      </c>
      <c r="R129" s="71">
        <v>0</v>
      </c>
      <c r="S129" s="71">
        <v>0.23944627496271803</v>
      </c>
      <c r="T129" s="72"/>
      <c r="U129" s="71">
        <v>529397</v>
      </c>
      <c r="V129" s="71">
        <v>152</v>
      </c>
      <c r="W129" s="71">
        <v>42</v>
      </c>
      <c r="X129" s="71">
        <v>770</v>
      </c>
      <c r="Y129" s="71">
        <v>1412</v>
      </c>
      <c r="Z129" s="71">
        <v>1707</v>
      </c>
      <c r="AA129" s="71">
        <v>906</v>
      </c>
      <c r="AB129" s="71">
        <v>2902</v>
      </c>
      <c r="AC129" s="71">
        <v>0</v>
      </c>
      <c r="AD129" s="71">
        <v>0.239446274962718</v>
      </c>
      <c r="AE129" s="72"/>
      <c r="AF129" s="71">
        <v>4227145.1038175654</v>
      </c>
      <c r="AG129" s="71">
        <v>283177.03522365558</v>
      </c>
      <c r="AH129" s="71">
        <v>276165.00950829819</v>
      </c>
      <c r="AI129" s="71">
        <v>4775488.2781091621</v>
      </c>
      <c r="AJ129" s="71">
        <v>5519610.4991308842</v>
      </c>
      <c r="AK129" s="71">
        <v>0</v>
      </c>
      <c r="AL129" s="71">
        <v>0</v>
      </c>
      <c r="AM129" s="71">
        <v>395230.55375569646</v>
      </c>
      <c r="AN129" s="71">
        <v>0</v>
      </c>
      <c r="AO129" s="71">
        <v>0</v>
      </c>
      <c r="AP129" s="71">
        <v>15476816.479545264</v>
      </c>
      <c r="AQ129" s="72"/>
      <c r="AR129" s="71">
        <v>16</v>
      </c>
      <c r="AS129" s="71">
        <v>5</v>
      </c>
      <c r="AT129" s="71">
        <v>0</v>
      </c>
      <c r="AU129" s="71">
        <v>0</v>
      </c>
      <c r="AV129" s="71">
        <v>0</v>
      </c>
      <c r="AW129" s="71">
        <v>0</v>
      </c>
      <c r="AX129" s="71"/>
      <c r="AY129" s="72"/>
      <c r="AZ129" s="71">
        <v>98.200000000000017</v>
      </c>
      <c r="BA129" s="71">
        <v>281.60000000000002</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1998</v>
      </c>
      <c r="B130" s="70">
        <v>102</v>
      </c>
      <c r="C130" s="70">
        <v>17</v>
      </c>
      <c r="D130" s="70">
        <v>6</v>
      </c>
      <c r="E130" s="70">
        <v>2020</v>
      </c>
      <c r="F130" s="70" t="s">
        <v>159</v>
      </c>
      <c r="G130" s="70" t="s">
        <v>1732</v>
      </c>
      <c r="H130" s="70" t="s">
        <v>1733</v>
      </c>
      <c r="I130" s="148"/>
      <c r="J130" s="71">
        <v>10.362758199623221</v>
      </c>
      <c r="K130" s="71">
        <v>0.40738716877432279</v>
      </c>
      <c r="L130" s="71">
        <v>4.7130176987393835</v>
      </c>
      <c r="M130" s="71">
        <v>3.3559611934539437</v>
      </c>
      <c r="N130" s="71">
        <v>6.1880345767980289</v>
      </c>
      <c r="O130" s="71">
        <v>2.3454565151280757</v>
      </c>
      <c r="P130" s="71">
        <v>4.064270725708429</v>
      </c>
      <c r="Q130" s="71">
        <v>0.16668196504874599</v>
      </c>
      <c r="R130" s="71">
        <v>0</v>
      </c>
      <c r="S130" s="71">
        <v>0.2908836494974279</v>
      </c>
      <c r="T130" s="72"/>
      <c r="U130" s="71">
        <v>482619</v>
      </c>
      <c r="V130" s="71">
        <v>140</v>
      </c>
      <c r="W130" s="71">
        <v>97</v>
      </c>
      <c r="X130" s="71">
        <v>752</v>
      </c>
      <c r="Y130" s="71">
        <v>1392</v>
      </c>
      <c r="Z130" s="71">
        <v>1676</v>
      </c>
      <c r="AA130" s="71">
        <v>897</v>
      </c>
      <c r="AB130" s="71">
        <v>2827</v>
      </c>
      <c r="AC130" s="71">
        <v>0</v>
      </c>
      <c r="AD130" s="71">
        <v>0.2908836494974279</v>
      </c>
      <c r="AE130" s="72"/>
      <c r="AF130" s="71">
        <v>3768244.4779849518</v>
      </c>
      <c r="AG130" s="71">
        <v>261013.20181146509</v>
      </c>
      <c r="AH130" s="71">
        <v>691155.97721213801</v>
      </c>
      <c r="AI130" s="71">
        <v>4317744.606864376</v>
      </c>
      <c r="AJ130" s="71">
        <v>5716231.0462134499</v>
      </c>
      <c r="AK130" s="71"/>
      <c r="AL130" s="71"/>
      <c r="AM130" s="71">
        <v>368954.90862509119</v>
      </c>
      <c r="AN130" s="71"/>
      <c r="AO130" s="71"/>
      <c r="AP130" s="71">
        <v>15123344.218711471</v>
      </c>
      <c r="AQ130" s="72"/>
      <c r="AR130" s="71">
        <v>17</v>
      </c>
      <c r="AS130" s="71">
        <v>5</v>
      </c>
      <c r="AT130" s="71">
        <v>0</v>
      </c>
      <c r="AU130" s="71">
        <v>0</v>
      </c>
      <c r="AV130" s="71">
        <v>0</v>
      </c>
      <c r="AW130" s="71">
        <v>0</v>
      </c>
      <c r="AX130" s="71"/>
      <c r="AY130" s="72"/>
      <c r="AZ130" s="71">
        <v>108.1</v>
      </c>
      <c r="BA130" s="71">
        <v>281.60000000000002</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1999</v>
      </c>
      <c r="B131" s="70">
        <v>102</v>
      </c>
      <c r="C131" s="70">
        <v>18</v>
      </c>
      <c r="D131" s="70">
        <v>6</v>
      </c>
      <c r="E131" s="70">
        <v>2021</v>
      </c>
      <c r="F131" s="70" t="s">
        <v>160</v>
      </c>
      <c r="G131" s="70" t="s">
        <v>1732</v>
      </c>
      <c r="H131" s="70" t="s">
        <v>1733</v>
      </c>
      <c r="I131" s="148"/>
      <c r="J131" s="71">
        <v>14.291512803549061</v>
      </c>
      <c r="K131" s="71">
        <v>0.39242692725501588</v>
      </c>
      <c r="L131" s="71">
        <v>4.3010478435853852</v>
      </c>
      <c r="M131" s="71">
        <v>3.4083695405654817</v>
      </c>
      <c r="N131" s="71">
        <v>6.0081130983576232</v>
      </c>
      <c r="O131" s="71">
        <v>2.2371373082896282</v>
      </c>
      <c r="P131" s="71">
        <v>4.093663323334221</v>
      </c>
      <c r="Q131" s="71">
        <v>0.16097325509473101</v>
      </c>
      <c r="R131" s="71">
        <v>0</v>
      </c>
      <c r="S131" s="71">
        <v>0.25317830376542388</v>
      </c>
      <c r="T131" s="72"/>
      <c r="U131" s="71">
        <v>683516</v>
      </c>
      <c r="V131" s="71">
        <v>140</v>
      </c>
      <c r="W131" s="71">
        <v>97</v>
      </c>
      <c r="X131" s="71">
        <v>752</v>
      </c>
      <c r="Y131" s="71">
        <v>1368</v>
      </c>
      <c r="Z131" s="71">
        <v>1646</v>
      </c>
      <c r="AA131" s="71">
        <v>881</v>
      </c>
      <c r="AB131" s="71">
        <v>2757</v>
      </c>
      <c r="AC131" s="71">
        <v>0</v>
      </c>
      <c r="AD131" s="71">
        <v>0.25317830376542388</v>
      </c>
      <c r="AE131" s="72"/>
      <c r="AF131" s="71">
        <v>5235438.3504073592</v>
      </c>
      <c r="AG131" s="71">
        <v>265520.49010360474</v>
      </c>
      <c r="AH131" s="71">
        <v>619661.55634719518</v>
      </c>
      <c r="AI131" s="71">
        <v>4737845.7468368569</v>
      </c>
      <c r="AJ131" s="71">
        <v>5472278.8776394296</v>
      </c>
      <c r="AK131" s="71">
        <v>0</v>
      </c>
      <c r="AL131" s="71">
        <v>0</v>
      </c>
      <c r="AM131" s="71">
        <v>361894.53868611268</v>
      </c>
      <c r="AN131" s="71">
        <v>0</v>
      </c>
      <c r="AO131" s="71">
        <v>0</v>
      </c>
      <c r="AP131" s="71">
        <v>16692639.560020559</v>
      </c>
      <c r="AQ131" s="72"/>
      <c r="AR131" s="71">
        <v>19</v>
      </c>
      <c r="AS131" s="71">
        <v>5</v>
      </c>
      <c r="AT131" s="71">
        <v>0</v>
      </c>
      <c r="AU131" s="71">
        <v>0</v>
      </c>
      <c r="AV131" s="71">
        <v>0</v>
      </c>
      <c r="AW131" s="71">
        <v>0</v>
      </c>
      <c r="AX131" s="71"/>
      <c r="AY131" s="72"/>
      <c r="AZ131" s="71">
        <v>128.1</v>
      </c>
      <c r="BA131" s="71">
        <v>281.60000000000002</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1796</v>
      </c>
      <c r="B132" s="70">
        <v>102</v>
      </c>
      <c r="C132" s="70">
        <v>19</v>
      </c>
      <c r="D132" s="70">
        <v>6</v>
      </c>
      <c r="E132" s="70">
        <v>2022</v>
      </c>
      <c r="F132" s="70" t="s">
        <v>161</v>
      </c>
      <c r="G132" s="70" t="s">
        <v>1732</v>
      </c>
      <c r="H132" s="70" t="s">
        <v>1733</v>
      </c>
      <c r="I132" s="148"/>
      <c r="J132" s="71">
        <v>9.9799592560538919</v>
      </c>
      <c r="K132" s="71">
        <v>0.3753775772507833</v>
      </c>
      <c r="L132" s="71">
        <v>3.8564572661516237</v>
      </c>
      <c r="M132" s="71">
        <v>3.4750114531272152</v>
      </c>
      <c r="N132" s="71">
        <v>5.8780837533804053</v>
      </c>
      <c r="O132" s="71">
        <v>2.3174208632889353</v>
      </c>
      <c r="P132" s="71">
        <v>4.0413485238766871</v>
      </c>
      <c r="Q132" s="71">
        <v>0.15841874618656376</v>
      </c>
      <c r="R132" s="71">
        <v>0</v>
      </c>
      <c r="S132" s="71">
        <v>0.32398905618106749</v>
      </c>
      <c r="T132" s="72"/>
      <c r="U132" s="71">
        <v>587049</v>
      </c>
      <c r="V132" s="71">
        <v>140</v>
      </c>
      <c r="W132" s="71">
        <v>97</v>
      </c>
      <c r="X132" s="71">
        <v>752</v>
      </c>
      <c r="Y132" s="71">
        <v>1359</v>
      </c>
      <c r="Z132" s="71">
        <v>1620</v>
      </c>
      <c r="AA132" s="71">
        <v>883</v>
      </c>
      <c r="AB132" s="71">
        <v>2691</v>
      </c>
      <c r="AC132" s="71">
        <v>0</v>
      </c>
      <c r="AD132" s="71">
        <v>0.32398905618106749</v>
      </c>
      <c r="AE132" s="72"/>
      <c r="AF132" s="71">
        <v>4008679.2375164037</v>
      </c>
      <c r="AG132" s="71">
        <v>267852.97389794991</v>
      </c>
      <c r="AH132" s="71">
        <v>687830.02420578327</v>
      </c>
      <c r="AI132" s="71">
        <v>4705270.0982594695</v>
      </c>
      <c r="AJ132" s="71">
        <v>5533664.1052895607</v>
      </c>
      <c r="AK132" s="71">
        <v>0</v>
      </c>
      <c r="AL132" s="71">
        <v>0</v>
      </c>
      <c r="AM132" s="71">
        <v>347481.549249548</v>
      </c>
      <c r="AN132" s="71">
        <v>0</v>
      </c>
      <c r="AO132" s="71">
        <v>0</v>
      </c>
      <c r="AP132" s="71">
        <v>15550777.988418717</v>
      </c>
      <c r="AQ132" s="72"/>
      <c r="AR132" s="71">
        <v>20</v>
      </c>
      <c r="AS132" s="71">
        <v>6</v>
      </c>
      <c r="AT132" s="71">
        <v>0</v>
      </c>
      <c r="AU132" s="71">
        <v>0</v>
      </c>
      <c r="AV132" s="71">
        <v>0</v>
      </c>
      <c r="AW132" s="71">
        <v>0</v>
      </c>
      <c r="AX132" s="71"/>
      <c r="AY132" s="72"/>
      <c r="AZ132" s="71">
        <v>132.30000000000004</v>
      </c>
      <c r="BA132" s="71">
        <v>331.1</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2000</v>
      </c>
      <c r="B133" s="70">
        <v>102</v>
      </c>
      <c r="C133" s="70">
        <v>20</v>
      </c>
      <c r="D133" s="70">
        <v>6</v>
      </c>
      <c r="E133" s="70">
        <v>2023</v>
      </c>
      <c r="F133" s="70" t="s">
        <v>1539</v>
      </c>
      <c r="G133" s="70" t="s">
        <v>1732</v>
      </c>
      <c r="H133" s="70" t="s">
        <v>1733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24</v>
      </c>
      <c r="AS133" s="71">
        <v>6</v>
      </c>
      <c r="AT133" s="71">
        <v>0</v>
      </c>
      <c r="AU133" s="71">
        <v>0</v>
      </c>
      <c r="AV133" s="71">
        <v>0</v>
      </c>
      <c r="AW133" s="71">
        <v>0</v>
      </c>
      <c r="AX133" s="71"/>
      <c r="AY133" s="72"/>
      <c r="AZ133" s="71">
        <v>152.60000000000005</v>
      </c>
      <c r="BA133" s="71">
        <v>331.1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1731</v>
      </c>
      <c r="B134" s="70">
        <v>102</v>
      </c>
      <c r="C134" s="70">
        <v>21</v>
      </c>
      <c r="D134" s="70">
        <v>6</v>
      </c>
      <c r="E134" s="70">
        <v>2024</v>
      </c>
      <c r="F134" s="70" t="s">
        <v>1554</v>
      </c>
      <c r="G134" s="70" t="s">
        <v>1732</v>
      </c>
      <c r="H134" s="70" t="s">
        <v>1733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2001</v>
      </c>
      <c r="B135" s="70">
        <v>120</v>
      </c>
      <c r="C135" s="70">
        <v>1</v>
      </c>
      <c r="D135" s="70">
        <v>8</v>
      </c>
      <c r="E135" s="70">
        <v>1990</v>
      </c>
      <c r="F135" s="70" t="s">
        <v>787</v>
      </c>
      <c r="G135" s="70" t="s">
        <v>1876</v>
      </c>
      <c r="H135" s="70" t="s">
        <v>1877</v>
      </c>
      <c r="I135" s="148"/>
      <c r="J135" s="71">
        <v>13.02888993852148</v>
      </c>
      <c r="K135" s="71">
        <v>1.4647201899925499</v>
      </c>
      <c r="L135" s="71">
        <v>18.809018740472499</v>
      </c>
      <c r="M135" s="71">
        <v>3.4712511664820611</v>
      </c>
      <c r="N135" s="71">
        <v>7.684891565332709</v>
      </c>
      <c r="O135" s="71">
        <v>3.987243798200887</v>
      </c>
      <c r="P135" s="71">
        <v>6.5812479055971691</v>
      </c>
      <c r="Q135" s="71">
        <v>0.301848760169384</v>
      </c>
      <c r="R135" s="71">
        <v>0</v>
      </c>
      <c r="S135" s="71">
        <v>0.24579920343706821</v>
      </c>
      <c r="T135" s="72"/>
      <c r="U135" s="71">
        <v>365805</v>
      </c>
      <c r="V135" s="71">
        <v>268</v>
      </c>
      <c r="W135" s="71">
        <v>220</v>
      </c>
      <c r="X135" s="71">
        <v>1164</v>
      </c>
      <c r="Y135" s="71">
        <v>1644</v>
      </c>
      <c r="Z135" s="71">
        <v>1640</v>
      </c>
      <c r="AA135" s="71">
        <v>1598</v>
      </c>
      <c r="AB135" s="71">
        <v>4901</v>
      </c>
      <c r="AC135" s="71">
        <v>0</v>
      </c>
      <c r="AD135" s="71">
        <v>0.24579920343706821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2002</v>
      </c>
      <c r="B136" s="70">
        <v>121</v>
      </c>
      <c r="C136" s="70">
        <v>2</v>
      </c>
      <c r="D136" s="70">
        <v>8</v>
      </c>
      <c r="E136" s="70">
        <v>2005</v>
      </c>
      <c r="F136" s="70" t="s">
        <v>789</v>
      </c>
      <c r="G136" s="70" t="s">
        <v>1876</v>
      </c>
      <c r="H136" s="70" t="s">
        <v>1877</v>
      </c>
      <c r="I136" s="148"/>
      <c r="J136" s="71">
        <v>2.9435289996397138</v>
      </c>
      <c r="K136" s="71">
        <v>0.31143780287562922</v>
      </c>
      <c r="L136" s="71">
        <v>6.5316157376535093</v>
      </c>
      <c r="M136" s="71">
        <v>4.2180551741665697</v>
      </c>
      <c r="N136" s="71">
        <v>7.8968655049012</v>
      </c>
      <c r="O136" s="71">
        <v>4.3343427126951459</v>
      </c>
      <c r="P136" s="71">
        <v>5.0336921715422536</v>
      </c>
      <c r="Q136" s="71">
        <v>0.215331828417443</v>
      </c>
      <c r="R136" s="71">
        <v>0</v>
      </c>
      <c r="S136" s="71">
        <v>0</v>
      </c>
      <c r="T136" s="72"/>
      <c r="U136" s="71">
        <v>90912</v>
      </c>
      <c r="V136" s="71">
        <v>95</v>
      </c>
      <c r="W136" s="71">
        <v>58</v>
      </c>
      <c r="X136" s="71">
        <v>685</v>
      </c>
      <c r="Y136" s="71">
        <v>1610</v>
      </c>
      <c r="Z136" s="71">
        <v>2063</v>
      </c>
      <c r="AA136" s="71">
        <v>1001</v>
      </c>
      <c r="AB136" s="71">
        <v>3655</v>
      </c>
      <c r="AC136" s="71">
        <v>0</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2003</v>
      </c>
      <c r="B137" s="70">
        <v>122</v>
      </c>
      <c r="C137" s="70">
        <v>3</v>
      </c>
      <c r="D137" s="70">
        <v>8</v>
      </c>
      <c r="E137" s="70">
        <v>2006</v>
      </c>
      <c r="F137" s="70" t="s">
        <v>790</v>
      </c>
      <c r="G137" s="70" t="s">
        <v>1876</v>
      </c>
      <c r="H137" s="70" t="s">
        <v>1877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2004</v>
      </c>
      <c r="B138" s="70">
        <v>123</v>
      </c>
      <c r="C138" s="70">
        <v>4</v>
      </c>
      <c r="D138" s="70">
        <v>8</v>
      </c>
      <c r="E138" s="70">
        <v>2007</v>
      </c>
      <c r="F138" s="70" t="s">
        <v>791</v>
      </c>
      <c r="G138" s="70" t="s">
        <v>1876</v>
      </c>
      <c r="H138" s="70" t="s">
        <v>1877</v>
      </c>
      <c r="I138" s="148"/>
      <c r="J138" s="71">
        <v>2.7507128619721408</v>
      </c>
      <c r="K138" s="71">
        <v>0.41176267988450171</v>
      </c>
      <c r="L138" s="71">
        <v>11.982047219961959</v>
      </c>
      <c r="M138" s="71">
        <v>4.3508069301448939</v>
      </c>
      <c r="N138" s="71">
        <v>7.8272190945660043</v>
      </c>
      <c r="O138" s="71">
        <v>4.0279610430993573</v>
      </c>
      <c r="P138" s="71">
        <v>5.0605428976942948</v>
      </c>
      <c r="Q138" s="71">
        <v>0.21939218762017501</v>
      </c>
      <c r="R138" s="71">
        <v>0</v>
      </c>
      <c r="S138" s="71">
        <v>0</v>
      </c>
      <c r="T138" s="72"/>
      <c r="U138" s="71">
        <v>90334</v>
      </c>
      <c r="V138" s="71">
        <v>137</v>
      </c>
      <c r="W138" s="71">
        <v>146</v>
      </c>
      <c r="X138" s="71">
        <v>885</v>
      </c>
      <c r="Y138" s="71">
        <v>1600</v>
      </c>
      <c r="Z138" s="71">
        <v>1993</v>
      </c>
      <c r="AA138" s="71">
        <v>991</v>
      </c>
      <c r="AB138" s="71">
        <v>3527</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2005</v>
      </c>
      <c r="B139" s="70">
        <v>124</v>
      </c>
      <c r="C139" s="70">
        <v>5</v>
      </c>
      <c r="D139" s="70">
        <v>8</v>
      </c>
      <c r="E139" s="70">
        <v>2008</v>
      </c>
      <c r="F139" s="70" t="s">
        <v>792</v>
      </c>
      <c r="G139" s="70" t="s">
        <v>1876</v>
      </c>
      <c r="H139" s="70" t="s">
        <v>1877</v>
      </c>
      <c r="I139" s="148"/>
      <c r="J139" s="71">
        <v>2.4784612748698098</v>
      </c>
      <c r="K139" s="71">
        <v>0.36138659369188231</v>
      </c>
      <c r="L139" s="71">
        <v>10.346045548854971</v>
      </c>
      <c r="M139" s="71">
        <v>5.0908654207259794</v>
      </c>
      <c r="N139" s="71">
        <v>7.8482895064351057</v>
      </c>
      <c r="O139" s="71">
        <v>3.8874753621962568</v>
      </c>
      <c r="P139" s="71">
        <v>4.8711511153343237</v>
      </c>
      <c r="Q139" s="71">
        <v>0.21192543412932399</v>
      </c>
      <c r="R139" s="71">
        <v>0</v>
      </c>
      <c r="S139" s="71">
        <v>0</v>
      </c>
      <c r="T139" s="72"/>
      <c r="U139" s="71">
        <v>85519</v>
      </c>
      <c r="V139" s="71">
        <v>137</v>
      </c>
      <c r="W139" s="71">
        <v>146</v>
      </c>
      <c r="X139" s="71">
        <v>885</v>
      </c>
      <c r="Y139" s="71">
        <v>1583</v>
      </c>
      <c r="Z139" s="71">
        <v>1991</v>
      </c>
      <c r="AA139" s="71">
        <v>955</v>
      </c>
      <c r="AB139" s="71">
        <v>3463</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2006</v>
      </c>
      <c r="B140" s="70">
        <v>125</v>
      </c>
      <c r="C140" s="70">
        <v>6</v>
      </c>
      <c r="D140" s="70">
        <v>8</v>
      </c>
      <c r="E140" s="70">
        <v>2009</v>
      </c>
      <c r="F140" s="70" t="s">
        <v>176</v>
      </c>
      <c r="G140" s="1064" t="s">
        <v>1876</v>
      </c>
      <c r="H140" s="70" t="s">
        <v>1877</v>
      </c>
      <c r="I140" s="148"/>
      <c r="J140" s="71">
        <v>1.824131149632527</v>
      </c>
      <c r="K140" s="71">
        <v>0.13784148208457131</v>
      </c>
      <c r="L140" s="71">
        <v>12.24422020024004</v>
      </c>
      <c r="M140" s="71">
        <v>4.4455679394941168</v>
      </c>
      <c r="N140" s="71">
        <v>6.6644730734770166</v>
      </c>
      <c r="O140" s="71">
        <v>3.9404624288807111</v>
      </c>
      <c r="P140" s="71">
        <v>4.6355702675275818</v>
      </c>
      <c r="Q140" s="71">
        <v>0.199493560296266</v>
      </c>
      <c r="R140" s="71">
        <v>0</v>
      </c>
      <c r="S140" s="71">
        <v>0</v>
      </c>
      <c r="T140" s="72"/>
      <c r="U140" s="71">
        <v>63562</v>
      </c>
      <c r="V140" s="71">
        <v>64</v>
      </c>
      <c r="W140" s="71">
        <v>198</v>
      </c>
      <c r="X140" s="71">
        <v>976</v>
      </c>
      <c r="Y140" s="71">
        <v>1565</v>
      </c>
      <c r="Z140" s="71">
        <v>1992</v>
      </c>
      <c r="AA140" s="71">
        <v>933</v>
      </c>
      <c r="AB140" s="71">
        <v>3422</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2007</v>
      </c>
      <c r="B141" s="70">
        <v>126</v>
      </c>
      <c r="C141" s="70">
        <v>7</v>
      </c>
      <c r="D141" s="70">
        <v>8</v>
      </c>
      <c r="E141" s="70">
        <v>2010</v>
      </c>
      <c r="F141" s="70" t="s">
        <v>177</v>
      </c>
      <c r="G141" s="1064" t="s">
        <v>1876</v>
      </c>
      <c r="H141" s="70" t="s">
        <v>1877</v>
      </c>
      <c r="I141" s="148"/>
      <c r="J141" s="71">
        <v>1.7435958576190509</v>
      </c>
      <c r="K141" s="71">
        <v>0.14375573967605751</v>
      </c>
      <c r="L141" s="71">
        <v>11.14716565792421</v>
      </c>
      <c r="M141" s="71">
        <v>3.9794033196116678</v>
      </c>
      <c r="N141" s="71">
        <v>6.603112405727245</v>
      </c>
      <c r="O141" s="71">
        <v>3.9045156333528461</v>
      </c>
      <c r="P141" s="71">
        <v>4.7084413068763782</v>
      </c>
      <c r="Q141" s="71">
        <v>0.20587906162431499</v>
      </c>
      <c r="R141" s="71">
        <v>0</v>
      </c>
      <c r="S141" s="71">
        <v>0</v>
      </c>
      <c r="T141" s="72"/>
      <c r="U141" s="71">
        <v>68011</v>
      </c>
      <c r="V141" s="71">
        <v>64</v>
      </c>
      <c r="W141" s="71">
        <v>198</v>
      </c>
      <c r="X141" s="71">
        <v>976</v>
      </c>
      <c r="Y141" s="71">
        <v>1577</v>
      </c>
      <c r="Z141" s="71">
        <v>1983</v>
      </c>
      <c r="AA141" s="71">
        <v>924</v>
      </c>
      <c r="AB141" s="71">
        <v>3384</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2008</v>
      </c>
      <c r="B142" s="70">
        <v>127</v>
      </c>
      <c r="C142" s="70">
        <v>8</v>
      </c>
      <c r="D142" s="70">
        <v>8</v>
      </c>
      <c r="E142" s="70">
        <v>2011</v>
      </c>
      <c r="F142" s="70" t="s">
        <v>178</v>
      </c>
      <c r="G142" s="70" t="s">
        <v>1876</v>
      </c>
      <c r="H142" s="70" t="s">
        <v>1877</v>
      </c>
      <c r="I142" s="148"/>
      <c r="J142" s="71">
        <v>2.06171787895632</v>
      </c>
      <c r="K142" s="71">
        <v>0.2014285307984805</v>
      </c>
      <c r="L142" s="71">
        <v>10.401117795297759</v>
      </c>
      <c r="M142" s="71">
        <v>5.02710517988631</v>
      </c>
      <c r="N142" s="71">
        <v>7.8875466406615029</v>
      </c>
      <c r="O142" s="71">
        <v>3.7116474254672731</v>
      </c>
      <c r="P142" s="71">
        <v>4.2903128590134942</v>
      </c>
      <c r="Q142" s="71">
        <v>0.23432114258237099</v>
      </c>
      <c r="R142" s="71">
        <v>0</v>
      </c>
      <c r="S142" s="71">
        <v>0</v>
      </c>
      <c r="T142" s="72"/>
      <c r="U142" s="71">
        <v>75739</v>
      </c>
      <c r="V142" s="71">
        <v>64</v>
      </c>
      <c r="W142" s="71">
        <v>198</v>
      </c>
      <c r="X142" s="71">
        <v>976</v>
      </c>
      <c r="Y142" s="71">
        <v>1565</v>
      </c>
      <c r="Z142" s="71">
        <v>1926</v>
      </c>
      <c r="AA142" s="71">
        <v>867</v>
      </c>
      <c r="AB142" s="71">
        <v>3339</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2009</v>
      </c>
      <c r="B143" s="70">
        <v>128</v>
      </c>
      <c r="C143" s="70">
        <v>9</v>
      </c>
      <c r="D143" s="70">
        <v>8</v>
      </c>
      <c r="E143" s="70">
        <v>2012</v>
      </c>
      <c r="F143" s="70" t="s">
        <v>179</v>
      </c>
      <c r="G143" s="70" t="s">
        <v>1876</v>
      </c>
      <c r="H143" s="70" t="s">
        <v>1877</v>
      </c>
      <c r="I143" s="148"/>
      <c r="J143" s="71">
        <v>1.8849945531048691</v>
      </c>
      <c r="K143" s="71">
        <v>0.22691703039939501</v>
      </c>
      <c r="L143" s="71">
        <v>10.494418569960949</v>
      </c>
      <c r="M143" s="71">
        <v>6.243648660611874</v>
      </c>
      <c r="N143" s="71">
        <v>8.5759635287325793</v>
      </c>
      <c r="O143" s="71">
        <v>3.655672427342767</v>
      </c>
      <c r="P143" s="71">
        <v>4.2649564923508434</v>
      </c>
      <c r="Q143" s="71">
        <v>0.24909549203378201</v>
      </c>
      <c r="R143" s="71">
        <v>0</v>
      </c>
      <c r="S143" s="71">
        <v>0</v>
      </c>
      <c r="T143" s="72"/>
      <c r="U143" s="71">
        <v>66348</v>
      </c>
      <c r="V143" s="71">
        <v>64</v>
      </c>
      <c r="W143" s="71">
        <v>198</v>
      </c>
      <c r="X143" s="71">
        <v>976</v>
      </c>
      <c r="Y143" s="71">
        <v>1549</v>
      </c>
      <c r="Z143" s="71">
        <v>1912</v>
      </c>
      <c r="AA143" s="71">
        <v>857</v>
      </c>
      <c r="AB143" s="71">
        <v>3267</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2010</v>
      </c>
      <c r="B144" s="70">
        <v>129</v>
      </c>
      <c r="C144" s="70">
        <v>10</v>
      </c>
      <c r="D144" s="70">
        <v>8</v>
      </c>
      <c r="E144" s="70">
        <v>2013</v>
      </c>
      <c r="F144" s="70" t="s">
        <v>180</v>
      </c>
      <c r="G144" s="70" t="s">
        <v>1876</v>
      </c>
      <c r="H144" s="70" t="s">
        <v>1877</v>
      </c>
      <c r="I144" s="148"/>
      <c r="J144" s="71">
        <v>1.5255822970715369</v>
      </c>
      <c r="K144" s="71">
        <v>0.18754769963151</v>
      </c>
      <c r="L144" s="71">
        <v>9.2673990991997268</v>
      </c>
      <c r="M144" s="71">
        <v>5.8067425287771348</v>
      </c>
      <c r="N144" s="71">
        <v>8.3112493459103849</v>
      </c>
      <c r="O144" s="71">
        <v>3.5360342657173884</v>
      </c>
      <c r="P144" s="71">
        <v>4.4808414361389355</v>
      </c>
      <c r="Q144" s="71">
        <v>0.24823185419778601</v>
      </c>
      <c r="R144" s="71">
        <v>0</v>
      </c>
      <c r="S144" s="71">
        <v>0</v>
      </c>
      <c r="T144" s="72"/>
      <c r="U144" s="71">
        <v>54675</v>
      </c>
      <c r="V144" s="71">
        <v>64</v>
      </c>
      <c r="W144" s="71">
        <v>198</v>
      </c>
      <c r="X144" s="71">
        <v>976</v>
      </c>
      <c r="Y144" s="71">
        <v>1549</v>
      </c>
      <c r="Z144" s="71">
        <v>1932</v>
      </c>
      <c r="AA144" s="71">
        <v>897</v>
      </c>
      <c r="AB144" s="71">
        <v>3209</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2011</v>
      </c>
      <c r="B145" s="70">
        <v>130</v>
      </c>
      <c r="C145" s="70">
        <v>11</v>
      </c>
      <c r="D145" s="70">
        <v>8</v>
      </c>
      <c r="E145" s="70">
        <v>2014</v>
      </c>
      <c r="F145" s="70" t="s">
        <v>181</v>
      </c>
      <c r="G145" s="70" t="s">
        <v>1876</v>
      </c>
      <c r="H145" s="70" t="s">
        <v>1877</v>
      </c>
      <c r="I145" s="148"/>
      <c r="J145" s="71">
        <v>1.328840445679224</v>
      </c>
      <c r="K145" s="71">
        <v>0.21922366224538159</v>
      </c>
      <c r="L145" s="71">
        <v>7.4281960330817594</v>
      </c>
      <c r="M145" s="71">
        <v>5.9201101235810274</v>
      </c>
      <c r="N145" s="71">
        <v>8.63577862645068</v>
      </c>
      <c r="O145" s="71">
        <v>3.3608231847794063</v>
      </c>
      <c r="P145" s="71">
        <v>4.4237909006316309</v>
      </c>
      <c r="Q145" s="71">
        <v>0.23289424226414501</v>
      </c>
      <c r="R145" s="71">
        <v>0</v>
      </c>
      <c r="S145" s="71">
        <v>0</v>
      </c>
      <c r="T145" s="72"/>
      <c r="U145" s="71">
        <v>52892</v>
      </c>
      <c r="V145" s="71">
        <v>65</v>
      </c>
      <c r="W145" s="71">
        <v>162</v>
      </c>
      <c r="X145" s="71">
        <v>946</v>
      </c>
      <c r="Y145" s="71">
        <v>1520</v>
      </c>
      <c r="Z145" s="71">
        <v>1934</v>
      </c>
      <c r="AA145" s="71">
        <v>881</v>
      </c>
      <c r="AB145" s="71">
        <v>3138</v>
      </c>
      <c r="AC145" s="71">
        <v>0</v>
      </c>
      <c r="AD145" s="71">
        <v>0</v>
      </c>
      <c r="AE145" s="72"/>
      <c r="AF145" s="71"/>
      <c r="AG145" s="71"/>
      <c r="AH145" s="71"/>
      <c r="AI145" s="71"/>
      <c r="AJ145" s="71"/>
      <c r="AK145" s="71"/>
      <c r="AL145" s="71"/>
      <c r="AM145" s="71"/>
      <c r="AN145" s="71"/>
      <c r="AO145" s="71"/>
      <c r="AP145" s="71"/>
      <c r="AQ145" s="72"/>
      <c r="AR145" s="71">
        <v>35</v>
      </c>
      <c r="AS145" s="71">
        <v>19</v>
      </c>
      <c r="AT145" s="71">
        <v>0</v>
      </c>
      <c r="AU145" s="71">
        <v>0</v>
      </c>
      <c r="AV145" s="71">
        <v>0</v>
      </c>
      <c r="AW145" s="71">
        <v>0</v>
      </c>
      <c r="AX145" s="71"/>
      <c r="AY145" s="72"/>
      <c r="AZ145" s="71">
        <v>295.87</v>
      </c>
      <c r="BA145" s="71">
        <v>456.4</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2012</v>
      </c>
      <c r="B146" s="70">
        <v>131</v>
      </c>
      <c r="C146" s="70">
        <v>12</v>
      </c>
      <c r="D146" s="70">
        <v>8</v>
      </c>
      <c r="E146" s="70">
        <v>2015</v>
      </c>
      <c r="F146" s="70" t="s">
        <v>182</v>
      </c>
      <c r="G146" s="70" t="s">
        <v>1876</v>
      </c>
      <c r="H146" s="70" t="s">
        <v>1877</v>
      </c>
      <c r="I146" s="148"/>
      <c r="J146" s="71">
        <v>1.6648444393216291</v>
      </c>
      <c r="K146" s="71">
        <v>0.21021270318243779</v>
      </c>
      <c r="L146" s="71">
        <v>7.8189512619587589</v>
      </c>
      <c r="M146" s="71">
        <v>5.7281377747955267</v>
      </c>
      <c r="N146" s="71">
        <v>7.8385514061165971</v>
      </c>
      <c r="O146" s="71">
        <v>3.3115752849860609</v>
      </c>
      <c r="P146" s="71">
        <v>4.3368306223167608</v>
      </c>
      <c r="Q146" s="71">
        <v>0.22391982582182501</v>
      </c>
      <c r="R146" s="71">
        <v>0</v>
      </c>
      <c r="S146" s="71">
        <v>0</v>
      </c>
      <c r="T146" s="72"/>
      <c r="U146" s="71">
        <v>66439</v>
      </c>
      <c r="V146" s="71">
        <v>65</v>
      </c>
      <c r="W146" s="71">
        <v>162</v>
      </c>
      <c r="X146" s="71">
        <v>946</v>
      </c>
      <c r="Y146" s="71">
        <v>1499</v>
      </c>
      <c r="Z146" s="71">
        <v>1924</v>
      </c>
      <c r="AA146" s="71">
        <v>863</v>
      </c>
      <c r="AB146" s="71">
        <v>3082</v>
      </c>
      <c r="AC146" s="71">
        <v>0</v>
      </c>
      <c r="AD146" s="71">
        <v>0</v>
      </c>
      <c r="AE146" s="72"/>
      <c r="AF146" s="71">
        <v>512729.73245036713</v>
      </c>
      <c r="AG146" s="71">
        <v>140047.87932297139</v>
      </c>
      <c r="AH146" s="71">
        <v>1011004.9757100591</v>
      </c>
      <c r="AI146" s="71">
        <v>6016636.7813534345</v>
      </c>
      <c r="AJ146" s="71">
        <v>6639142.3855295703</v>
      </c>
      <c r="AK146" s="71">
        <v>0</v>
      </c>
      <c r="AL146" s="71">
        <v>0</v>
      </c>
      <c r="AM146" s="71">
        <v>422375.17149625032</v>
      </c>
      <c r="AN146" s="71">
        <v>0</v>
      </c>
      <c r="AO146" s="71">
        <v>0</v>
      </c>
      <c r="AP146" s="71">
        <v>14741936.925862651</v>
      </c>
      <c r="AQ146" s="72"/>
      <c r="AR146" s="71">
        <v>53</v>
      </c>
      <c r="AS146" s="71">
        <v>19</v>
      </c>
      <c r="AT146" s="71">
        <v>0</v>
      </c>
      <c r="AU146" s="71">
        <v>1</v>
      </c>
      <c r="AV146" s="71">
        <v>0</v>
      </c>
      <c r="AW146" s="71">
        <v>0</v>
      </c>
      <c r="AX146" s="71"/>
      <c r="AY146" s="72"/>
      <c r="AZ146" s="71">
        <v>466.07</v>
      </c>
      <c r="BA146" s="71">
        <v>456.4</v>
      </c>
      <c r="BB146" s="71">
        <v>0</v>
      </c>
      <c r="BC146" s="71">
        <v>578.79999999999995</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2013</v>
      </c>
      <c r="B147" s="70">
        <v>132</v>
      </c>
      <c r="C147" s="70">
        <v>13</v>
      </c>
      <c r="D147" s="70">
        <v>8</v>
      </c>
      <c r="E147" s="70">
        <v>2016</v>
      </c>
      <c r="F147" s="70" t="s">
        <v>155</v>
      </c>
      <c r="G147" s="70" t="s">
        <v>1876</v>
      </c>
      <c r="H147" s="70" t="s">
        <v>1877</v>
      </c>
      <c r="I147" s="148"/>
      <c r="J147" s="71">
        <v>1.5205560286583006</v>
      </c>
      <c r="K147" s="71">
        <v>0.1982890304422486</v>
      </c>
      <c r="L147" s="71">
        <v>8.4080949616572909</v>
      </c>
      <c r="M147" s="71">
        <v>4.9112138285252538</v>
      </c>
      <c r="N147" s="71">
        <v>7.9127937856067447</v>
      </c>
      <c r="O147" s="71">
        <v>3.2560586076411369</v>
      </c>
      <c r="P147" s="71">
        <v>4.7761236611816864</v>
      </c>
      <c r="Q147" s="71">
        <v>0.21429757250086262</v>
      </c>
      <c r="R147" s="71">
        <v>0</v>
      </c>
      <c r="S147" s="71">
        <v>0</v>
      </c>
      <c r="T147" s="72"/>
      <c r="U147" s="71">
        <v>57760</v>
      </c>
      <c r="V147" s="71">
        <v>65</v>
      </c>
      <c r="W147" s="71">
        <v>162</v>
      </c>
      <c r="X147" s="71">
        <v>946</v>
      </c>
      <c r="Y147" s="71">
        <v>1488</v>
      </c>
      <c r="Z147" s="71">
        <v>1915</v>
      </c>
      <c r="AA147" s="71">
        <v>983</v>
      </c>
      <c r="AB147" s="71">
        <v>3034</v>
      </c>
      <c r="AC147" s="71">
        <v>0</v>
      </c>
      <c r="AD147" s="71">
        <v>0</v>
      </c>
      <c r="AE147" s="72"/>
      <c r="AF147" s="71">
        <v>476490.88288406818</v>
      </c>
      <c r="AG147" s="71">
        <v>133494.27029084679</v>
      </c>
      <c r="AH147" s="71">
        <v>856876.53479400801</v>
      </c>
      <c r="AI147" s="71">
        <v>6005803.0900240699</v>
      </c>
      <c r="AJ147" s="71">
        <v>6546203.4769785115</v>
      </c>
      <c r="AK147" s="71">
        <v>0</v>
      </c>
      <c r="AL147" s="71">
        <v>0</v>
      </c>
      <c r="AM147" s="71">
        <v>416120.00629894761</v>
      </c>
      <c r="AN147" s="71">
        <v>0</v>
      </c>
      <c r="AO147" s="71">
        <v>0</v>
      </c>
      <c r="AP147" s="71">
        <v>14434988.261270452</v>
      </c>
      <c r="AQ147" s="72"/>
      <c r="AR147" s="71">
        <v>55</v>
      </c>
      <c r="AS147" s="71">
        <v>19</v>
      </c>
      <c r="AT147" s="71">
        <v>0</v>
      </c>
      <c r="AU147" s="71">
        <v>1</v>
      </c>
      <c r="AV147" s="71">
        <v>0</v>
      </c>
      <c r="AW147" s="71">
        <v>0</v>
      </c>
      <c r="AX147" s="71"/>
      <c r="AY147" s="72"/>
      <c r="AZ147" s="71">
        <v>485.67</v>
      </c>
      <c r="BA147" s="71">
        <v>456.2</v>
      </c>
      <c r="BB147" s="71">
        <v>0</v>
      </c>
      <c r="BC147" s="71">
        <v>578.79999999999995</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2014</v>
      </c>
      <c r="B148" s="70">
        <v>133</v>
      </c>
      <c r="C148" s="70">
        <v>14</v>
      </c>
      <c r="D148" s="70">
        <v>8</v>
      </c>
      <c r="E148" s="70">
        <v>2017</v>
      </c>
      <c r="F148" s="70" t="s">
        <v>156</v>
      </c>
      <c r="G148" s="70" t="s">
        <v>1876</v>
      </c>
      <c r="H148" s="70" t="s">
        <v>1877</v>
      </c>
      <c r="I148" s="148"/>
      <c r="J148" s="71">
        <v>1.4825718050923509</v>
      </c>
      <c r="K148" s="71">
        <v>0.20262169968885996</v>
      </c>
      <c r="L148" s="71">
        <v>7.5900718657428339</v>
      </c>
      <c r="M148" s="71">
        <v>4.9244248487751703</v>
      </c>
      <c r="N148" s="71">
        <v>7.6598660889678341</v>
      </c>
      <c r="O148" s="71">
        <v>3.1627863617119978</v>
      </c>
      <c r="P148" s="71">
        <v>4.8375995529265374</v>
      </c>
      <c r="Q148" s="71">
        <v>0.203268963555546</v>
      </c>
      <c r="R148" s="71">
        <v>0</v>
      </c>
      <c r="S148" s="71">
        <v>0</v>
      </c>
      <c r="T148" s="72"/>
      <c r="U148" s="71">
        <v>55415</v>
      </c>
      <c r="V148" s="71">
        <v>65</v>
      </c>
      <c r="W148" s="71">
        <v>162</v>
      </c>
      <c r="X148" s="71">
        <v>946</v>
      </c>
      <c r="Y148" s="71">
        <v>1472</v>
      </c>
      <c r="Z148" s="71">
        <v>1891</v>
      </c>
      <c r="AA148" s="71">
        <v>1002</v>
      </c>
      <c r="AB148" s="71">
        <v>2976</v>
      </c>
      <c r="AC148" s="71">
        <v>0</v>
      </c>
      <c r="AD148" s="71">
        <v>0</v>
      </c>
      <c r="AE148" s="72"/>
      <c r="AF148" s="71">
        <v>449209.13976904668</v>
      </c>
      <c r="AG148" s="71">
        <v>133882.14432312851</v>
      </c>
      <c r="AH148" s="71">
        <v>1046765.347508128</v>
      </c>
      <c r="AI148" s="71">
        <v>5857215.7411413742</v>
      </c>
      <c r="AJ148" s="71">
        <v>5872269.5606254796</v>
      </c>
      <c r="AK148" s="71">
        <v>0</v>
      </c>
      <c r="AL148" s="71">
        <v>0</v>
      </c>
      <c r="AM148" s="71">
        <v>408803.84135407698</v>
      </c>
      <c r="AN148" s="71">
        <v>0</v>
      </c>
      <c r="AO148" s="71">
        <v>0</v>
      </c>
      <c r="AP148" s="71">
        <v>13768145.774721233</v>
      </c>
      <c r="AQ148" s="72"/>
      <c r="AR148" s="71">
        <v>55</v>
      </c>
      <c r="AS148" s="71">
        <v>23</v>
      </c>
      <c r="AT148" s="71">
        <v>0</v>
      </c>
      <c r="AU148" s="71">
        <v>1</v>
      </c>
      <c r="AV148" s="71">
        <v>0</v>
      </c>
      <c r="AW148" s="71">
        <v>0</v>
      </c>
      <c r="AX148" s="71"/>
      <c r="AY148" s="72"/>
      <c r="AZ148" s="71">
        <v>485.67</v>
      </c>
      <c r="BA148" s="71">
        <v>635.40000000000009</v>
      </c>
      <c r="BB148" s="71">
        <v>0</v>
      </c>
      <c r="BC148" s="71">
        <v>578.79999999999995</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2015</v>
      </c>
      <c r="B149" s="70">
        <v>134</v>
      </c>
      <c r="C149" s="70">
        <v>15</v>
      </c>
      <c r="D149" s="70">
        <v>8</v>
      </c>
      <c r="E149" s="70">
        <v>2018</v>
      </c>
      <c r="F149" s="70" t="s">
        <v>183</v>
      </c>
      <c r="G149" s="70" t="s">
        <v>1876</v>
      </c>
      <c r="H149" s="70" t="s">
        <v>1877</v>
      </c>
      <c r="I149" s="148"/>
      <c r="J149" s="71">
        <v>1.3394890731427394</v>
      </c>
      <c r="K149" s="71">
        <v>0.18858592148921732</v>
      </c>
      <c r="L149" s="71">
        <v>6.9629133088197737</v>
      </c>
      <c r="M149" s="71">
        <v>4.9487124882574056</v>
      </c>
      <c r="N149" s="71">
        <v>6.9564899012265462</v>
      </c>
      <c r="O149" s="71">
        <v>3.0885943972202674</v>
      </c>
      <c r="P149" s="71">
        <v>4.7751052832338789</v>
      </c>
      <c r="Q149" s="71">
        <v>0.18513541430356101</v>
      </c>
      <c r="R149" s="71">
        <v>0</v>
      </c>
      <c r="S149" s="71">
        <v>0</v>
      </c>
      <c r="T149" s="72"/>
      <c r="U149" s="71">
        <v>52314</v>
      </c>
      <c r="V149" s="71">
        <v>65</v>
      </c>
      <c r="W149" s="71">
        <v>162</v>
      </c>
      <c r="X149" s="71">
        <v>946</v>
      </c>
      <c r="Y149" s="71">
        <v>1452</v>
      </c>
      <c r="Z149" s="71">
        <v>1882</v>
      </c>
      <c r="AA149" s="71">
        <v>999</v>
      </c>
      <c r="AB149" s="71">
        <v>2921</v>
      </c>
      <c r="AC149" s="71">
        <v>0</v>
      </c>
      <c r="AD149" s="71">
        <v>0</v>
      </c>
      <c r="AE149" s="72"/>
      <c r="AF149" s="71">
        <v>425693.33410116221</v>
      </c>
      <c r="AG149" s="71">
        <v>121131.31307565109</v>
      </c>
      <c r="AH149" s="71">
        <v>986576.46882516227</v>
      </c>
      <c r="AI149" s="71">
        <v>5987270.9088131292</v>
      </c>
      <c r="AJ149" s="71">
        <v>5380859.4003601996</v>
      </c>
      <c r="AK149" s="71">
        <v>0</v>
      </c>
      <c r="AL149" s="71">
        <v>0</v>
      </c>
      <c r="AM149" s="71">
        <v>402078.89438872627</v>
      </c>
      <c r="AN149" s="71">
        <v>0</v>
      </c>
      <c r="AO149" s="71">
        <v>0</v>
      </c>
      <c r="AP149" s="71">
        <v>13303610.319564031</v>
      </c>
      <c r="AQ149" s="72"/>
      <c r="AR149" s="71">
        <v>56</v>
      </c>
      <c r="AS149" s="71">
        <v>28</v>
      </c>
      <c r="AT149" s="71">
        <v>0</v>
      </c>
      <c r="AU149" s="71">
        <v>1</v>
      </c>
      <c r="AV149" s="71">
        <v>0</v>
      </c>
      <c r="AW149" s="71">
        <v>0</v>
      </c>
      <c r="AX149" s="71"/>
      <c r="AY149" s="72"/>
      <c r="AZ149" s="71">
        <v>490.37</v>
      </c>
      <c r="BA149" s="71">
        <v>842</v>
      </c>
      <c r="BB149" s="71">
        <v>0</v>
      </c>
      <c r="BC149" s="71">
        <v>579</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2016</v>
      </c>
      <c r="B150" s="70">
        <v>135</v>
      </c>
      <c r="C150" s="70">
        <v>16</v>
      </c>
      <c r="D150" s="70">
        <v>8</v>
      </c>
      <c r="E150" s="70">
        <v>2019</v>
      </c>
      <c r="F150" s="70" t="s">
        <v>158</v>
      </c>
      <c r="G150" s="70" t="s">
        <v>1876</v>
      </c>
      <c r="H150" s="70" t="s">
        <v>1877</v>
      </c>
      <c r="I150" s="148"/>
      <c r="J150" s="71">
        <v>1.3146205497390935</v>
      </c>
      <c r="K150" s="71">
        <v>0.1749938485769707</v>
      </c>
      <c r="L150" s="71">
        <v>6.9941095362662775</v>
      </c>
      <c r="M150" s="71">
        <v>4.4394444596560572</v>
      </c>
      <c r="N150" s="71">
        <v>6.9065993647508392</v>
      </c>
      <c r="O150" s="71">
        <v>2.9757197825177109</v>
      </c>
      <c r="P150" s="71">
        <v>4.1657818396903705</v>
      </c>
      <c r="Q150" s="71">
        <v>0.17507189284625499</v>
      </c>
      <c r="R150" s="71">
        <v>0</v>
      </c>
      <c r="S150" s="71">
        <v>0</v>
      </c>
      <c r="T150" s="72"/>
      <c r="U150" s="71">
        <v>54010</v>
      </c>
      <c r="V150" s="71">
        <v>65</v>
      </c>
      <c r="W150" s="71">
        <v>162</v>
      </c>
      <c r="X150" s="71">
        <v>946</v>
      </c>
      <c r="Y150" s="71">
        <v>1424</v>
      </c>
      <c r="Z150" s="71">
        <v>1863</v>
      </c>
      <c r="AA150" s="71">
        <v>865</v>
      </c>
      <c r="AB150" s="71">
        <v>2837</v>
      </c>
      <c r="AC150" s="71">
        <v>0</v>
      </c>
      <c r="AD150" s="71">
        <v>0</v>
      </c>
      <c r="AE150" s="72"/>
      <c r="AF150" s="71">
        <v>431260.67404459539</v>
      </c>
      <c r="AG150" s="71">
        <v>121095.4426943264</v>
      </c>
      <c r="AH150" s="71">
        <v>1065207.8938177221</v>
      </c>
      <c r="AI150" s="71">
        <v>5867028.4559626849</v>
      </c>
      <c r="AJ150" s="71">
        <v>5566519.3702283129</v>
      </c>
      <c r="AK150" s="71">
        <v>0</v>
      </c>
      <c r="AL150" s="71">
        <v>0</v>
      </c>
      <c r="AM150" s="71">
        <v>386378.04307543446</v>
      </c>
      <c r="AN150" s="71">
        <v>0</v>
      </c>
      <c r="AO150" s="71">
        <v>0</v>
      </c>
      <c r="AP150" s="71">
        <v>13437489.879823077</v>
      </c>
      <c r="AQ150" s="72"/>
      <c r="AR150" s="71">
        <v>57</v>
      </c>
      <c r="AS150" s="71">
        <v>33</v>
      </c>
      <c r="AT150" s="71">
        <v>0</v>
      </c>
      <c r="AU150" s="71">
        <v>1</v>
      </c>
      <c r="AV150" s="71">
        <v>0</v>
      </c>
      <c r="AW150" s="71">
        <v>0</v>
      </c>
      <c r="AX150" s="71"/>
      <c r="AY150" s="72"/>
      <c r="AZ150" s="71">
        <v>494.46999999999991</v>
      </c>
      <c r="BA150" s="71">
        <v>1240.7</v>
      </c>
      <c r="BB150" s="71">
        <v>0</v>
      </c>
      <c r="BC150" s="71">
        <v>578.79999999999995</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2017</v>
      </c>
      <c r="B151" s="70">
        <v>136</v>
      </c>
      <c r="C151" s="70">
        <v>17</v>
      </c>
      <c r="D151" s="70">
        <v>8</v>
      </c>
      <c r="E151" s="70">
        <v>2020</v>
      </c>
      <c r="F151" s="70" t="s">
        <v>159</v>
      </c>
      <c r="G151" s="70" t="s">
        <v>1876</v>
      </c>
      <c r="H151" s="70" t="s">
        <v>1877</v>
      </c>
      <c r="I151" s="148"/>
      <c r="J151" s="71">
        <v>1.402352789209691</v>
      </c>
      <c r="K151" s="71">
        <v>0.15422514246456506</v>
      </c>
      <c r="L151" s="71">
        <v>8.6486304162434049</v>
      </c>
      <c r="M151" s="71">
        <v>3.9985920602855494</v>
      </c>
      <c r="N151" s="71">
        <v>6.2413797024600806</v>
      </c>
      <c r="O151" s="71">
        <v>2.5665675708501734</v>
      </c>
      <c r="P151" s="71">
        <v>3.8739704241702415</v>
      </c>
      <c r="Q151" s="71">
        <v>0.16302640019801301</v>
      </c>
      <c r="R151" s="71">
        <v>0</v>
      </c>
      <c r="S151" s="71">
        <v>0</v>
      </c>
      <c r="T151" s="72"/>
      <c r="U151" s="71">
        <v>65311</v>
      </c>
      <c r="V151" s="71">
        <v>53</v>
      </c>
      <c r="W151" s="71">
        <v>178</v>
      </c>
      <c r="X151" s="71">
        <v>896</v>
      </c>
      <c r="Y151" s="71">
        <v>1404</v>
      </c>
      <c r="Z151" s="71">
        <v>1834</v>
      </c>
      <c r="AA151" s="71">
        <v>855</v>
      </c>
      <c r="AB151" s="71">
        <v>2765</v>
      </c>
      <c r="AC151" s="71">
        <v>0</v>
      </c>
      <c r="AD151" s="71">
        <v>0</v>
      </c>
      <c r="AE151" s="72"/>
      <c r="AF151" s="71">
        <v>509942.24243487138</v>
      </c>
      <c r="AG151" s="71">
        <v>98812.140685768929</v>
      </c>
      <c r="AH151" s="71">
        <v>1268306.8447810367</v>
      </c>
      <c r="AI151" s="71">
        <v>5144546.7656256398</v>
      </c>
      <c r="AJ151" s="71">
        <v>5765508.9000601172</v>
      </c>
      <c r="AK151" s="71"/>
      <c r="AL151" s="71"/>
      <c r="AM151" s="71">
        <v>360863.21979072411</v>
      </c>
      <c r="AN151" s="71"/>
      <c r="AO151" s="71"/>
      <c r="AP151" s="71">
        <v>13147980.11337816</v>
      </c>
      <c r="AQ151" s="72"/>
      <c r="AR151" s="71">
        <v>61</v>
      </c>
      <c r="AS151" s="71">
        <v>44</v>
      </c>
      <c r="AT151" s="71">
        <v>0</v>
      </c>
      <c r="AU151" s="71">
        <v>1</v>
      </c>
      <c r="AV151" s="71">
        <v>0</v>
      </c>
      <c r="AW151" s="71">
        <v>0</v>
      </c>
      <c r="AX151" s="71"/>
      <c r="AY151" s="72"/>
      <c r="AZ151" s="71">
        <v>515.16999999999985</v>
      </c>
      <c r="BA151" s="71">
        <v>1719.6</v>
      </c>
      <c r="BB151" s="71">
        <v>0</v>
      </c>
      <c r="BC151" s="71">
        <v>578.79999999999995</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2018</v>
      </c>
      <c r="B152" s="70">
        <v>136</v>
      </c>
      <c r="C152" s="70">
        <v>18</v>
      </c>
      <c r="D152" s="70">
        <v>8</v>
      </c>
      <c r="E152" s="70">
        <v>2021</v>
      </c>
      <c r="F152" s="70" t="s">
        <v>160</v>
      </c>
      <c r="G152" s="70" t="s">
        <v>1876</v>
      </c>
      <c r="H152" s="70" t="s">
        <v>1877</v>
      </c>
      <c r="I152" s="148"/>
      <c r="J152" s="71">
        <v>1.692464410318528</v>
      </c>
      <c r="K152" s="71">
        <v>0.14856162246082746</v>
      </c>
      <c r="L152" s="71">
        <v>7.8926444964762741</v>
      </c>
      <c r="M152" s="71">
        <v>4.0610360483333396</v>
      </c>
      <c r="N152" s="71">
        <v>6.1091266957715309</v>
      </c>
      <c r="O152" s="71">
        <v>2.4980913564011771</v>
      </c>
      <c r="P152" s="71">
        <v>3.9589116361870098</v>
      </c>
      <c r="Q152" s="71">
        <v>0.15852099658403901</v>
      </c>
      <c r="R152" s="71">
        <v>0</v>
      </c>
      <c r="S152" s="71">
        <v>0</v>
      </c>
      <c r="T152" s="72"/>
      <c r="U152" s="71">
        <v>80945</v>
      </c>
      <c r="V152" s="71">
        <v>53</v>
      </c>
      <c r="W152" s="71">
        <v>178</v>
      </c>
      <c r="X152" s="71">
        <v>896</v>
      </c>
      <c r="Y152" s="71">
        <v>1391</v>
      </c>
      <c r="Z152" s="71">
        <v>1838</v>
      </c>
      <c r="AA152" s="71">
        <v>852</v>
      </c>
      <c r="AB152" s="71">
        <v>2715</v>
      </c>
      <c r="AC152" s="71">
        <v>0</v>
      </c>
      <c r="AD152" s="71">
        <v>0</v>
      </c>
      <c r="AE152" s="72"/>
      <c r="AF152" s="71">
        <v>620003.85839354713</v>
      </c>
      <c r="AG152" s="71">
        <v>100518.47125350751</v>
      </c>
      <c r="AH152" s="71">
        <v>1137110.8972144406</v>
      </c>
      <c r="AI152" s="71">
        <v>5645092.8047417877</v>
      </c>
      <c r="AJ152" s="71">
        <v>5564283.5663716719</v>
      </c>
      <c r="AK152" s="71">
        <v>0</v>
      </c>
      <c r="AL152" s="71">
        <v>0</v>
      </c>
      <c r="AM152" s="71">
        <v>356381.45539818495</v>
      </c>
      <c r="AN152" s="71">
        <v>0</v>
      </c>
      <c r="AO152" s="71">
        <v>0</v>
      </c>
      <c r="AP152" s="71">
        <v>13423391.053373141</v>
      </c>
      <c r="AQ152" s="72"/>
      <c r="AR152" s="71">
        <v>74</v>
      </c>
      <c r="AS152" s="71">
        <v>50</v>
      </c>
      <c r="AT152" s="71">
        <v>0</v>
      </c>
      <c r="AU152" s="71">
        <v>1</v>
      </c>
      <c r="AV152" s="71">
        <v>0</v>
      </c>
      <c r="AW152" s="71">
        <v>0</v>
      </c>
      <c r="AX152" s="71"/>
      <c r="AY152" s="72"/>
      <c r="AZ152" s="71">
        <v>627.26999999999987</v>
      </c>
      <c r="BA152" s="71">
        <v>1972.6</v>
      </c>
      <c r="BB152" s="71">
        <v>0</v>
      </c>
      <c r="BC152" s="71">
        <v>578.79999999999995</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1881</v>
      </c>
      <c r="B153" s="70">
        <v>136</v>
      </c>
      <c r="C153" s="70">
        <v>19</v>
      </c>
      <c r="D153" s="70">
        <v>8</v>
      </c>
      <c r="E153" s="70">
        <v>2022</v>
      </c>
      <c r="F153" s="70" t="s">
        <v>161</v>
      </c>
      <c r="G153" s="70" t="s">
        <v>1876</v>
      </c>
      <c r="H153" s="70" t="s">
        <v>1877</v>
      </c>
      <c r="I153" s="148"/>
      <c r="J153" s="71">
        <v>1.516589186307391</v>
      </c>
      <c r="K153" s="71">
        <v>0.14210722567351083</v>
      </c>
      <c r="L153" s="71">
        <v>7.0767978698452474</v>
      </c>
      <c r="M153" s="71">
        <v>4.1404391781941285</v>
      </c>
      <c r="N153" s="71">
        <v>5.9862162727582646</v>
      </c>
      <c r="O153" s="71">
        <v>2.6063832178471849</v>
      </c>
      <c r="P153" s="71">
        <v>3.9406580736781738</v>
      </c>
      <c r="Q153" s="71">
        <v>0.15724134933642209</v>
      </c>
      <c r="R153" s="71">
        <v>0</v>
      </c>
      <c r="S153" s="71">
        <v>0</v>
      </c>
      <c r="T153" s="72"/>
      <c r="U153" s="71">
        <v>89210</v>
      </c>
      <c r="V153" s="71">
        <v>53</v>
      </c>
      <c r="W153" s="71">
        <v>178</v>
      </c>
      <c r="X153" s="71">
        <v>896</v>
      </c>
      <c r="Y153" s="71">
        <v>1384</v>
      </c>
      <c r="Z153" s="71">
        <v>1822</v>
      </c>
      <c r="AA153" s="71">
        <v>861</v>
      </c>
      <c r="AB153" s="71">
        <v>2671</v>
      </c>
      <c r="AC153" s="71">
        <v>0</v>
      </c>
      <c r="AD153" s="71">
        <v>0</v>
      </c>
      <c r="AE153" s="72"/>
      <c r="AF153" s="71">
        <v>609172.7858813121</v>
      </c>
      <c r="AG153" s="71">
        <v>101401.48297565247</v>
      </c>
      <c r="AH153" s="71">
        <v>1262203.549573499</v>
      </c>
      <c r="AI153" s="71">
        <v>5606279.2660112828</v>
      </c>
      <c r="AJ153" s="71">
        <v>5635460.7223846586</v>
      </c>
      <c r="AK153" s="71">
        <v>0</v>
      </c>
      <c r="AL153" s="71">
        <v>0</v>
      </c>
      <c r="AM153" s="71">
        <v>344899.00336140569</v>
      </c>
      <c r="AN153" s="71">
        <v>0</v>
      </c>
      <c r="AO153" s="71">
        <v>0</v>
      </c>
      <c r="AP153" s="71">
        <v>13559416.810187811</v>
      </c>
      <c r="AQ153" s="72"/>
      <c r="AR153" s="71">
        <v>78</v>
      </c>
      <c r="AS153" s="71">
        <v>53</v>
      </c>
      <c r="AT153" s="71">
        <v>0</v>
      </c>
      <c r="AU153" s="71">
        <v>1</v>
      </c>
      <c r="AV153" s="71">
        <v>0</v>
      </c>
      <c r="AW153" s="71">
        <v>0</v>
      </c>
      <c r="AX153" s="71"/>
      <c r="AY153" s="72"/>
      <c r="AZ153" s="71">
        <v>654.16999999999985</v>
      </c>
      <c r="BA153" s="71">
        <v>2155.6999999999998</v>
      </c>
      <c r="BB153" s="71">
        <v>0</v>
      </c>
      <c r="BC153" s="71">
        <v>578.79999999999995</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2019</v>
      </c>
      <c r="B154" s="70">
        <v>136</v>
      </c>
      <c r="C154" s="70">
        <v>20</v>
      </c>
      <c r="D154" s="70">
        <v>8</v>
      </c>
      <c r="E154" s="70">
        <v>2023</v>
      </c>
      <c r="F154" s="70" t="s">
        <v>1539</v>
      </c>
      <c r="G154" s="70" t="s">
        <v>1876</v>
      </c>
      <c r="H154" s="70" t="s">
        <v>1877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80</v>
      </c>
      <c r="AS154" s="71">
        <v>55</v>
      </c>
      <c r="AT154" s="71">
        <v>0</v>
      </c>
      <c r="AU154" s="71">
        <v>1</v>
      </c>
      <c r="AV154" s="71">
        <v>0</v>
      </c>
      <c r="AW154" s="71">
        <v>0</v>
      </c>
      <c r="AX154" s="71"/>
      <c r="AY154" s="72"/>
      <c r="AZ154" s="71">
        <v>669.56999999999982</v>
      </c>
      <c r="BA154" s="71">
        <v>2254.6999999999998</v>
      </c>
      <c r="BB154" s="71">
        <v>0</v>
      </c>
      <c r="BC154" s="71">
        <v>578.79999999999995</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1875</v>
      </c>
      <c r="B155" s="70">
        <v>136</v>
      </c>
      <c r="C155" s="70">
        <v>21</v>
      </c>
      <c r="D155" s="70">
        <v>8</v>
      </c>
      <c r="E155" s="70">
        <v>2024</v>
      </c>
      <c r="F155" s="70" t="s">
        <v>1554</v>
      </c>
      <c r="G155" s="70" t="s">
        <v>1876</v>
      </c>
      <c r="H155" s="70" t="s">
        <v>1877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2020</v>
      </c>
      <c r="B156" s="70">
        <v>1</v>
      </c>
      <c r="C156" s="70">
        <v>1</v>
      </c>
      <c r="D156" s="70">
        <v>1</v>
      </c>
      <c r="E156" s="70">
        <v>1990</v>
      </c>
      <c r="F156" s="70" t="s">
        <v>787</v>
      </c>
      <c r="G156" s="70" t="s">
        <v>2021</v>
      </c>
      <c r="H156" s="70" t="s">
        <v>2022</v>
      </c>
      <c r="I156" s="148" t="s">
        <v>793</v>
      </c>
      <c r="J156" s="71">
        <v>0</v>
      </c>
      <c r="K156" s="71">
        <v>0.61465897716357754</v>
      </c>
      <c r="L156" s="71">
        <v>3.722068506855186</v>
      </c>
      <c r="M156" s="71">
        <v>2.5867970594960328</v>
      </c>
      <c r="N156" s="71">
        <v>2.3323251894355592</v>
      </c>
      <c r="O156" s="71">
        <v>1.2447980638285701</v>
      </c>
      <c r="P156" s="71">
        <v>2.862307443297893</v>
      </c>
      <c r="Q156" s="71">
        <v>0.14541214502344699</v>
      </c>
      <c r="R156" s="71">
        <v>5.7609678455608258</v>
      </c>
      <c r="S156" s="71">
        <v>0.1828628306500501</v>
      </c>
      <c r="T156" s="72"/>
      <c r="U156" s="71">
        <v>0</v>
      </c>
      <c r="V156" s="71">
        <v>236</v>
      </c>
      <c r="W156" s="71">
        <v>34</v>
      </c>
      <c r="X156" s="71">
        <v>1079</v>
      </c>
      <c r="Y156" s="71">
        <v>1021</v>
      </c>
      <c r="Z156" s="71">
        <v>512</v>
      </c>
      <c r="AA156" s="71">
        <v>695</v>
      </c>
      <c r="AB156" s="71">
        <v>2361</v>
      </c>
      <c r="AC156" s="71">
        <v>997810</v>
      </c>
      <c r="AD156" s="71">
        <v>0.1828628306500501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2023</v>
      </c>
      <c r="B157" s="70">
        <v>2</v>
      </c>
      <c r="C157" s="70">
        <v>2</v>
      </c>
      <c r="D157" s="70">
        <v>1</v>
      </c>
      <c r="E157" s="70">
        <v>2005</v>
      </c>
      <c r="F157" s="70" t="s">
        <v>789</v>
      </c>
      <c r="G157" s="70" t="s">
        <v>2021</v>
      </c>
      <c r="H157" s="70" t="s">
        <v>2022</v>
      </c>
      <c r="I157" s="148"/>
      <c r="J157" s="71">
        <v>0</v>
      </c>
      <c r="K157" s="71">
        <v>0.50145750780641474</v>
      </c>
      <c r="L157" s="71">
        <v>3.9128662315609182</v>
      </c>
      <c r="M157" s="71">
        <v>3.577583457026952</v>
      </c>
      <c r="N157" s="71">
        <v>3.326982888821322</v>
      </c>
      <c r="O157" s="71">
        <v>1.628267378739088</v>
      </c>
      <c r="P157" s="71">
        <v>5.124208114686871</v>
      </c>
      <c r="Q157" s="71">
        <v>0.137623844372954</v>
      </c>
      <c r="R157" s="71">
        <v>5.9562585785023288</v>
      </c>
      <c r="S157" s="71">
        <v>0.33666273000000002</v>
      </c>
      <c r="T157" s="72"/>
      <c r="U157" s="71">
        <v>0</v>
      </c>
      <c r="V157" s="71">
        <v>235</v>
      </c>
      <c r="W157" s="71">
        <v>47</v>
      </c>
      <c r="X157" s="71">
        <v>852</v>
      </c>
      <c r="Y157" s="71">
        <v>1257</v>
      </c>
      <c r="Z157" s="71">
        <v>775</v>
      </c>
      <c r="AA157" s="71">
        <v>1019</v>
      </c>
      <c r="AB157" s="71">
        <v>2336</v>
      </c>
      <c r="AC157" s="71">
        <v>1053241</v>
      </c>
      <c r="AD157" s="71">
        <v>0.33666273000000002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2024</v>
      </c>
      <c r="B158" s="70">
        <v>3</v>
      </c>
      <c r="C158" s="70">
        <v>3</v>
      </c>
      <c r="D158" s="70">
        <v>1</v>
      </c>
      <c r="E158" s="70">
        <v>2006</v>
      </c>
      <c r="F158" s="70" t="s">
        <v>790</v>
      </c>
      <c r="G158" s="1064" t="s">
        <v>2021</v>
      </c>
      <c r="H158" s="70" t="s">
        <v>2022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2025</v>
      </c>
      <c r="B159" s="70">
        <v>4</v>
      </c>
      <c r="C159" s="70">
        <v>4</v>
      </c>
      <c r="D159" s="70">
        <v>1</v>
      </c>
      <c r="E159" s="70">
        <v>2007</v>
      </c>
      <c r="F159" s="70" t="s">
        <v>791</v>
      </c>
      <c r="G159" s="1064" t="s">
        <v>2021</v>
      </c>
      <c r="H159" s="70" t="s">
        <v>2022</v>
      </c>
      <c r="I159" s="148"/>
      <c r="J159" s="71">
        <v>0</v>
      </c>
      <c r="K159" s="71">
        <v>0.49062615360799128</v>
      </c>
      <c r="L159" s="71">
        <v>5.9157984682227358</v>
      </c>
      <c r="M159" s="71">
        <v>5.4215716415311164</v>
      </c>
      <c r="N159" s="71">
        <v>3.49754285194925</v>
      </c>
      <c r="O159" s="71">
        <v>1.5986538811297499</v>
      </c>
      <c r="P159" s="71">
        <v>5.1984184357747649</v>
      </c>
      <c r="Q159" s="71">
        <v>0.14667614925102701</v>
      </c>
      <c r="R159" s="71">
        <v>5.2204421965479622</v>
      </c>
      <c r="S159" s="71">
        <v>0.27557777960000002</v>
      </c>
      <c r="T159" s="72"/>
      <c r="U159" s="71">
        <v>0</v>
      </c>
      <c r="V159" s="71">
        <v>207</v>
      </c>
      <c r="W159" s="71">
        <v>53</v>
      </c>
      <c r="X159" s="71">
        <v>1383</v>
      </c>
      <c r="Y159" s="71">
        <v>1259</v>
      </c>
      <c r="Z159" s="71">
        <v>791</v>
      </c>
      <c r="AA159" s="71">
        <v>1018</v>
      </c>
      <c r="AB159" s="71">
        <v>2358</v>
      </c>
      <c r="AC159" s="71">
        <v>949614</v>
      </c>
      <c r="AD159" s="71">
        <v>0.27557777960000002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2026</v>
      </c>
      <c r="B160" s="70">
        <v>5</v>
      </c>
      <c r="C160" s="70">
        <v>5</v>
      </c>
      <c r="D160" s="70">
        <v>1</v>
      </c>
      <c r="E160" s="70">
        <v>2008</v>
      </c>
      <c r="F160" s="70" t="s">
        <v>792</v>
      </c>
      <c r="G160" s="70" t="s">
        <v>2021</v>
      </c>
      <c r="H160" s="70" t="s">
        <v>2022</v>
      </c>
      <c r="I160" s="148"/>
      <c r="J160" s="71">
        <v>0</v>
      </c>
      <c r="K160" s="71">
        <v>0.38919431494814249</v>
      </c>
      <c r="L160" s="71">
        <v>5.293892555942322</v>
      </c>
      <c r="M160" s="71">
        <v>5.4101715558053067</v>
      </c>
      <c r="N160" s="71">
        <v>3.4849456626565898</v>
      </c>
      <c r="O160" s="71">
        <v>1.52492127467367</v>
      </c>
      <c r="P160" s="71">
        <v>5.0904804325692714</v>
      </c>
      <c r="Q160" s="71">
        <v>0.146077392800085</v>
      </c>
      <c r="R160" s="71">
        <v>5.1844644432831446</v>
      </c>
      <c r="S160" s="71">
        <v>0.23471381576000011</v>
      </c>
      <c r="T160" s="72"/>
      <c r="U160" s="71">
        <v>0</v>
      </c>
      <c r="V160" s="71">
        <v>207</v>
      </c>
      <c r="W160" s="71">
        <v>53</v>
      </c>
      <c r="X160" s="71">
        <v>1383</v>
      </c>
      <c r="Y160" s="71">
        <v>1276</v>
      </c>
      <c r="Z160" s="71">
        <v>781</v>
      </c>
      <c r="AA160" s="71">
        <v>998</v>
      </c>
      <c r="AB160" s="71">
        <v>2387</v>
      </c>
      <c r="AC160" s="71">
        <v>979274</v>
      </c>
      <c r="AD160" s="71">
        <v>0.23471381576000011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2027</v>
      </c>
      <c r="B161" s="70">
        <v>6</v>
      </c>
      <c r="C161" s="70">
        <v>6</v>
      </c>
      <c r="D161" s="70">
        <v>1</v>
      </c>
      <c r="E161" s="70">
        <v>2009</v>
      </c>
      <c r="F161" s="70" t="s">
        <v>176</v>
      </c>
      <c r="G161" s="70" t="s">
        <v>2021</v>
      </c>
      <c r="H161" s="70" t="s">
        <v>2022</v>
      </c>
      <c r="I161" s="148"/>
      <c r="J161" s="71">
        <v>0</v>
      </c>
      <c r="K161" s="71">
        <v>0.31473742582883801</v>
      </c>
      <c r="L161" s="71">
        <v>6.8430338112628846</v>
      </c>
      <c r="M161" s="71">
        <v>5.0086301014391994</v>
      </c>
      <c r="N161" s="71">
        <v>3.2251405384501042</v>
      </c>
      <c r="O161" s="71">
        <v>1.590427606837395</v>
      </c>
      <c r="P161" s="71">
        <v>4.9684568783789729</v>
      </c>
      <c r="Q161" s="71">
        <v>0.14090471514788799</v>
      </c>
      <c r="R161" s="71">
        <v>5.555812775474708</v>
      </c>
      <c r="S161" s="71">
        <v>0.37272849180000001</v>
      </c>
      <c r="T161" s="72"/>
      <c r="U161" s="71">
        <v>0</v>
      </c>
      <c r="V161" s="71">
        <v>193</v>
      </c>
      <c r="W161" s="71">
        <v>66</v>
      </c>
      <c r="X161" s="71">
        <v>1463</v>
      </c>
      <c r="Y161" s="71">
        <v>1294</v>
      </c>
      <c r="Z161" s="71">
        <v>804</v>
      </c>
      <c r="AA161" s="71">
        <v>1000</v>
      </c>
      <c r="AB161" s="71">
        <v>2417</v>
      </c>
      <c r="AC161" s="71">
        <v>1023790</v>
      </c>
      <c r="AD161" s="71">
        <v>0.37272849180000001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0.47599999999999998</v>
      </c>
      <c r="BL161" s="71">
        <v>0</v>
      </c>
      <c r="BM161" s="71">
        <v>0</v>
      </c>
      <c r="BN161" s="72"/>
      <c r="BO161" s="71">
        <v>0</v>
      </c>
      <c r="BP161" s="71">
        <v>0</v>
      </c>
      <c r="BQ161" s="71">
        <v>0</v>
      </c>
      <c r="BR161" s="71">
        <v>1</v>
      </c>
      <c r="BS161" s="71">
        <v>0</v>
      </c>
      <c r="BT161" s="71">
        <v>0</v>
      </c>
      <c r="BU161"/>
      <c r="BV161" s="70">
        <v>0.47599999999999998</v>
      </c>
      <c r="BW161" s="70">
        <v>0</v>
      </c>
      <c r="BX161" s="70">
        <v>0</v>
      </c>
      <c r="BY161" s="70">
        <v>0</v>
      </c>
      <c r="BZ161" s="70">
        <v>0</v>
      </c>
      <c r="CA161" s="70">
        <v>0</v>
      </c>
      <c r="CB161" s="70">
        <v>0</v>
      </c>
      <c r="CC161" s="70">
        <v>0</v>
      </c>
      <c r="CD161" s="70">
        <v>0</v>
      </c>
    </row>
    <row r="162" spans="1:82">
      <c r="A162" s="70" t="s">
        <v>2028</v>
      </c>
      <c r="B162" s="70">
        <v>7</v>
      </c>
      <c r="C162" s="70">
        <v>7</v>
      </c>
      <c r="D162" s="70">
        <v>1</v>
      </c>
      <c r="E162" s="70">
        <v>2010</v>
      </c>
      <c r="F162" s="70" t="s">
        <v>177</v>
      </c>
      <c r="G162" s="70" t="s">
        <v>2021</v>
      </c>
      <c r="H162" s="70" t="s">
        <v>2022</v>
      </c>
      <c r="I162" s="148"/>
      <c r="J162" s="71">
        <v>0</v>
      </c>
      <c r="K162" s="71">
        <v>0.28214978745677588</v>
      </c>
      <c r="L162" s="71">
        <v>6.3917550675150627</v>
      </c>
      <c r="M162" s="71">
        <v>5.0668941028612258</v>
      </c>
      <c r="N162" s="71">
        <v>3.2796923707736312</v>
      </c>
      <c r="O162" s="71">
        <v>1.659862167885249</v>
      </c>
      <c r="P162" s="71">
        <v>5.1976300140843126</v>
      </c>
      <c r="Q162" s="71">
        <v>0.14583100198389001</v>
      </c>
      <c r="R162" s="71">
        <v>5.6176261597712553</v>
      </c>
      <c r="S162" s="71">
        <v>0.31840848032000002</v>
      </c>
      <c r="T162" s="72"/>
      <c r="U162" s="71">
        <v>0</v>
      </c>
      <c r="V162" s="71">
        <v>193</v>
      </c>
      <c r="W162" s="71">
        <v>66</v>
      </c>
      <c r="X162" s="71">
        <v>1463</v>
      </c>
      <c r="Y162" s="71">
        <v>1298</v>
      </c>
      <c r="Z162" s="71">
        <v>843</v>
      </c>
      <c r="AA162" s="71">
        <v>1020</v>
      </c>
      <c r="AB162" s="71">
        <v>2397</v>
      </c>
      <c r="AC162" s="71">
        <v>980998</v>
      </c>
      <c r="AD162" s="71">
        <v>0.31840848032000002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0.501</v>
      </c>
      <c r="BL162" s="71">
        <v>9.4130000000000003</v>
      </c>
      <c r="BM162" s="71">
        <v>0</v>
      </c>
      <c r="BN162" s="72"/>
      <c r="BO162" s="71">
        <v>0</v>
      </c>
      <c r="BP162" s="71">
        <v>0</v>
      </c>
      <c r="BQ162" s="71">
        <v>0</v>
      </c>
      <c r="BR162" s="71">
        <v>1</v>
      </c>
      <c r="BS162" s="71">
        <v>1</v>
      </c>
      <c r="BT162" s="71">
        <v>0</v>
      </c>
      <c r="BU162"/>
      <c r="BV162" s="70">
        <v>9.9139999999999997</v>
      </c>
      <c r="BW162" s="70">
        <v>0</v>
      </c>
      <c r="BX162" s="70">
        <v>0</v>
      </c>
      <c r="BY162" s="70">
        <v>0</v>
      </c>
      <c r="BZ162" s="70">
        <v>0</v>
      </c>
      <c r="CA162" s="70">
        <v>0</v>
      </c>
      <c r="CB162" s="70">
        <v>0</v>
      </c>
      <c r="CC162" s="70">
        <v>0</v>
      </c>
      <c r="CD162" s="70">
        <v>0</v>
      </c>
    </row>
    <row r="163" spans="1:82">
      <c r="A163" s="70" t="s">
        <v>2029</v>
      </c>
      <c r="B163" s="70">
        <v>8</v>
      </c>
      <c r="C163" s="70">
        <v>8</v>
      </c>
      <c r="D163" s="70">
        <v>1</v>
      </c>
      <c r="E163" s="70">
        <v>2011</v>
      </c>
      <c r="F163" s="70" t="s">
        <v>178</v>
      </c>
      <c r="G163" s="70" t="s">
        <v>2021</v>
      </c>
      <c r="H163" s="70" t="s">
        <v>2022</v>
      </c>
      <c r="I163" s="148"/>
      <c r="J163" s="71">
        <v>0</v>
      </c>
      <c r="K163" s="71">
        <v>0.42594779261109528</v>
      </c>
      <c r="L163" s="71">
        <v>2.818306788156399</v>
      </c>
      <c r="M163" s="71">
        <v>6.4431691655441821</v>
      </c>
      <c r="N163" s="71">
        <v>4.0130847040004882</v>
      </c>
      <c r="O163" s="71">
        <v>1.6977992636742825</v>
      </c>
      <c r="P163" s="71">
        <v>4.963303111407769</v>
      </c>
      <c r="Q163" s="71">
        <v>0.177477738721419</v>
      </c>
      <c r="R163" s="71">
        <v>5.687205522570058</v>
      </c>
      <c r="S163" s="71">
        <v>0.31974801284999987</v>
      </c>
      <c r="T163" s="72"/>
      <c r="U163" s="71">
        <v>0</v>
      </c>
      <c r="V163" s="71">
        <v>193</v>
      </c>
      <c r="W163" s="71">
        <v>66</v>
      </c>
      <c r="X163" s="71">
        <v>1463</v>
      </c>
      <c r="Y163" s="71">
        <v>1375</v>
      </c>
      <c r="Z163" s="71">
        <v>881</v>
      </c>
      <c r="AA163" s="71">
        <v>1003</v>
      </c>
      <c r="AB163" s="71">
        <v>2529</v>
      </c>
      <c r="AC163" s="71">
        <v>991506</v>
      </c>
      <c r="AD163" s="71">
        <v>0.31974801284999987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0.41499999999999998</v>
      </c>
      <c r="BL163" s="71">
        <v>8.0660000000000007</v>
      </c>
      <c r="BM163" s="71">
        <v>0</v>
      </c>
      <c r="BN163" s="72"/>
      <c r="BO163" s="71">
        <v>0</v>
      </c>
      <c r="BP163" s="71">
        <v>0</v>
      </c>
      <c r="BQ163" s="71">
        <v>0</v>
      </c>
      <c r="BR163" s="71">
        <v>1</v>
      </c>
      <c r="BS163" s="71">
        <v>1</v>
      </c>
      <c r="BT163" s="71">
        <v>0</v>
      </c>
      <c r="BU163"/>
      <c r="BV163" s="70">
        <v>8.4809999999999999</v>
      </c>
      <c r="BW163" s="70">
        <v>0</v>
      </c>
      <c r="BX163" s="70">
        <v>0</v>
      </c>
      <c r="BY163" s="70">
        <v>0</v>
      </c>
      <c r="BZ163" s="70">
        <v>0</v>
      </c>
      <c r="CA163" s="70">
        <v>0</v>
      </c>
      <c r="CB163" s="70">
        <v>0</v>
      </c>
      <c r="CC163" s="70">
        <v>0</v>
      </c>
      <c r="CD163" s="70">
        <v>0</v>
      </c>
    </row>
    <row r="164" spans="1:82">
      <c r="A164" s="70" t="s">
        <v>2030</v>
      </c>
      <c r="B164" s="70">
        <v>9</v>
      </c>
      <c r="C164" s="70">
        <v>9</v>
      </c>
      <c r="D164" s="70">
        <v>1</v>
      </c>
      <c r="E164" s="70">
        <v>2012</v>
      </c>
      <c r="F164" s="70" t="s">
        <v>179</v>
      </c>
      <c r="G164" s="70" t="s">
        <v>2021</v>
      </c>
      <c r="H164" s="70" t="s">
        <v>2022</v>
      </c>
      <c r="I164" s="148"/>
      <c r="J164" s="71">
        <v>0</v>
      </c>
      <c r="K164" s="71">
        <v>0.4201674432148314</v>
      </c>
      <c r="L164" s="71">
        <v>2.7902720558166032</v>
      </c>
      <c r="M164" s="71">
        <v>6.7841026509745816</v>
      </c>
      <c r="N164" s="71">
        <v>4.3201291527209307</v>
      </c>
      <c r="O164" s="71">
        <v>1.7819491120729387</v>
      </c>
      <c r="P164" s="71">
        <v>5.041307965870951</v>
      </c>
      <c r="Q164" s="71">
        <v>0.192749741004408</v>
      </c>
      <c r="R164" s="71">
        <v>8.0646981327998937</v>
      </c>
      <c r="S164" s="71">
        <v>0.41716856559999999</v>
      </c>
      <c r="T164" s="72"/>
      <c r="U164" s="71">
        <v>0</v>
      </c>
      <c r="V164" s="71">
        <v>193</v>
      </c>
      <c r="W164" s="71">
        <v>66</v>
      </c>
      <c r="X164" s="71">
        <v>1463</v>
      </c>
      <c r="Y164" s="71">
        <v>1402</v>
      </c>
      <c r="Z164" s="71">
        <v>932</v>
      </c>
      <c r="AA164" s="71">
        <v>1013</v>
      </c>
      <c r="AB164" s="71">
        <v>2528</v>
      </c>
      <c r="AC164" s="71">
        <v>1369581</v>
      </c>
      <c r="AD164" s="71">
        <v>0.41716856559999999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0.39700000000000002</v>
      </c>
      <c r="BL164" s="71">
        <v>8.6050000000000004</v>
      </c>
      <c r="BM164" s="71">
        <v>0</v>
      </c>
      <c r="BN164" s="72"/>
      <c r="BO164" s="71">
        <v>0</v>
      </c>
      <c r="BP164" s="71">
        <v>0</v>
      </c>
      <c r="BQ164" s="71">
        <v>0</v>
      </c>
      <c r="BR164" s="71">
        <v>1</v>
      </c>
      <c r="BS164" s="71">
        <v>1</v>
      </c>
      <c r="BT164" s="71">
        <v>0</v>
      </c>
      <c r="BU164"/>
      <c r="BV164" s="70">
        <v>9.0020000000000007</v>
      </c>
      <c r="BW164" s="70">
        <v>0</v>
      </c>
      <c r="BX164" s="70">
        <v>0</v>
      </c>
      <c r="BY164" s="70">
        <v>0</v>
      </c>
      <c r="BZ164" s="70">
        <v>0</v>
      </c>
      <c r="CA164" s="70">
        <v>0</v>
      </c>
      <c r="CB164" s="70">
        <v>0</v>
      </c>
      <c r="CC164" s="70">
        <v>0</v>
      </c>
      <c r="CD164" s="70">
        <v>0</v>
      </c>
    </row>
    <row r="165" spans="1:82">
      <c r="A165" s="70" t="s">
        <v>2031</v>
      </c>
      <c r="B165" s="70">
        <v>10</v>
      </c>
      <c r="C165" s="70">
        <v>10</v>
      </c>
      <c r="D165" s="70">
        <v>1</v>
      </c>
      <c r="E165" s="70">
        <v>2013</v>
      </c>
      <c r="F165" s="70" t="s">
        <v>180</v>
      </c>
      <c r="G165" s="70" t="s">
        <v>2021</v>
      </c>
      <c r="H165" s="70" t="s">
        <v>2022</v>
      </c>
      <c r="I165" s="148"/>
      <c r="J165" s="71">
        <v>0</v>
      </c>
      <c r="K165" s="71">
        <v>0.36232226618018731</v>
      </c>
      <c r="L165" s="71">
        <v>2.5573538128866962</v>
      </c>
      <c r="M165" s="71">
        <v>7.2184167642085297</v>
      </c>
      <c r="N165" s="71">
        <v>4.3192235247046487</v>
      </c>
      <c r="O165" s="71">
        <v>1.7478844325880463</v>
      </c>
      <c r="P165" s="71">
        <v>5.165206293163501</v>
      </c>
      <c r="Q165" s="71">
        <v>0.199885045574035</v>
      </c>
      <c r="R165" s="71">
        <v>9.3418959625592901</v>
      </c>
      <c r="S165" s="71">
        <v>0.3581095608</v>
      </c>
      <c r="T165" s="72"/>
      <c r="U165" s="71">
        <v>0</v>
      </c>
      <c r="V165" s="71">
        <v>193</v>
      </c>
      <c r="W165" s="71">
        <v>66</v>
      </c>
      <c r="X165" s="71">
        <v>1463</v>
      </c>
      <c r="Y165" s="71">
        <v>1458</v>
      </c>
      <c r="Z165" s="71">
        <v>955</v>
      </c>
      <c r="AA165" s="71">
        <v>1034</v>
      </c>
      <c r="AB165" s="71">
        <v>2584</v>
      </c>
      <c r="AC165" s="71">
        <v>1548623</v>
      </c>
      <c r="AD165" s="71">
        <v>0.3581095608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0.38600000000000001</v>
      </c>
      <c r="BL165" s="71">
        <v>9.0069999999999997</v>
      </c>
      <c r="BM165" s="71">
        <v>0</v>
      </c>
      <c r="BN165" s="72"/>
      <c r="BO165" s="71">
        <v>0</v>
      </c>
      <c r="BP165" s="71">
        <v>0</v>
      </c>
      <c r="BQ165" s="71">
        <v>0</v>
      </c>
      <c r="BR165" s="71">
        <v>1</v>
      </c>
      <c r="BS165" s="71">
        <v>1</v>
      </c>
      <c r="BT165" s="71">
        <v>0</v>
      </c>
      <c r="BU165"/>
      <c r="BV165" s="70">
        <v>9.3930000000000007</v>
      </c>
      <c r="BW165" s="70">
        <v>0</v>
      </c>
      <c r="BX165" s="70">
        <v>0</v>
      </c>
      <c r="BY165" s="70">
        <v>0</v>
      </c>
      <c r="BZ165" s="70">
        <v>0</v>
      </c>
      <c r="CA165" s="70">
        <v>0</v>
      </c>
      <c r="CB165" s="70">
        <v>0</v>
      </c>
      <c r="CC165" s="70">
        <v>0</v>
      </c>
      <c r="CD165" s="70">
        <v>0</v>
      </c>
    </row>
    <row r="166" spans="1:82">
      <c r="A166" s="70" t="s">
        <v>2032</v>
      </c>
      <c r="B166" s="70">
        <v>11</v>
      </c>
      <c r="C166" s="70">
        <v>11</v>
      </c>
      <c r="D166" s="70">
        <v>1</v>
      </c>
      <c r="E166" s="70">
        <v>2014</v>
      </c>
      <c r="F166" s="70" t="s">
        <v>181</v>
      </c>
      <c r="G166" s="70" t="s">
        <v>2021</v>
      </c>
      <c r="H166" s="70" t="s">
        <v>2022</v>
      </c>
      <c r="I166" s="148"/>
      <c r="J166" s="71">
        <v>0</v>
      </c>
      <c r="K166" s="71">
        <v>0.29647349853990268</v>
      </c>
      <c r="L166" s="71">
        <v>5.6635720181766764</v>
      </c>
      <c r="M166" s="71">
        <v>7.2423101238669103</v>
      </c>
      <c r="N166" s="71">
        <v>3.7659944247269732</v>
      </c>
      <c r="O166" s="71">
        <v>1.7116912290629342</v>
      </c>
      <c r="P166" s="71">
        <v>5.1870329175396996</v>
      </c>
      <c r="Q166" s="71">
        <v>0.189477055608783</v>
      </c>
      <c r="R166" s="71">
        <v>9.4026955464274096</v>
      </c>
      <c r="S166" s="71">
        <v>0.42251422080000001</v>
      </c>
      <c r="T166" s="72"/>
      <c r="U166" s="71">
        <v>0</v>
      </c>
      <c r="V166" s="71">
        <v>151</v>
      </c>
      <c r="W166" s="71">
        <v>64</v>
      </c>
      <c r="X166" s="71">
        <v>1621</v>
      </c>
      <c r="Y166" s="71">
        <v>1417</v>
      </c>
      <c r="Z166" s="71">
        <v>985</v>
      </c>
      <c r="AA166" s="71">
        <v>1033</v>
      </c>
      <c r="AB166" s="71">
        <v>2553</v>
      </c>
      <c r="AC166" s="71">
        <v>1563603</v>
      </c>
      <c r="AD166" s="71">
        <v>0.42251422080000001</v>
      </c>
      <c r="AE166" s="72"/>
      <c r="AF166" s="71"/>
      <c r="AG166" s="71"/>
      <c r="AH166" s="71"/>
      <c r="AI166" s="71"/>
      <c r="AJ166" s="71"/>
      <c r="AK166" s="71"/>
      <c r="AL166" s="71"/>
      <c r="AM166" s="71"/>
      <c r="AN166" s="71"/>
      <c r="AO166" s="71"/>
      <c r="AP166" s="71"/>
      <c r="AQ166" s="72"/>
      <c r="AR166" s="71">
        <v>4</v>
      </c>
      <c r="AS166" s="71">
        <v>3</v>
      </c>
      <c r="AT166" s="71">
        <v>0</v>
      </c>
      <c r="AU166" s="71">
        <v>0</v>
      </c>
      <c r="AV166" s="71">
        <v>0</v>
      </c>
      <c r="AW166" s="71">
        <v>0</v>
      </c>
      <c r="AX166" s="71"/>
      <c r="AY166" s="72"/>
      <c r="AZ166" s="71">
        <v>23</v>
      </c>
      <c r="BA166" s="71">
        <v>110</v>
      </c>
      <c r="BB166" s="71">
        <v>0</v>
      </c>
      <c r="BC166" s="71">
        <v>0</v>
      </c>
      <c r="BD166" s="71">
        <v>0</v>
      </c>
      <c r="BE166" s="71">
        <v>0</v>
      </c>
      <c r="BF166" s="71"/>
      <c r="BG166" s="72"/>
      <c r="BH166" s="71">
        <v>0</v>
      </c>
      <c r="BI166" s="71">
        <v>0</v>
      </c>
      <c r="BJ166" s="71">
        <v>0</v>
      </c>
      <c r="BK166" s="71">
        <v>0.41499999999999998</v>
      </c>
      <c r="BL166" s="71">
        <v>10.066000000000001</v>
      </c>
      <c r="BM166" s="71">
        <v>0</v>
      </c>
      <c r="BN166" s="72"/>
      <c r="BO166" s="71">
        <v>0</v>
      </c>
      <c r="BP166" s="71">
        <v>0</v>
      </c>
      <c r="BQ166" s="71">
        <v>0</v>
      </c>
      <c r="BR166" s="71">
        <v>1</v>
      </c>
      <c r="BS166" s="71">
        <v>1</v>
      </c>
      <c r="BT166" s="71">
        <v>0</v>
      </c>
      <c r="BU166"/>
      <c r="BV166" s="70">
        <v>10.481</v>
      </c>
      <c r="BW166" s="70">
        <v>0</v>
      </c>
      <c r="BX166" s="70">
        <v>0</v>
      </c>
      <c r="BY166" s="70">
        <v>0</v>
      </c>
      <c r="BZ166" s="70">
        <v>0</v>
      </c>
      <c r="CA166" s="70">
        <v>0</v>
      </c>
      <c r="CB166" s="70">
        <v>0</v>
      </c>
      <c r="CC166" s="70">
        <v>0</v>
      </c>
      <c r="CD166" s="70">
        <v>0</v>
      </c>
    </row>
    <row r="167" spans="1:82">
      <c r="A167" s="70" t="s">
        <v>2033</v>
      </c>
      <c r="B167" s="70">
        <v>12</v>
      </c>
      <c r="C167" s="70">
        <v>12</v>
      </c>
      <c r="D167" s="70">
        <v>1</v>
      </c>
      <c r="E167" s="70">
        <v>2015</v>
      </c>
      <c r="F167" s="70" t="s">
        <v>182</v>
      </c>
      <c r="G167" s="70" t="s">
        <v>2021</v>
      </c>
      <c r="H167" s="70" t="s">
        <v>2022</v>
      </c>
      <c r="I167" s="148"/>
      <c r="J167" s="71">
        <v>0</v>
      </c>
      <c r="K167" s="71">
        <v>0.31530360601147739</v>
      </c>
      <c r="L167" s="71">
        <v>7.0594922280222008</v>
      </c>
      <c r="M167" s="71">
        <v>7.7053791564267211</v>
      </c>
      <c r="N167" s="71">
        <v>3.8524226567672462</v>
      </c>
      <c r="O167" s="71">
        <v>1.6970962739065782</v>
      </c>
      <c r="P167" s="71">
        <v>5.2062068652609073</v>
      </c>
      <c r="Q167" s="71">
        <v>0.187956064049663</v>
      </c>
      <c r="R167" s="71">
        <v>9.3260554073700224</v>
      </c>
      <c r="S167" s="71">
        <v>0.46045864346999998</v>
      </c>
      <c r="T167" s="72"/>
      <c r="U167" s="71">
        <v>0</v>
      </c>
      <c r="V167" s="71">
        <v>151</v>
      </c>
      <c r="W167" s="71">
        <v>64</v>
      </c>
      <c r="X167" s="71">
        <v>1621</v>
      </c>
      <c r="Y167" s="71">
        <v>1456</v>
      </c>
      <c r="Z167" s="71">
        <v>986</v>
      </c>
      <c r="AA167" s="71">
        <v>1036</v>
      </c>
      <c r="AB167" s="71">
        <v>2587</v>
      </c>
      <c r="AC167" s="71">
        <v>1594137</v>
      </c>
      <c r="AD167" s="71">
        <v>0.46045864346999998</v>
      </c>
      <c r="AE167" s="72"/>
      <c r="AF167" s="71">
        <v>0</v>
      </c>
      <c r="AG167" s="71">
        <v>261345.51316316021</v>
      </c>
      <c r="AH167" s="71">
        <v>1438792.512981829</v>
      </c>
      <c r="AI167" s="71">
        <v>9484473.1507466026</v>
      </c>
      <c r="AJ167" s="71">
        <v>5682971.3182814298</v>
      </c>
      <c r="AK167" s="71">
        <v>0</v>
      </c>
      <c r="AL167" s="71">
        <v>0</v>
      </c>
      <c r="AM167" s="71">
        <v>354537.49794315372</v>
      </c>
      <c r="AN167" s="71">
        <v>0</v>
      </c>
      <c r="AO167" s="71">
        <v>0</v>
      </c>
      <c r="AP167" s="71">
        <v>17222119.993116178</v>
      </c>
      <c r="AQ167" s="72"/>
      <c r="AR167" s="71">
        <v>5</v>
      </c>
      <c r="AS167" s="71">
        <v>4</v>
      </c>
      <c r="AT167" s="71">
        <v>0</v>
      </c>
      <c r="AU167" s="71">
        <v>0</v>
      </c>
      <c r="AV167" s="71">
        <v>0</v>
      </c>
      <c r="AW167" s="71">
        <v>0</v>
      </c>
      <c r="AX167" s="71"/>
      <c r="AY167" s="72"/>
      <c r="AZ167" s="71">
        <v>28.5</v>
      </c>
      <c r="BA167" s="71">
        <v>128</v>
      </c>
      <c r="BB167" s="71">
        <v>0</v>
      </c>
      <c r="BC167" s="71">
        <v>0</v>
      </c>
      <c r="BD167" s="71">
        <v>0</v>
      </c>
      <c r="BE167" s="71">
        <v>0</v>
      </c>
      <c r="BF167" s="71"/>
      <c r="BG167" s="72"/>
      <c r="BH167" s="71">
        <v>0</v>
      </c>
      <c r="BI167" s="71">
        <v>0</v>
      </c>
      <c r="BJ167" s="71">
        <v>0</v>
      </c>
      <c r="BK167" s="71">
        <v>0.46700000000000003</v>
      </c>
      <c r="BL167" s="71">
        <v>3.496</v>
      </c>
      <c r="BM167" s="71">
        <v>0</v>
      </c>
      <c r="BN167" s="72"/>
      <c r="BO167" s="71">
        <v>0</v>
      </c>
      <c r="BP167" s="71">
        <v>0</v>
      </c>
      <c r="BQ167" s="71">
        <v>0</v>
      </c>
      <c r="BR167" s="71">
        <v>1</v>
      </c>
      <c r="BS167" s="71">
        <v>1</v>
      </c>
      <c r="BT167" s="71">
        <v>0</v>
      </c>
      <c r="BU167"/>
      <c r="BV167" s="70">
        <v>3.9630000000000001</v>
      </c>
      <c r="BW167" s="70">
        <v>0</v>
      </c>
      <c r="BX167" s="70">
        <v>0</v>
      </c>
      <c r="BY167" s="70">
        <v>0</v>
      </c>
      <c r="BZ167" s="70">
        <v>0</v>
      </c>
      <c r="CA167" s="70">
        <v>0</v>
      </c>
      <c r="CB167" s="70">
        <v>0</v>
      </c>
      <c r="CC167" s="70">
        <v>0</v>
      </c>
      <c r="CD167" s="70">
        <v>0</v>
      </c>
    </row>
    <row r="168" spans="1:82">
      <c r="A168" s="70" t="s">
        <v>2034</v>
      </c>
      <c r="B168" s="70">
        <v>13</v>
      </c>
      <c r="C168" s="70">
        <v>13</v>
      </c>
      <c r="D168" s="70">
        <v>1</v>
      </c>
      <c r="E168" s="70">
        <v>2016</v>
      </c>
      <c r="F168" s="70" t="s">
        <v>155</v>
      </c>
      <c r="G168" s="70" t="s">
        <v>2021</v>
      </c>
      <c r="H168" s="70" t="s">
        <v>2022</v>
      </c>
      <c r="I168" s="148"/>
      <c r="J168" s="71">
        <v>0</v>
      </c>
      <c r="K168" s="71">
        <v>0.32475903849475335</v>
      </c>
      <c r="L168" s="71">
        <v>7.9775310016534728</v>
      </c>
      <c r="M168" s="71">
        <v>5.93512854772883</v>
      </c>
      <c r="N168" s="71">
        <v>3.739524972029991</v>
      </c>
      <c r="O168" s="71">
        <v>1.6951908260147326</v>
      </c>
      <c r="P168" s="71">
        <v>5.534084282895158</v>
      </c>
      <c r="Q168" s="71">
        <v>0.18321948024628795</v>
      </c>
      <c r="R168" s="71">
        <v>8.4071716454696457</v>
      </c>
      <c r="S168" s="71">
        <v>0.41273822905000007</v>
      </c>
      <c r="T168" s="72"/>
      <c r="U168" s="71">
        <v>0</v>
      </c>
      <c r="V168" s="71">
        <v>151</v>
      </c>
      <c r="W168" s="71">
        <v>64</v>
      </c>
      <c r="X168" s="71">
        <v>1621</v>
      </c>
      <c r="Y168" s="71">
        <v>1490</v>
      </c>
      <c r="Z168" s="71">
        <v>997</v>
      </c>
      <c r="AA168" s="71">
        <v>1139</v>
      </c>
      <c r="AB168" s="71">
        <v>2594</v>
      </c>
      <c r="AC168" s="71">
        <v>1435862.1612198681</v>
      </c>
      <c r="AD168" s="71">
        <v>0.41273822905000013</v>
      </c>
      <c r="AE168" s="72"/>
      <c r="AF168" s="71">
        <v>0</v>
      </c>
      <c r="AG168" s="71">
        <v>256909.57117035819</v>
      </c>
      <c r="AH168" s="71">
        <v>1237384.434831511</v>
      </c>
      <c r="AI168" s="71">
        <v>9170200.5368968472</v>
      </c>
      <c r="AJ168" s="71">
        <v>5248020.8999977661</v>
      </c>
      <c r="AK168" s="71">
        <v>0</v>
      </c>
      <c r="AL168" s="71">
        <v>0</v>
      </c>
      <c r="AM168" s="71">
        <v>355773.00472625898</v>
      </c>
      <c r="AN168" s="71">
        <v>0</v>
      </c>
      <c r="AO168" s="71">
        <v>0</v>
      </c>
      <c r="AP168" s="71">
        <v>16268288.447622741</v>
      </c>
      <c r="AQ168" s="72"/>
      <c r="AR168" s="71">
        <v>5</v>
      </c>
      <c r="AS168" s="71">
        <v>4</v>
      </c>
      <c r="AT168" s="71">
        <v>0</v>
      </c>
      <c r="AU168" s="71">
        <v>0</v>
      </c>
      <c r="AV168" s="71">
        <v>0</v>
      </c>
      <c r="AW168" s="71">
        <v>0</v>
      </c>
      <c r="AX168" s="71"/>
      <c r="AY168" s="72"/>
      <c r="AZ168" s="71">
        <v>28.5</v>
      </c>
      <c r="BA168" s="71">
        <v>128</v>
      </c>
      <c r="BB168" s="71">
        <v>0</v>
      </c>
      <c r="BC168" s="71">
        <v>0</v>
      </c>
      <c r="BD168" s="71">
        <v>0</v>
      </c>
      <c r="BE168" s="71">
        <v>0</v>
      </c>
      <c r="BF168" s="71"/>
      <c r="BG168" s="72"/>
      <c r="BH168" s="71">
        <v>0</v>
      </c>
      <c r="BI168" s="71">
        <v>0</v>
      </c>
      <c r="BJ168" s="71">
        <v>0</v>
      </c>
      <c r="BK168" s="71">
        <v>0.48399999999999999</v>
      </c>
      <c r="BL168" s="71">
        <v>9.5269999999999992</v>
      </c>
      <c r="BM168" s="71">
        <v>0</v>
      </c>
      <c r="BN168" s="72"/>
      <c r="BO168" s="71">
        <v>0</v>
      </c>
      <c r="BP168" s="71">
        <v>0</v>
      </c>
      <c r="BQ168" s="71">
        <v>0</v>
      </c>
      <c r="BR168" s="71">
        <v>1</v>
      </c>
      <c r="BS168" s="71">
        <v>1</v>
      </c>
      <c r="BT168" s="71">
        <v>0</v>
      </c>
      <c r="BU168"/>
      <c r="BV168" s="70">
        <v>10.010999999999999</v>
      </c>
      <c r="BW168" s="70">
        <v>0</v>
      </c>
      <c r="BX168" s="70">
        <v>0</v>
      </c>
      <c r="BY168" s="70">
        <v>0</v>
      </c>
      <c r="BZ168" s="70">
        <v>0</v>
      </c>
      <c r="CA168" s="70">
        <v>0</v>
      </c>
      <c r="CB168" s="70">
        <v>0</v>
      </c>
      <c r="CC168" s="70">
        <v>0</v>
      </c>
      <c r="CD168" s="70">
        <v>0</v>
      </c>
    </row>
    <row r="169" spans="1:82">
      <c r="A169" s="70" t="s">
        <v>2035</v>
      </c>
      <c r="B169" s="70">
        <v>14</v>
      </c>
      <c r="C169" s="70">
        <v>14</v>
      </c>
      <c r="D169" s="70">
        <v>1</v>
      </c>
      <c r="E169" s="70">
        <v>2017</v>
      </c>
      <c r="F169" s="70" t="s">
        <v>156</v>
      </c>
      <c r="G169" s="70" t="s">
        <v>2021</v>
      </c>
      <c r="H169" s="70" t="s">
        <v>2022</v>
      </c>
      <c r="I169" s="148"/>
      <c r="J169" s="71">
        <v>0</v>
      </c>
      <c r="K169" s="71">
        <v>0.3322341984903186</v>
      </c>
      <c r="L169" s="71">
        <v>6.5702800648426845</v>
      </c>
      <c r="M169" s="71">
        <v>5.9544341940457084</v>
      </c>
      <c r="N169" s="71">
        <v>3.850884234658146</v>
      </c>
      <c r="O169" s="71">
        <v>1.7059979317536953</v>
      </c>
      <c r="P169" s="71">
        <v>5.5666190464314349</v>
      </c>
      <c r="Q169" s="71">
        <v>0.180387544606921</v>
      </c>
      <c r="R169" s="71">
        <v>8.6278144684996541</v>
      </c>
      <c r="S169" s="71">
        <v>0.38637543783999989</v>
      </c>
      <c r="T169" s="72"/>
      <c r="U169" s="71">
        <v>0</v>
      </c>
      <c r="V169" s="71">
        <v>151</v>
      </c>
      <c r="W169" s="71">
        <v>64</v>
      </c>
      <c r="X169" s="71">
        <v>1621</v>
      </c>
      <c r="Y169" s="71">
        <v>1504</v>
      </c>
      <c r="Z169" s="71">
        <v>1020</v>
      </c>
      <c r="AA169" s="71">
        <v>1153</v>
      </c>
      <c r="AB169" s="71">
        <v>2641</v>
      </c>
      <c r="AC169" s="71">
        <v>1502784</v>
      </c>
      <c r="AD169" s="71">
        <v>0.38637543783999989</v>
      </c>
      <c r="AE169" s="72"/>
      <c r="AF169" s="71">
        <v>0</v>
      </c>
      <c r="AG169" s="71">
        <v>268683.20468025748</v>
      </c>
      <c r="AH169" s="71">
        <v>1384766.571175006</v>
      </c>
      <c r="AI169" s="71">
        <v>9597599.5268777739</v>
      </c>
      <c r="AJ169" s="71">
        <v>5710967.6732304776</v>
      </c>
      <c r="AK169" s="71">
        <v>0</v>
      </c>
      <c r="AL169" s="71">
        <v>0</v>
      </c>
      <c r="AM169" s="71">
        <v>362785.9358253082</v>
      </c>
      <c r="AN169" s="71">
        <v>0</v>
      </c>
      <c r="AO169" s="71">
        <v>0</v>
      </c>
      <c r="AP169" s="71">
        <v>17324802.911788821</v>
      </c>
      <c r="AQ169" s="72"/>
      <c r="AR169" s="71">
        <v>5</v>
      </c>
      <c r="AS169" s="71">
        <v>4</v>
      </c>
      <c r="AT169" s="71">
        <v>0</v>
      </c>
      <c r="AU169" s="71">
        <v>0</v>
      </c>
      <c r="AV169" s="71">
        <v>0</v>
      </c>
      <c r="AW169" s="71">
        <v>0</v>
      </c>
      <c r="AX169" s="71"/>
      <c r="AY169" s="72"/>
      <c r="AZ169" s="71">
        <v>28.5</v>
      </c>
      <c r="BA169" s="71">
        <v>128</v>
      </c>
      <c r="BB169" s="71">
        <v>0</v>
      </c>
      <c r="BC169" s="71">
        <v>0</v>
      </c>
      <c r="BD169" s="71">
        <v>0</v>
      </c>
      <c r="BE169" s="71">
        <v>0</v>
      </c>
      <c r="BF169" s="71"/>
      <c r="BG169" s="72"/>
      <c r="BH169" s="71">
        <v>0</v>
      </c>
      <c r="BI169" s="71">
        <v>0</v>
      </c>
      <c r="BJ169" s="71">
        <v>0</v>
      </c>
      <c r="BK169" s="71">
        <v>0.51100000000000001</v>
      </c>
      <c r="BL169" s="71">
        <v>7.8540000000000001</v>
      </c>
      <c r="BM169" s="71">
        <v>0</v>
      </c>
      <c r="BN169" s="72"/>
      <c r="BO169" s="71">
        <v>0</v>
      </c>
      <c r="BP169" s="71">
        <v>0</v>
      </c>
      <c r="BQ169" s="71">
        <v>0</v>
      </c>
      <c r="BR169" s="71">
        <v>1</v>
      </c>
      <c r="BS169" s="71">
        <v>1</v>
      </c>
      <c r="BT169" s="71">
        <v>0</v>
      </c>
      <c r="BU169"/>
      <c r="BV169" s="70">
        <v>8.3650000000000002</v>
      </c>
      <c r="BW169" s="70">
        <v>0</v>
      </c>
      <c r="BX169" s="70">
        <v>0</v>
      </c>
      <c r="BY169" s="70">
        <v>0</v>
      </c>
      <c r="BZ169" s="70">
        <v>0</v>
      </c>
      <c r="CA169" s="70">
        <v>0</v>
      </c>
      <c r="CB169" s="70">
        <v>0</v>
      </c>
      <c r="CC169" s="70">
        <v>0</v>
      </c>
      <c r="CD169" s="70">
        <v>0</v>
      </c>
    </row>
    <row r="170" spans="1:82">
      <c r="A170" s="70" t="s">
        <v>2036</v>
      </c>
      <c r="B170" s="70">
        <v>15</v>
      </c>
      <c r="C170" s="70">
        <v>15</v>
      </c>
      <c r="D170" s="70">
        <v>1</v>
      </c>
      <c r="E170" s="70">
        <v>2018</v>
      </c>
      <c r="F170" s="70" t="s">
        <v>183</v>
      </c>
      <c r="G170" s="70" t="s">
        <v>2021</v>
      </c>
      <c r="H170" s="70" t="s">
        <v>2022</v>
      </c>
      <c r="I170" s="148"/>
      <c r="J170" s="71">
        <v>0</v>
      </c>
      <c r="K170" s="71">
        <v>0.31234077599714705</v>
      </c>
      <c r="L170" s="71">
        <v>6.1401240872501264</v>
      </c>
      <c r="M170" s="71">
        <v>5.909031727954777</v>
      </c>
      <c r="N170" s="71">
        <v>3.6344898988024172</v>
      </c>
      <c r="O170" s="71">
        <v>1.711691793996142</v>
      </c>
      <c r="P170" s="71">
        <v>5.6068053025358751</v>
      </c>
      <c r="Q170" s="71">
        <v>0.16637468762302299</v>
      </c>
      <c r="R170" s="71">
        <v>9.6886702808873739</v>
      </c>
      <c r="S170" s="71">
        <v>0.31958374439999998</v>
      </c>
      <c r="T170" s="72"/>
      <c r="U170" s="71">
        <v>0</v>
      </c>
      <c r="V170" s="71">
        <v>151</v>
      </c>
      <c r="W170" s="71">
        <v>64</v>
      </c>
      <c r="X170" s="71">
        <v>1621</v>
      </c>
      <c r="Y170" s="71">
        <v>1492</v>
      </c>
      <c r="Z170" s="71">
        <v>1043</v>
      </c>
      <c r="AA170" s="71">
        <v>1173</v>
      </c>
      <c r="AB170" s="71">
        <v>2625</v>
      </c>
      <c r="AC170" s="71">
        <v>1680949</v>
      </c>
      <c r="AD170" s="71">
        <v>0.31958374439999998</v>
      </c>
      <c r="AE170" s="72"/>
      <c r="AF170" s="71">
        <v>0</v>
      </c>
      <c r="AG170" s="71">
        <v>238302.68526643459</v>
      </c>
      <c r="AH170" s="71">
        <v>1319013.9967138621</v>
      </c>
      <c r="AI170" s="71">
        <v>9190721.393936798</v>
      </c>
      <c r="AJ170" s="71">
        <v>5285814.8136508726</v>
      </c>
      <c r="AK170" s="71">
        <v>0</v>
      </c>
      <c r="AL170" s="71">
        <v>0</v>
      </c>
      <c r="AM170" s="71">
        <v>361334.16561807832</v>
      </c>
      <c r="AN170" s="71">
        <v>0</v>
      </c>
      <c r="AO170" s="71">
        <v>0</v>
      </c>
      <c r="AP170" s="71">
        <v>16395187.055186046</v>
      </c>
      <c r="AQ170" s="72"/>
      <c r="AR170" s="71">
        <v>5</v>
      </c>
      <c r="AS170" s="71">
        <v>4</v>
      </c>
      <c r="AT170" s="71">
        <v>0</v>
      </c>
      <c r="AU170" s="71">
        <v>0</v>
      </c>
      <c r="AV170" s="71">
        <v>0</v>
      </c>
      <c r="AW170" s="71">
        <v>0</v>
      </c>
      <c r="AX170" s="71"/>
      <c r="AY170" s="72"/>
      <c r="AZ170" s="71">
        <v>29.000000000000004</v>
      </c>
      <c r="BA170" s="71">
        <v>128</v>
      </c>
      <c r="BB170" s="71">
        <v>0</v>
      </c>
      <c r="BC170" s="71">
        <v>0</v>
      </c>
      <c r="BD170" s="71">
        <v>0</v>
      </c>
      <c r="BE170" s="71">
        <v>0</v>
      </c>
      <c r="BF170" s="71"/>
      <c r="BG170" s="72"/>
      <c r="BH170" s="71">
        <v>0</v>
      </c>
      <c r="BI170" s="71">
        <v>0</v>
      </c>
      <c r="BJ170" s="71">
        <v>0</v>
      </c>
      <c r="BK170" s="71">
        <v>2.6739999999999999</v>
      </c>
      <c r="BL170" s="71">
        <v>9.83</v>
      </c>
      <c r="BM170" s="71">
        <v>0</v>
      </c>
      <c r="BN170" s="72"/>
      <c r="BO170" s="71">
        <v>0</v>
      </c>
      <c r="BP170" s="71">
        <v>0</v>
      </c>
      <c r="BQ170" s="71">
        <v>0</v>
      </c>
      <c r="BR170" s="71">
        <v>1</v>
      </c>
      <c r="BS170" s="71">
        <v>1</v>
      </c>
      <c r="BT170" s="71">
        <v>0</v>
      </c>
      <c r="BU170"/>
      <c r="BV170" s="70">
        <v>12.504</v>
      </c>
      <c r="BW170" s="70">
        <v>0</v>
      </c>
      <c r="BX170" s="70">
        <v>0</v>
      </c>
      <c r="BY170" s="70">
        <v>0</v>
      </c>
      <c r="BZ170" s="70">
        <v>0</v>
      </c>
      <c r="CA170" s="70">
        <v>0</v>
      </c>
      <c r="CB170" s="70">
        <v>0</v>
      </c>
      <c r="CC170" s="70">
        <v>0</v>
      </c>
      <c r="CD170" s="70">
        <v>0</v>
      </c>
    </row>
    <row r="171" spans="1:82">
      <c r="A171" s="70" t="s">
        <v>2037</v>
      </c>
      <c r="B171" s="70">
        <v>16</v>
      </c>
      <c r="C171" s="70">
        <v>16</v>
      </c>
      <c r="D171" s="70">
        <v>1</v>
      </c>
      <c r="E171" s="70">
        <v>2019</v>
      </c>
      <c r="F171" s="70" t="s">
        <v>158</v>
      </c>
      <c r="G171" s="70" t="s">
        <v>2021</v>
      </c>
      <c r="H171" s="70" t="s">
        <v>2022</v>
      </c>
      <c r="I171" s="148"/>
      <c r="J171" s="71">
        <v>0</v>
      </c>
      <c r="K171" s="71">
        <v>0.28284376004170148</v>
      </c>
      <c r="L171" s="71">
        <v>6.2257021962018761</v>
      </c>
      <c r="M171" s="71">
        <v>5.7172516037678713</v>
      </c>
      <c r="N171" s="71">
        <v>3.4155635313707609</v>
      </c>
      <c r="O171" s="71">
        <v>1.6883176651214282</v>
      </c>
      <c r="P171" s="71">
        <v>5.3890287614029191</v>
      </c>
      <c r="Q171" s="71">
        <v>0.162236167181108</v>
      </c>
      <c r="R171" s="71">
        <v>8.8413434348332967</v>
      </c>
      <c r="S171" s="71">
        <v>0.37727907696000001</v>
      </c>
      <c r="T171" s="72"/>
      <c r="U171" s="71">
        <v>0</v>
      </c>
      <c r="V171" s="71">
        <v>151</v>
      </c>
      <c r="W171" s="71">
        <v>64</v>
      </c>
      <c r="X171" s="71">
        <v>1621</v>
      </c>
      <c r="Y171" s="71">
        <v>1497</v>
      </c>
      <c r="Z171" s="71">
        <v>1057</v>
      </c>
      <c r="AA171" s="71">
        <v>1119</v>
      </c>
      <c r="AB171" s="71">
        <v>2629</v>
      </c>
      <c r="AC171" s="71">
        <v>1559065</v>
      </c>
      <c r="AD171" s="71">
        <v>0.37727907696000001</v>
      </c>
      <c r="AE171" s="72"/>
      <c r="AF171" s="71">
        <v>0</v>
      </c>
      <c r="AG171" s="71">
        <v>229850.72050465419</v>
      </c>
      <c r="AH171" s="71">
        <v>1402079.6972366511</v>
      </c>
      <c r="AI171" s="71">
        <v>9279635.6297898293</v>
      </c>
      <c r="AJ171" s="71">
        <v>5152562.3412439385</v>
      </c>
      <c r="AK171" s="71">
        <v>0</v>
      </c>
      <c r="AL171" s="71">
        <v>0</v>
      </c>
      <c r="AM171" s="71">
        <v>358050.0088985961</v>
      </c>
      <c r="AN171" s="71">
        <v>0</v>
      </c>
      <c r="AO171" s="71">
        <v>0</v>
      </c>
      <c r="AP171" s="71">
        <v>16422178.397673668</v>
      </c>
      <c r="AQ171" s="72"/>
      <c r="AR171" s="71">
        <v>5</v>
      </c>
      <c r="AS171" s="71">
        <v>4</v>
      </c>
      <c r="AT171" s="71">
        <v>0</v>
      </c>
      <c r="AU171" s="71">
        <v>0</v>
      </c>
      <c r="AV171" s="71">
        <v>0</v>
      </c>
      <c r="AW171" s="71">
        <v>0</v>
      </c>
      <c r="AX171" s="71"/>
      <c r="AY171" s="72"/>
      <c r="AZ171" s="71">
        <v>28.5</v>
      </c>
      <c r="BA171" s="71">
        <v>128</v>
      </c>
      <c r="BB171" s="71">
        <v>0</v>
      </c>
      <c r="BC171" s="71">
        <v>0</v>
      </c>
      <c r="BD171" s="71">
        <v>0</v>
      </c>
      <c r="BE171" s="71">
        <v>0</v>
      </c>
      <c r="BF171" s="71"/>
      <c r="BG171" s="72"/>
      <c r="BH171" s="71">
        <v>0</v>
      </c>
      <c r="BI171" s="71">
        <v>0</v>
      </c>
      <c r="BJ171" s="71">
        <v>0</v>
      </c>
      <c r="BK171" s="71">
        <v>0.52100000000000002</v>
      </c>
      <c r="BL171" s="71">
        <v>10.362</v>
      </c>
      <c r="BM171" s="71">
        <v>0</v>
      </c>
      <c r="BN171" s="72"/>
      <c r="BO171" s="71">
        <v>0</v>
      </c>
      <c r="BP171" s="71">
        <v>0</v>
      </c>
      <c r="BQ171" s="71">
        <v>0</v>
      </c>
      <c r="BR171" s="71">
        <v>1</v>
      </c>
      <c r="BS171" s="71">
        <v>1</v>
      </c>
      <c r="BT171" s="71">
        <v>0</v>
      </c>
      <c r="BU171"/>
      <c r="BV171" s="70">
        <v>10.882999999999999</v>
      </c>
      <c r="BW171" s="70">
        <v>0</v>
      </c>
      <c r="BX171" s="70">
        <v>0</v>
      </c>
      <c r="BY171" s="70">
        <v>0</v>
      </c>
      <c r="BZ171" s="70">
        <v>0</v>
      </c>
      <c r="CA171" s="70">
        <v>0</v>
      </c>
      <c r="CB171" s="70">
        <v>0</v>
      </c>
      <c r="CC171" s="70">
        <v>0</v>
      </c>
      <c r="CD171" s="70">
        <v>0</v>
      </c>
    </row>
    <row r="172" spans="1:82">
      <c r="A172" s="70" t="s">
        <v>2038</v>
      </c>
      <c r="B172" s="70">
        <v>17</v>
      </c>
      <c r="C172" s="70">
        <v>17</v>
      </c>
      <c r="D172" s="70">
        <v>1</v>
      </c>
      <c r="E172" s="70">
        <v>2020</v>
      </c>
      <c r="F172" s="70" t="s">
        <v>159</v>
      </c>
      <c r="G172" s="70" t="s">
        <v>2021</v>
      </c>
      <c r="H172" s="70" t="s">
        <v>2022</v>
      </c>
      <c r="I172" s="148"/>
      <c r="J172" s="71">
        <v>0</v>
      </c>
      <c r="K172" s="71">
        <v>0.39116300785812302</v>
      </c>
      <c r="L172" s="71">
        <v>7.606778768978451</v>
      </c>
      <c r="M172" s="71">
        <v>5.9407640733985669</v>
      </c>
      <c r="N172" s="71">
        <v>3.4395493257468233</v>
      </c>
      <c r="O172" s="71">
        <v>1.4610122922396847</v>
      </c>
      <c r="P172" s="71">
        <v>5.1924796562562534</v>
      </c>
      <c r="Q172" s="71">
        <v>0.15365164517758501</v>
      </c>
      <c r="R172" s="71">
        <v>6.0783404898594471</v>
      </c>
      <c r="S172" s="71">
        <v>0.39544939086480002</v>
      </c>
      <c r="T172" s="72"/>
      <c r="U172" s="71">
        <v>0</v>
      </c>
      <c r="V172" s="71">
        <v>207</v>
      </c>
      <c r="W172" s="71">
        <v>96</v>
      </c>
      <c r="X172" s="71">
        <v>1930</v>
      </c>
      <c r="Y172" s="71">
        <v>1500</v>
      </c>
      <c r="Z172" s="71">
        <v>1044</v>
      </c>
      <c r="AA172" s="71">
        <v>1146</v>
      </c>
      <c r="AB172" s="71">
        <v>2606</v>
      </c>
      <c r="AC172" s="71">
        <v>1077505.9999999998</v>
      </c>
      <c r="AD172" s="71">
        <v>0.39544939086480002</v>
      </c>
      <c r="AE172" s="72"/>
      <c r="AF172" s="71"/>
      <c r="AG172" s="71">
        <v>299265.1955286843</v>
      </c>
      <c r="AH172" s="71">
        <v>1779448.4425200277</v>
      </c>
      <c r="AI172" s="71">
        <v>9792041.0200218055</v>
      </c>
      <c r="AJ172" s="71">
        <v>5325603.2131935935</v>
      </c>
      <c r="AK172" s="71"/>
      <c r="AL172" s="71"/>
      <c r="AM172" s="71">
        <v>340111.95326387958</v>
      </c>
      <c r="AN172" s="71"/>
      <c r="AO172" s="71"/>
      <c r="AP172" s="71">
        <v>17536469.82452799</v>
      </c>
      <c r="AQ172" s="72"/>
      <c r="AR172" s="71">
        <v>7</v>
      </c>
      <c r="AS172" s="71">
        <v>4</v>
      </c>
      <c r="AT172" s="71">
        <v>0</v>
      </c>
      <c r="AU172" s="71">
        <v>0</v>
      </c>
      <c r="AV172" s="71">
        <v>0</v>
      </c>
      <c r="AW172" s="71">
        <v>0</v>
      </c>
      <c r="AX172" s="71"/>
      <c r="AY172" s="72"/>
      <c r="AZ172" s="71">
        <v>39.5</v>
      </c>
      <c r="BA172" s="71">
        <v>128</v>
      </c>
      <c r="BB172" s="71">
        <v>0</v>
      </c>
      <c r="BC172" s="71">
        <v>0</v>
      </c>
      <c r="BD172" s="71">
        <v>0</v>
      </c>
      <c r="BE172" s="71">
        <v>0</v>
      </c>
      <c r="BF172" s="71"/>
      <c r="BG172" s="72"/>
      <c r="BH172" s="71">
        <v>0</v>
      </c>
      <c r="BI172" s="71">
        <v>0</v>
      </c>
      <c r="BJ172" s="71">
        <v>0</v>
      </c>
      <c r="BK172" s="71">
        <v>0</v>
      </c>
      <c r="BL172" s="71">
        <v>10.579000000000001</v>
      </c>
      <c r="BM172" s="71">
        <v>0</v>
      </c>
      <c r="BN172" s="72"/>
      <c r="BO172" s="71">
        <v>0</v>
      </c>
      <c r="BP172" s="71">
        <v>0</v>
      </c>
      <c r="BQ172" s="71">
        <v>0</v>
      </c>
      <c r="BR172" s="71">
        <v>1</v>
      </c>
      <c r="BS172" s="71">
        <v>1</v>
      </c>
      <c r="BT172" s="71">
        <v>0</v>
      </c>
      <c r="BU172"/>
      <c r="BV172" s="70">
        <v>10.579000000000001</v>
      </c>
      <c r="BW172" s="70">
        <v>0</v>
      </c>
      <c r="BX172" s="70">
        <v>0</v>
      </c>
      <c r="BY172" s="70">
        <v>0</v>
      </c>
      <c r="BZ172" s="70">
        <v>0</v>
      </c>
      <c r="CA172" s="70">
        <v>0</v>
      </c>
      <c r="CB172" s="70">
        <v>0</v>
      </c>
      <c r="CC172" s="70">
        <v>0</v>
      </c>
      <c r="CD172" s="70">
        <v>0</v>
      </c>
    </row>
    <row r="173" spans="1:82">
      <c r="A173" s="70" t="s">
        <v>2039</v>
      </c>
      <c r="B173" s="70">
        <v>17</v>
      </c>
      <c r="C173" s="70">
        <v>18</v>
      </c>
      <c r="D173" s="70">
        <v>1</v>
      </c>
      <c r="E173" s="70">
        <v>2021</v>
      </c>
      <c r="F173" s="70" t="s">
        <v>160</v>
      </c>
      <c r="G173" s="70" t="s">
        <v>2021</v>
      </c>
      <c r="H173" s="70" t="s">
        <v>2022</v>
      </c>
      <c r="I173" s="148"/>
      <c r="J173" s="71">
        <v>0</v>
      </c>
      <c r="K173" s="71">
        <v>0.44801703323400621</v>
      </c>
      <c r="L173" s="71">
        <v>8.1762332123341128</v>
      </c>
      <c r="M173" s="71">
        <v>6.4978416224955247</v>
      </c>
      <c r="N173" s="71">
        <v>3.4647337750091411</v>
      </c>
      <c r="O173" s="71">
        <v>1.4216559079410398</v>
      </c>
      <c r="P173" s="71">
        <v>5.4737064641177202</v>
      </c>
      <c r="Q173" s="71">
        <v>0.150346801548397</v>
      </c>
      <c r="R173" s="71">
        <v>6.7513889556848827</v>
      </c>
      <c r="S173" s="71">
        <v>0.45538228301999989</v>
      </c>
      <c r="T173" s="72"/>
      <c r="U173" s="71">
        <v>0</v>
      </c>
      <c r="V173" s="71">
        <v>207</v>
      </c>
      <c r="W173" s="71">
        <v>96</v>
      </c>
      <c r="X173" s="71">
        <v>1930</v>
      </c>
      <c r="Y173" s="71">
        <v>1499</v>
      </c>
      <c r="Z173" s="71">
        <v>1046</v>
      </c>
      <c r="AA173" s="71">
        <v>1178</v>
      </c>
      <c r="AB173" s="71">
        <v>2575</v>
      </c>
      <c r="AC173" s="71">
        <v>1161052.9999999998</v>
      </c>
      <c r="AD173" s="71">
        <v>0.45538228301999989</v>
      </c>
      <c r="AE173" s="72"/>
      <c r="AF173" s="71">
        <v>0</v>
      </c>
      <c r="AG173" s="71">
        <v>343493.28403935599</v>
      </c>
      <c r="AH173" s="71">
        <v>1819858.5021803412</v>
      </c>
      <c r="AI173" s="71">
        <v>10586128.779650465</v>
      </c>
      <c r="AJ173" s="71">
        <v>5129451.6465359041</v>
      </c>
      <c r="AK173" s="71">
        <v>0</v>
      </c>
      <c r="AL173" s="71">
        <v>0</v>
      </c>
      <c r="AM173" s="71">
        <v>338004.51110509248</v>
      </c>
      <c r="AN173" s="71">
        <v>0</v>
      </c>
      <c r="AO173" s="71">
        <v>0</v>
      </c>
      <c r="AP173" s="71">
        <v>18216936.723511159</v>
      </c>
      <c r="AQ173" s="72"/>
      <c r="AR173" s="71">
        <v>7</v>
      </c>
      <c r="AS173" s="71">
        <v>4</v>
      </c>
      <c r="AT173" s="71">
        <v>0</v>
      </c>
      <c r="AU173" s="71">
        <v>0</v>
      </c>
      <c r="AV173" s="71">
        <v>0</v>
      </c>
      <c r="AW173" s="71">
        <v>0</v>
      </c>
      <c r="AX173" s="71"/>
      <c r="AY173" s="72"/>
      <c r="AZ173" s="71">
        <v>39.5</v>
      </c>
      <c r="BA173" s="71">
        <v>128</v>
      </c>
      <c r="BB173" s="71">
        <v>0</v>
      </c>
      <c r="BC173" s="71">
        <v>0</v>
      </c>
      <c r="BD173" s="71">
        <v>0</v>
      </c>
      <c r="BE173" s="71">
        <v>0</v>
      </c>
      <c r="BF173" s="71"/>
      <c r="BG173" s="72"/>
      <c r="BH173" s="71">
        <v>0</v>
      </c>
      <c r="BI173" s="71">
        <v>0</v>
      </c>
      <c r="BJ173" s="71">
        <v>0</v>
      </c>
      <c r="BK173" s="71">
        <v>0.48299999999999998</v>
      </c>
      <c r="BL173" s="71">
        <v>9.9269999999999996</v>
      </c>
      <c r="BM173" s="71">
        <v>0</v>
      </c>
      <c r="BN173" s="72"/>
      <c r="BO173" s="71">
        <v>0</v>
      </c>
      <c r="BP173" s="71">
        <v>0</v>
      </c>
      <c r="BQ173" s="71">
        <v>0</v>
      </c>
      <c r="BR173" s="71">
        <v>1</v>
      </c>
      <c r="BS173" s="71">
        <v>1</v>
      </c>
      <c r="BT173" s="71">
        <v>0</v>
      </c>
      <c r="BU173"/>
      <c r="BV173" s="70">
        <v>10.41</v>
      </c>
      <c r="BW173" s="70">
        <v>0</v>
      </c>
      <c r="BX173" s="70">
        <v>0</v>
      </c>
      <c r="BY173" s="70">
        <v>0</v>
      </c>
      <c r="BZ173" s="70">
        <v>0</v>
      </c>
      <c r="CA173" s="70">
        <v>0</v>
      </c>
      <c r="CB173" s="70">
        <v>0</v>
      </c>
      <c r="CC173" s="70">
        <v>0</v>
      </c>
      <c r="CD173" s="70">
        <v>0</v>
      </c>
    </row>
    <row r="174" spans="1:82">
      <c r="A174" s="70" t="s">
        <v>2040</v>
      </c>
      <c r="B174" s="70">
        <v>17</v>
      </c>
      <c r="C174" s="70">
        <v>19</v>
      </c>
      <c r="D174" s="70">
        <v>1</v>
      </c>
      <c r="E174" s="70">
        <v>2022</v>
      </c>
      <c r="F174" s="70" t="s">
        <v>161</v>
      </c>
      <c r="G174" s="70" t="s">
        <v>2021</v>
      </c>
      <c r="H174" s="70" t="s">
        <v>2022</v>
      </c>
      <c r="I174" s="148"/>
      <c r="J174" s="71">
        <v>0</v>
      </c>
      <c r="K174" s="71">
        <v>0.42288494200415433</v>
      </c>
      <c r="L174" s="71">
        <v>7.1673194791502537</v>
      </c>
      <c r="M174" s="71">
        <v>6.3967724962203132</v>
      </c>
      <c r="N174" s="71">
        <v>3.5612517349381441</v>
      </c>
      <c r="O174" s="71">
        <v>1.5077540678435417</v>
      </c>
      <c r="P174" s="71">
        <v>5.4647453425920327</v>
      </c>
      <c r="Q174" s="71">
        <v>0.15194306351078449</v>
      </c>
      <c r="R174" s="71">
        <v>8.2538486003550844</v>
      </c>
      <c r="S174" s="71">
        <v>0.39861101053999998</v>
      </c>
      <c r="T174" s="72"/>
      <c r="U174" s="71">
        <v>0</v>
      </c>
      <c r="V174" s="71">
        <v>207</v>
      </c>
      <c r="W174" s="71">
        <v>96</v>
      </c>
      <c r="X174" s="71">
        <v>1930</v>
      </c>
      <c r="Y174" s="71">
        <v>1514</v>
      </c>
      <c r="Z174" s="71">
        <v>1054</v>
      </c>
      <c r="AA174" s="71">
        <v>1194</v>
      </c>
      <c r="AB174" s="71">
        <v>2581</v>
      </c>
      <c r="AC174" s="71">
        <v>1437261.9999999998</v>
      </c>
      <c r="AD174" s="71">
        <v>0.39861101053999998</v>
      </c>
      <c r="AE174" s="72"/>
      <c r="AF174" s="71">
        <v>0</v>
      </c>
      <c r="AG174" s="71">
        <v>347109.96148784715</v>
      </c>
      <c r="AH174" s="71">
        <v>1813642.936073486</v>
      </c>
      <c r="AI174" s="71">
        <v>10297713.918235186</v>
      </c>
      <c r="AJ174" s="71">
        <v>5531578.203810283</v>
      </c>
      <c r="AK174" s="71">
        <v>0</v>
      </c>
      <c r="AL174" s="71">
        <v>0</v>
      </c>
      <c r="AM174" s="71">
        <v>333277.54686476523</v>
      </c>
      <c r="AN174" s="71">
        <v>0</v>
      </c>
      <c r="AO174" s="71">
        <v>0</v>
      </c>
      <c r="AP174" s="71">
        <v>18323322.566471569</v>
      </c>
      <c r="AQ174" s="72"/>
      <c r="AR174" s="71">
        <v>7</v>
      </c>
      <c r="AS174" s="71">
        <v>4</v>
      </c>
      <c r="AT174" s="71">
        <v>0</v>
      </c>
      <c r="AU174" s="71">
        <v>0</v>
      </c>
      <c r="AV174" s="71">
        <v>0</v>
      </c>
      <c r="AW174" s="71">
        <v>0</v>
      </c>
      <c r="AX174" s="71"/>
      <c r="AY174" s="72"/>
      <c r="AZ174" s="71">
        <v>39.5</v>
      </c>
      <c r="BA174" s="71">
        <v>128</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2041</v>
      </c>
      <c r="B175" s="70">
        <v>17</v>
      </c>
      <c r="C175" s="70">
        <v>20</v>
      </c>
      <c r="D175" s="70">
        <v>1</v>
      </c>
      <c r="E175" s="70">
        <v>2023</v>
      </c>
      <c r="F175" s="70" t="s">
        <v>1539</v>
      </c>
      <c r="G175" s="70" t="s">
        <v>2021</v>
      </c>
      <c r="H175" s="70" t="s">
        <v>2022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v>
      </c>
      <c r="AS175" s="71">
        <v>4</v>
      </c>
      <c r="AT175" s="71">
        <v>0</v>
      </c>
      <c r="AU175" s="71">
        <v>0</v>
      </c>
      <c r="AV175" s="71">
        <v>0</v>
      </c>
      <c r="AW175" s="71">
        <v>0</v>
      </c>
      <c r="AX175" s="71"/>
      <c r="AY175" s="72"/>
      <c r="AZ175" s="71">
        <v>43.6</v>
      </c>
      <c r="BA175" s="71">
        <v>128</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2042</v>
      </c>
      <c r="B176" s="70">
        <v>17</v>
      </c>
      <c r="C176" s="70">
        <v>21</v>
      </c>
      <c r="D176" s="70">
        <v>1</v>
      </c>
      <c r="E176" s="70">
        <v>2024</v>
      </c>
      <c r="F176" s="70" t="s">
        <v>1554</v>
      </c>
      <c r="G176" s="70" t="s">
        <v>2021</v>
      </c>
      <c r="H176" s="70" t="s">
        <v>2022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2043</v>
      </c>
      <c r="B177" s="70">
        <v>137</v>
      </c>
      <c r="C177" s="70">
        <v>1</v>
      </c>
      <c r="D177" s="70">
        <v>9</v>
      </c>
      <c r="E177" s="70">
        <v>1990</v>
      </c>
      <c r="F177" s="70" t="s">
        <v>787</v>
      </c>
      <c r="G177" s="70" t="s">
        <v>2044</v>
      </c>
      <c r="H177" s="70" t="s">
        <v>2045</v>
      </c>
      <c r="I177" s="148"/>
      <c r="J177" s="71">
        <v>3.8430139908704839</v>
      </c>
      <c r="K177" s="71">
        <v>1.412858728039448</v>
      </c>
      <c r="L177" s="71">
        <v>7.1657988731847722</v>
      </c>
      <c r="M177" s="71">
        <v>1.949786351915467</v>
      </c>
      <c r="N177" s="71">
        <v>6.0151597018814122</v>
      </c>
      <c r="O177" s="71">
        <v>3.656594312496424</v>
      </c>
      <c r="P177" s="71">
        <v>5.6546016110043258</v>
      </c>
      <c r="Q177" s="71">
        <v>0.264833639813987</v>
      </c>
      <c r="R177" s="71">
        <v>0</v>
      </c>
      <c r="S177" s="71">
        <v>0.23874414947562389</v>
      </c>
      <c r="T177" s="72"/>
      <c r="U177" s="71">
        <v>572137</v>
      </c>
      <c r="V177" s="71">
        <v>412</v>
      </c>
      <c r="W177" s="71">
        <v>102</v>
      </c>
      <c r="X177" s="71">
        <v>671</v>
      </c>
      <c r="Y177" s="71">
        <v>1495</v>
      </c>
      <c r="Z177" s="71">
        <v>1504</v>
      </c>
      <c r="AA177" s="71">
        <v>1373</v>
      </c>
      <c r="AB177" s="71">
        <v>4300</v>
      </c>
      <c r="AC177" s="71">
        <v>0</v>
      </c>
      <c r="AD177" s="71">
        <v>0.23874414947562389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2046</v>
      </c>
      <c r="B178" s="70">
        <v>138</v>
      </c>
      <c r="C178" s="70">
        <v>2</v>
      </c>
      <c r="D178" s="70">
        <v>9</v>
      </c>
      <c r="E178" s="70">
        <v>2005</v>
      </c>
      <c r="F178" s="70" t="s">
        <v>789</v>
      </c>
      <c r="G178" s="1064" t="s">
        <v>2044</v>
      </c>
      <c r="H178" s="70" t="s">
        <v>2045</v>
      </c>
      <c r="I178" s="148"/>
      <c r="J178" s="71">
        <v>1.15043973509522</v>
      </c>
      <c r="K178" s="71">
        <v>0.74191519081951995</v>
      </c>
      <c r="L178" s="71">
        <v>2.6922211906665439</v>
      </c>
      <c r="M178" s="71">
        <v>2.9968502238109802</v>
      </c>
      <c r="N178" s="71">
        <v>6.3095456180295306</v>
      </c>
      <c r="O178" s="71">
        <v>4.2566060765488931</v>
      </c>
      <c r="P178" s="71">
        <v>5.3756412900885824</v>
      </c>
      <c r="Q178" s="71">
        <v>0.20396136524793099</v>
      </c>
      <c r="R178" s="71">
        <v>0</v>
      </c>
      <c r="S178" s="71">
        <v>0.561985688501353</v>
      </c>
      <c r="T178" s="72"/>
      <c r="U178" s="71">
        <v>207294</v>
      </c>
      <c r="V178" s="71">
        <v>285</v>
      </c>
      <c r="W178" s="71">
        <v>36</v>
      </c>
      <c r="X178" s="71">
        <v>550</v>
      </c>
      <c r="Y178" s="71">
        <v>1179</v>
      </c>
      <c r="Z178" s="71">
        <v>2026</v>
      </c>
      <c r="AA178" s="71">
        <v>1069</v>
      </c>
      <c r="AB178" s="71">
        <v>3462</v>
      </c>
      <c r="AC178" s="71">
        <v>0</v>
      </c>
      <c r="AD178" s="71">
        <v>0.561985688501353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2047</v>
      </c>
      <c r="B179" s="70">
        <v>139</v>
      </c>
      <c r="C179" s="70">
        <v>3</v>
      </c>
      <c r="D179" s="70">
        <v>9</v>
      </c>
      <c r="E179" s="70">
        <v>2006</v>
      </c>
      <c r="F179" s="70" t="s">
        <v>790</v>
      </c>
      <c r="G179" s="1064" t="s">
        <v>2044</v>
      </c>
      <c r="H179" s="70" t="s">
        <v>2045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2048</v>
      </c>
      <c r="B180" s="70">
        <v>140</v>
      </c>
      <c r="C180" s="70">
        <v>4</v>
      </c>
      <c r="D180" s="70">
        <v>9</v>
      </c>
      <c r="E180" s="70">
        <v>2007</v>
      </c>
      <c r="F180" s="70" t="s">
        <v>791</v>
      </c>
      <c r="G180" s="70" t="s">
        <v>2044</v>
      </c>
      <c r="H180" s="70" t="s">
        <v>2045</v>
      </c>
      <c r="I180" s="148"/>
      <c r="J180" s="71">
        <v>1.168638273258706</v>
      </c>
      <c r="K180" s="71">
        <v>0.70643319674393801</v>
      </c>
      <c r="L180" s="71">
        <v>3.193145713883689</v>
      </c>
      <c r="M180" s="71">
        <v>3.245557484195801</v>
      </c>
      <c r="N180" s="71">
        <v>5.5622732285230354</v>
      </c>
      <c r="O180" s="71">
        <v>4.0340242057332247</v>
      </c>
      <c r="P180" s="71">
        <v>5.3414004752656226</v>
      </c>
      <c r="Q180" s="71">
        <v>0.20900418213886801</v>
      </c>
      <c r="R180" s="71">
        <v>0</v>
      </c>
      <c r="S180" s="71">
        <v>0.49011440632133518</v>
      </c>
      <c r="T180" s="72"/>
      <c r="U180" s="71">
        <v>215422</v>
      </c>
      <c r="V180" s="71">
        <v>264</v>
      </c>
      <c r="W180" s="71">
        <v>52</v>
      </c>
      <c r="X180" s="71">
        <v>695</v>
      </c>
      <c r="Y180" s="71">
        <v>1184</v>
      </c>
      <c r="Z180" s="71">
        <v>1996</v>
      </c>
      <c r="AA180" s="71">
        <v>1046</v>
      </c>
      <c r="AB180" s="71">
        <v>3360</v>
      </c>
      <c r="AC180" s="71">
        <v>0</v>
      </c>
      <c r="AD180" s="71">
        <v>0.49011440632133518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2049</v>
      </c>
      <c r="B181" s="70">
        <v>141</v>
      </c>
      <c r="C181" s="70">
        <v>5</v>
      </c>
      <c r="D181" s="70">
        <v>9</v>
      </c>
      <c r="E181" s="70">
        <v>2008</v>
      </c>
      <c r="F181" s="70" t="s">
        <v>792</v>
      </c>
      <c r="G181" s="70" t="s">
        <v>2044</v>
      </c>
      <c r="H181" s="70" t="s">
        <v>2045</v>
      </c>
      <c r="I181" s="148"/>
      <c r="J181" s="71">
        <v>0.68724894814189741</v>
      </c>
      <c r="K181" s="71">
        <v>0.52366879078011375</v>
      </c>
      <c r="L181" s="71">
        <v>2.901046951752269</v>
      </c>
      <c r="M181" s="71">
        <v>3.5110567988860102</v>
      </c>
      <c r="N181" s="71">
        <v>5.0296357840772279</v>
      </c>
      <c r="O181" s="71">
        <v>3.869902645842783</v>
      </c>
      <c r="P181" s="71">
        <v>5.2741049772310893</v>
      </c>
      <c r="Q181" s="71">
        <v>0.20366383043095301</v>
      </c>
      <c r="R181" s="71">
        <v>0</v>
      </c>
      <c r="S181" s="71">
        <v>0.37800123930199808</v>
      </c>
      <c r="T181" s="72"/>
      <c r="U181" s="71">
        <v>147007</v>
      </c>
      <c r="V181" s="71">
        <v>264</v>
      </c>
      <c r="W181" s="71">
        <v>52</v>
      </c>
      <c r="X181" s="71">
        <v>695</v>
      </c>
      <c r="Y181" s="71">
        <v>1178</v>
      </c>
      <c r="Z181" s="71">
        <v>1982</v>
      </c>
      <c r="AA181" s="71">
        <v>1034</v>
      </c>
      <c r="AB181" s="71">
        <v>3328</v>
      </c>
      <c r="AC181" s="71">
        <v>0</v>
      </c>
      <c r="AD181" s="71">
        <v>0.37800123930199808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2050</v>
      </c>
      <c r="B182" s="70">
        <v>142</v>
      </c>
      <c r="C182" s="70">
        <v>6</v>
      </c>
      <c r="D182" s="70">
        <v>9</v>
      </c>
      <c r="E182" s="70">
        <v>2009</v>
      </c>
      <c r="F182" s="70" t="s">
        <v>176</v>
      </c>
      <c r="G182" s="70" t="s">
        <v>2044</v>
      </c>
      <c r="H182" s="70" t="s">
        <v>2045</v>
      </c>
      <c r="I182" s="148"/>
      <c r="J182" s="71">
        <v>0.76715116067024935</v>
      </c>
      <c r="K182" s="71">
        <v>0.59828028006813494</v>
      </c>
      <c r="L182" s="71">
        <v>2.042472749746882</v>
      </c>
      <c r="M182" s="71">
        <v>3.9389265390930248</v>
      </c>
      <c r="N182" s="71">
        <v>5.1030686843846809</v>
      </c>
      <c r="O182" s="71">
        <v>3.9028776968783339</v>
      </c>
      <c r="P182" s="71">
        <v>5.1224790416087203</v>
      </c>
      <c r="Q182" s="71">
        <v>0.192206390501692</v>
      </c>
      <c r="R182" s="71">
        <v>0</v>
      </c>
      <c r="S182" s="71">
        <v>0.40713534417648473</v>
      </c>
      <c r="T182" s="72"/>
      <c r="U182" s="71">
        <v>121902</v>
      </c>
      <c r="V182" s="71">
        <v>289</v>
      </c>
      <c r="W182" s="71">
        <v>51</v>
      </c>
      <c r="X182" s="71">
        <v>795</v>
      </c>
      <c r="Y182" s="71">
        <v>1186</v>
      </c>
      <c r="Z182" s="71">
        <v>1973</v>
      </c>
      <c r="AA182" s="71">
        <v>1031</v>
      </c>
      <c r="AB182" s="71">
        <v>3297</v>
      </c>
      <c r="AC182" s="71">
        <v>0</v>
      </c>
      <c r="AD182" s="71">
        <v>0.40713534417648473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2051</v>
      </c>
      <c r="B183" s="70">
        <v>143</v>
      </c>
      <c r="C183" s="70">
        <v>7</v>
      </c>
      <c r="D183" s="70">
        <v>9</v>
      </c>
      <c r="E183" s="70">
        <v>2010</v>
      </c>
      <c r="F183" s="70" t="s">
        <v>177</v>
      </c>
      <c r="G183" s="70" t="s">
        <v>2044</v>
      </c>
      <c r="H183" s="70" t="s">
        <v>2045</v>
      </c>
      <c r="I183" s="148"/>
      <c r="J183" s="71">
        <v>0.6995982499937391</v>
      </c>
      <c r="K183" s="71">
        <v>0.64093091488457743</v>
      </c>
      <c r="L183" s="71">
        <v>2.079940329864514</v>
      </c>
      <c r="M183" s="71">
        <v>4.0696883018606771</v>
      </c>
      <c r="N183" s="71">
        <v>5.3211171980332272</v>
      </c>
      <c r="O183" s="71">
        <v>3.869073736529673</v>
      </c>
      <c r="P183" s="71">
        <v>5.2587786024853056</v>
      </c>
      <c r="Q183" s="71">
        <v>0.19717908945756599</v>
      </c>
      <c r="R183" s="71">
        <v>0</v>
      </c>
      <c r="S183" s="71">
        <v>0.2314840317582724</v>
      </c>
      <c r="T183" s="72"/>
      <c r="U183" s="71">
        <v>129816</v>
      </c>
      <c r="V183" s="71">
        <v>289</v>
      </c>
      <c r="W183" s="71">
        <v>51</v>
      </c>
      <c r="X183" s="71">
        <v>795</v>
      </c>
      <c r="Y183" s="71">
        <v>1162</v>
      </c>
      <c r="Z183" s="71">
        <v>1965</v>
      </c>
      <c r="AA183" s="71">
        <v>1032</v>
      </c>
      <c r="AB183" s="71">
        <v>3241</v>
      </c>
      <c r="AC183" s="71">
        <v>0</v>
      </c>
      <c r="AD183" s="71">
        <v>0.2314840317582724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2052</v>
      </c>
      <c r="B184" s="70">
        <v>144</v>
      </c>
      <c r="C184" s="70">
        <v>8</v>
      </c>
      <c r="D184" s="70">
        <v>9</v>
      </c>
      <c r="E184" s="70">
        <v>2011</v>
      </c>
      <c r="F184" s="70" t="s">
        <v>178</v>
      </c>
      <c r="G184" s="70" t="s">
        <v>2044</v>
      </c>
      <c r="H184" s="70" t="s">
        <v>2045</v>
      </c>
      <c r="I184" s="148"/>
      <c r="J184" s="71">
        <v>0.75601398464135439</v>
      </c>
      <c r="K184" s="71">
        <v>0.80445165351621051</v>
      </c>
      <c r="L184" s="71">
        <v>1.855850466608544</v>
      </c>
      <c r="M184" s="71">
        <v>4.4787409861594716</v>
      </c>
      <c r="N184" s="71">
        <v>4.9796740075567802</v>
      </c>
      <c r="O184" s="71">
        <v>3.7367000820254637</v>
      </c>
      <c r="P184" s="71">
        <v>4.7505194286654611</v>
      </c>
      <c r="Q184" s="71">
        <v>0.225619189398719</v>
      </c>
      <c r="R184" s="71">
        <v>0</v>
      </c>
      <c r="S184" s="71">
        <v>0.2477951180206327</v>
      </c>
      <c r="T184" s="72"/>
      <c r="U184" s="71">
        <v>133025</v>
      </c>
      <c r="V184" s="71">
        <v>289</v>
      </c>
      <c r="W184" s="71">
        <v>51</v>
      </c>
      <c r="X184" s="71">
        <v>795</v>
      </c>
      <c r="Y184" s="71">
        <v>1158</v>
      </c>
      <c r="Z184" s="71">
        <v>1939</v>
      </c>
      <c r="AA184" s="71">
        <v>960</v>
      </c>
      <c r="AB184" s="71">
        <v>3215</v>
      </c>
      <c r="AC184" s="71">
        <v>0</v>
      </c>
      <c r="AD184" s="71">
        <v>0.2477951180206327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2053</v>
      </c>
      <c r="B185" s="70">
        <v>145</v>
      </c>
      <c r="C185" s="70">
        <v>9</v>
      </c>
      <c r="D185" s="70">
        <v>9</v>
      </c>
      <c r="E185" s="70">
        <v>2012</v>
      </c>
      <c r="F185" s="70" t="s">
        <v>179</v>
      </c>
      <c r="G185" s="70" t="s">
        <v>2044</v>
      </c>
      <c r="H185" s="70" t="s">
        <v>2045</v>
      </c>
      <c r="I185" s="148"/>
      <c r="J185" s="71">
        <v>0.85672265604205233</v>
      </c>
      <c r="K185" s="71">
        <v>0.72611939468834463</v>
      </c>
      <c r="L185" s="71">
        <v>1.8869596413330669</v>
      </c>
      <c r="M185" s="71">
        <v>4.032250173255882</v>
      </c>
      <c r="N185" s="71">
        <v>4.8066462934201706</v>
      </c>
      <c r="O185" s="71">
        <v>3.7130313043408227</v>
      </c>
      <c r="P185" s="71">
        <v>4.7974539773934808</v>
      </c>
      <c r="Q185" s="71">
        <v>0.243910767987777</v>
      </c>
      <c r="R185" s="71">
        <v>0</v>
      </c>
      <c r="S185" s="71">
        <v>0.2152955325231283</v>
      </c>
      <c r="T185" s="72"/>
      <c r="U185" s="71">
        <v>154677</v>
      </c>
      <c r="V185" s="71">
        <v>289</v>
      </c>
      <c r="W185" s="71">
        <v>51</v>
      </c>
      <c r="X185" s="71">
        <v>795</v>
      </c>
      <c r="Y185" s="71">
        <v>1154</v>
      </c>
      <c r="Z185" s="71">
        <v>1942</v>
      </c>
      <c r="AA185" s="71">
        <v>964</v>
      </c>
      <c r="AB185" s="71">
        <v>3199</v>
      </c>
      <c r="AC185" s="71">
        <v>0</v>
      </c>
      <c r="AD185" s="71">
        <v>0.2152955325231283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2054</v>
      </c>
      <c r="B186" s="70">
        <v>146</v>
      </c>
      <c r="C186" s="70">
        <v>10</v>
      </c>
      <c r="D186" s="70">
        <v>9</v>
      </c>
      <c r="E186" s="70">
        <v>2013</v>
      </c>
      <c r="F186" s="70" t="s">
        <v>180</v>
      </c>
      <c r="G186" s="70" t="s">
        <v>2044</v>
      </c>
      <c r="H186" s="70" t="s">
        <v>2045</v>
      </c>
      <c r="I186" s="148"/>
      <c r="J186" s="71">
        <v>0.73428095054721021</v>
      </c>
      <c r="K186" s="71">
        <v>0.59729502558188463</v>
      </c>
      <c r="L186" s="71">
        <v>1.9181630097427551</v>
      </c>
      <c r="M186" s="71">
        <v>3.88716447881519</v>
      </c>
      <c r="N186" s="71">
        <v>5.1443773652666902</v>
      </c>
      <c r="O186" s="71">
        <v>3.5781299117378329</v>
      </c>
      <c r="P186" s="71">
        <v>5.0353268312464285</v>
      </c>
      <c r="Q186" s="71">
        <v>0.24490559376447199</v>
      </c>
      <c r="R186" s="71">
        <v>0</v>
      </c>
      <c r="S186" s="71">
        <v>0.2735411418905167</v>
      </c>
      <c r="T186" s="72"/>
      <c r="U186" s="71">
        <v>131648</v>
      </c>
      <c r="V186" s="71">
        <v>289</v>
      </c>
      <c r="W186" s="71">
        <v>51</v>
      </c>
      <c r="X186" s="71">
        <v>795</v>
      </c>
      <c r="Y186" s="71">
        <v>1154</v>
      </c>
      <c r="Z186" s="71">
        <v>1955</v>
      </c>
      <c r="AA186" s="71">
        <v>1008</v>
      </c>
      <c r="AB186" s="71">
        <v>3166</v>
      </c>
      <c r="AC186" s="71">
        <v>0</v>
      </c>
      <c r="AD186" s="71">
        <v>0.2735411418905167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2055</v>
      </c>
      <c r="B187" s="70">
        <v>147</v>
      </c>
      <c r="C187" s="70">
        <v>11</v>
      </c>
      <c r="D187" s="70">
        <v>9</v>
      </c>
      <c r="E187" s="70">
        <v>2014</v>
      </c>
      <c r="F187" s="70" t="s">
        <v>181</v>
      </c>
      <c r="G187" s="70" t="s">
        <v>2044</v>
      </c>
      <c r="H187" s="70" t="s">
        <v>2045</v>
      </c>
      <c r="I187" s="148"/>
      <c r="J187" s="71">
        <v>0.60082566123211756</v>
      </c>
      <c r="K187" s="71">
        <v>0.58491161428091709</v>
      </c>
      <c r="L187" s="71">
        <v>1.381380698169886</v>
      </c>
      <c r="M187" s="71">
        <v>3.8065000992697251</v>
      </c>
      <c r="N187" s="71">
        <v>5.0426187323749341</v>
      </c>
      <c r="O187" s="71">
        <v>3.3886273062667227</v>
      </c>
      <c r="P187" s="71">
        <v>5.0514570329573454</v>
      </c>
      <c r="Q187" s="71">
        <v>0.230222415393046</v>
      </c>
      <c r="R187" s="71">
        <v>0</v>
      </c>
      <c r="S187" s="71">
        <v>0.29421779267643272</v>
      </c>
      <c r="T187" s="72"/>
      <c r="U187" s="71">
        <v>117918</v>
      </c>
      <c r="V187" s="71">
        <v>241</v>
      </c>
      <c r="W187" s="71">
        <v>51</v>
      </c>
      <c r="X187" s="71">
        <v>782</v>
      </c>
      <c r="Y187" s="71">
        <v>1141</v>
      </c>
      <c r="Z187" s="71">
        <v>1950</v>
      </c>
      <c r="AA187" s="71">
        <v>1006</v>
      </c>
      <c r="AB187" s="71">
        <v>3102</v>
      </c>
      <c r="AC187" s="71">
        <v>0</v>
      </c>
      <c r="AD187" s="71">
        <v>0.29421779267643272</v>
      </c>
      <c r="AE187" s="72"/>
      <c r="AF187" s="71"/>
      <c r="AG187" s="71"/>
      <c r="AH187" s="71"/>
      <c r="AI187" s="71"/>
      <c r="AJ187" s="71"/>
      <c r="AK187" s="71"/>
      <c r="AL187" s="71"/>
      <c r="AM187" s="71"/>
      <c r="AN187" s="71"/>
      <c r="AO187" s="71"/>
      <c r="AP187" s="71"/>
      <c r="AQ187" s="72"/>
      <c r="AR187" s="71">
        <v>31</v>
      </c>
      <c r="AS187" s="71">
        <v>1</v>
      </c>
      <c r="AT187" s="71">
        <v>0</v>
      </c>
      <c r="AU187" s="71">
        <v>1</v>
      </c>
      <c r="AV187" s="71">
        <v>0</v>
      </c>
      <c r="AW187" s="71">
        <v>0</v>
      </c>
      <c r="AX187" s="71"/>
      <c r="AY187" s="72"/>
      <c r="AZ187" s="71">
        <v>153.5</v>
      </c>
      <c r="BA187" s="71">
        <v>49.5</v>
      </c>
      <c r="BB187" s="71">
        <v>0</v>
      </c>
      <c r="BC187" s="71">
        <v>4800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2056</v>
      </c>
      <c r="B188" s="70">
        <v>148</v>
      </c>
      <c r="C188" s="70">
        <v>12</v>
      </c>
      <c r="D188" s="70">
        <v>9</v>
      </c>
      <c r="E188" s="70">
        <v>2015</v>
      </c>
      <c r="F188" s="70" t="s">
        <v>182</v>
      </c>
      <c r="G188" s="70" t="s">
        <v>2044</v>
      </c>
      <c r="H188" s="70" t="s">
        <v>2045</v>
      </c>
      <c r="I188" s="148"/>
      <c r="J188" s="71">
        <v>0.60527447143562618</v>
      </c>
      <c r="K188" s="71">
        <v>0.54431792956889125</v>
      </c>
      <c r="L188" s="71">
        <v>1.490300579375081</v>
      </c>
      <c r="M188" s="71">
        <v>4.0579157709188847</v>
      </c>
      <c r="N188" s="71">
        <v>4.3030456955630774</v>
      </c>
      <c r="O188" s="71">
        <v>3.397634933764285</v>
      </c>
      <c r="P188" s="71">
        <v>5.0453973867972506</v>
      </c>
      <c r="Q188" s="71">
        <v>0.22195816608879801</v>
      </c>
      <c r="R188" s="71">
        <v>0</v>
      </c>
      <c r="S188" s="71">
        <v>0.29798508114568478</v>
      </c>
      <c r="T188" s="72"/>
      <c r="U188" s="71">
        <v>128228</v>
      </c>
      <c r="V188" s="71">
        <v>241</v>
      </c>
      <c r="W188" s="71">
        <v>51</v>
      </c>
      <c r="X188" s="71">
        <v>782</v>
      </c>
      <c r="Y188" s="71">
        <v>1136</v>
      </c>
      <c r="Z188" s="71">
        <v>1974</v>
      </c>
      <c r="AA188" s="71">
        <v>1004</v>
      </c>
      <c r="AB188" s="71">
        <v>3055</v>
      </c>
      <c r="AC188" s="71">
        <v>0</v>
      </c>
      <c r="AD188" s="71">
        <v>0.29798508114568478</v>
      </c>
      <c r="AE188" s="72"/>
      <c r="AF188" s="71">
        <v>870910.14601722977</v>
      </c>
      <c r="AG188" s="71">
        <v>418482.16361314262</v>
      </c>
      <c r="AH188" s="71">
        <v>313400.81784062902</v>
      </c>
      <c r="AI188" s="71">
        <v>5078329.2054465851</v>
      </c>
      <c r="AJ188" s="71">
        <v>5584539.6659008497</v>
      </c>
      <c r="AK188" s="71">
        <v>0</v>
      </c>
      <c r="AL188" s="71">
        <v>0</v>
      </c>
      <c r="AM188" s="71">
        <v>418674.93475699052</v>
      </c>
      <c r="AN188" s="71">
        <v>0</v>
      </c>
      <c r="AO188" s="71">
        <v>0</v>
      </c>
      <c r="AP188" s="71">
        <v>12684336.933575425</v>
      </c>
      <c r="AQ188" s="72"/>
      <c r="AR188" s="71">
        <v>31</v>
      </c>
      <c r="AS188" s="71">
        <v>2</v>
      </c>
      <c r="AT188" s="71">
        <v>0</v>
      </c>
      <c r="AU188" s="71">
        <v>1</v>
      </c>
      <c r="AV188" s="71">
        <v>0</v>
      </c>
      <c r="AW188" s="71">
        <v>0</v>
      </c>
      <c r="AX188" s="71"/>
      <c r="AY188" s="72"/>
      <c r="AZ188" s="71">
        <v>154.6</v>
      </c>
      <c r="BA188" s="71">
        <v>60.5</v>
      </c>
      <c r="BB188" s="71">
        <v>0</v>
      </c>
      <c r="BC188" s="71">
        <v>4800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2057</v>
      </c>
      <c r="B189" s="70">
        <v>149</v>
      </c>
      <c r="C189" s="70">
        <v>13</v>
      </c>
      <c r="D189" s="70">
        <v>9</v>
      </c>
      <c r="E189" s="70">
        <v>2016</v>
      </c>
      <c r="F189" s="70" t="s">
        <v>155</v>
      </c>
      <c r="G189" s="70" t="s">
        <v>2044</v>
      </c>
      <c r="H189" s="70" t="s">
        <v>2045</v>
      </c>
      <c r="I189" s="148"/>
      <c r="J189" s="71">
        <v>0.51472785037055202</v>
      </c>
      <c r="K189" s="71">
        <v>0.54758883357103327</v>
      </c>
      <c r="L189" s="71">
        <v>1.4322199609968953</v>
      </c>
      <c r="M189" s="71">
        <v>3.2803637639276038</v>
      </c>
      <c r="N189" s="71">
        <v>4.5731494655389051</v>
      </c>
      <c r="O189" s="71">
        <v>3.3614766931104576</v>
      </c>
      <c r="P189" s="71">
        <v>5.0725056991593895</v>
      </c>
      <c r="Q189" s="71">
        <v>0.21253177180457999</v>
      </c>
      <c r="R189" s="71">
        <v>0</v>
      </c>
      <c r="S189" s="71">
        <v>0.2923207482356221</v>
      </c>
      <c r="T189" s="72"/>
      <c r="U189" s="71">
        <v>108216</v>
      </c>
      <c r="V189" s="71">
        <v>241</v>
      </c>
      <c r="W189" s="71">
        <v>51</v>
      </c>
      <c r="X189" s="71">
        <v>782</v>
      </c>
      <c r="Y189" s="71">
        <v>1134</v>
      </c>
      <c r="Z189" s="71">
        <v>1977</v>
      </c>
      <c r="AA189" s="71">
        <v>1044</v>
      </c>
      <c r="AB189" s="71">
        <v>3009</v>
      </c>
      <c r="AC189" s="71">
        <v>0</v>
      </c>
      <c r="AD189" s="71">
        <v>0.2923207482356221</v>
      </c>
      <c r="AE189" s="72"/>
      <c r="AF189" s="71">
        <v>756090.6419401312</v>
      </c>
      <c r="AG189" s="71">
        <v>404652.61530946422</v>
      </c>
      <c r="AH189" s="71">
        <v>233899.9796403751</v>
      </c>
      <c r="AI189" s="71">
        <v>4940377.3641675264</v>
      </c>
      <c r="AJ189" s="71">
        <v>5567741.2011304032</v>
      </c>
      <c r="AK189" s="71">
        <v>0</v>
      </c>
      <c r="AL189" s="71">
        <v>0</v>
      </c>
      <c r="AM189" s="71">
        <v>412691.19939140842</v>
      </c>
      <c r="AN189" s="71">
        <v>0</v>
      </c>
      <c r="AO189" s="71">
        <v>0</v>
      </c>
      <c r="AP189" s="71">
        <v>12315453.001579309</v>
      </c>
      <c r="AQ189" s="72"/>
      <c r="AR189" s="71">
        <v>34</v>
      </c>
      <c r="AS189" s="71">
        <v>3</v>
      </c>
      <c r="AT189" s="71">
        <v>0</v>
      </c>
      <c r="AU189" s="71">
        <v>1</v>
      </c>
      <c r="AV189" s="71">
        <v>0</v>
      </c>
      <c r="AW189" s="71">
        <v>0</v>
      </c>
      <c r="AX189" s="71"/>
      <c r="AY189" s="72"/>
      <c r="AZ189" s="71">
        <v>171.3</v>
      </c>
      <c r="BA189" s="71">
        <v>81</v>
      </c>
      <c r="BB189" s="71">
        <v>0</v>
      </c>
      <c r="BC189" s="71">
        <v>4800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2058</v>
      </c>
      <c r="B190" s="70">
        <v>150</v>
      </c>
      <c r="C190" s="70">
        <v>14</v>
      </c>
      <c r="D190" s="70">
        <v>9</v>
      </c>
      <c r="E190" s="70">
        <v>2017</v>
      </c>
      <c r="F190" s="70" t="s">
        <v>156</v>
      </c>
      <c r="G190" s="70" t="s">
        <v>2044</v>
      </c>
      <c r="H190" s="70" t="s">
        <v>2045</v>
      </c>
      <c r="I190" s="148"/>
      <c r="J190" s="71">
        <v>0.47473700943939801</v>
      </c>
      <c r="K190" s="71">
        <v>0.54002005982096946</v>
      </c>
      <c r="L190" s="71">
        <v>1.4084233885211139</v>
      </c>
      <c r="M190" s="71">
        <v>3.1163379442394139</v>
      </c>
      <c r="N190" s="71">
        <v>4.6617263801154589</v>
      </c>
      <c r="O190" s="71">
        <v>3.3651645477337597</v>
      </c>
      <c r="P190" s="71">
        <v>5.0210614122191597</v>
      </c>
      <c r="Q190" s="71">
        <v>0.20087836754598801</v>
      </c>
      <c r="R190" s="71">
        <v>0</v>
      </c>
      <c r="S190" s="71">
        <v>0.26932156504260979</v>
      </c>
      <c r="T190" s="72"/>
      <c r="U190" s="71">
        <v>105959</v>
      </c>
      <c r="V190" s="71">
        <v>241</v>
      </c>
      <c r="W190" s="71">
        <v>51</v>
      </c>
      <c r="X190" s="71">
        <v>782</v>
      </c>
      <c r="Y190" s="71">
        <v>1122</v>
      </c>
      <c r="Z190" s="71">
        <v>2012</v>
      </c>
      <c r="AA190" s="71">
        <v>1040</v>
      </c>
      <c r="AB190" s="71">
        <v>2941</v>
      </c>
      <c r="AC190" s="71">
        <v>0</v>
      </c>
      <c r="AD190" s="71">
        <v>0.26932156504260979</v>
      </c>
      <c r="AE190" s="72"/>
      <c r="AF190" s="71">
        <v>706852.37000038964</v>
      </c>
      <c r="AG190" s="71">
        <v>403567.74533211061</v>
      </c>
      <c r="AH190" s="71">
        <v>301659.1050506527</v>
      </c>
      <c r="AI190" s="71">
        <v>4893373.1715238579</v>
      </c>
      <c r="AJ190" s="71">
        <v>5492993.5021667834</v>
      </c>
      <c r="AK190" s="71">
        <v>0</v>
      </c>
      <c r="AL190" s="71">
        <v>0</v>
      </c>
      <c r="AM190" s="71">
        <v>403996.00047793688</v>
      </c>
      <c r="AN190" s="71">
        <v>0</v>
      </c>
      <c r="AO190" s="71">
        <v>0</v>
      </c>
      <c r="AP190" s="71">
        <v>12202441.89455173</v>
      </c>
      <c r="AQ190" s="72"/>
      <c r="AR190" s="71">
        <v>35</v>
      </c>
      <c r="AS190" s="71">
        <v>4</v>
      </c>
      <c r="AT190" s="71">
        <v>0</v>
      </c>
      <c r="AU190" s="71">
        <v>1</v>
      </c>
      <c r="AV190" s="71">
        <v>0</v>
      </c>
      <c r="AW190" s="71">
        <v>0</v>
      </c>
      <c r="AX190" s="71"/>
      <c r="AY190" s="72"/>
      <c r="AZ190" s="71">
        <v>175.3</v>
      </c>
      <c r="BA190" s="71">
        <v>92</v>
      </c>
      <c r="BB190" s="71">
        <v>0</v>
      </c>
      <c r="BC190" s="71">
        <v>4800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2059</v>
      </c>
      <c r="B191" s="70">
        <v>151</v>
      </c>
      <c r="C191" s="70">
        <v>15</v>
      </c>
      <c r="D191" s="70">
        <v>9</v>
      </c>
      <c r="E191" s="70">
        <v>2018</v>
      </c>
      <c r="F191" s="70" t="s">
        <v>183</v>
      </c>
      <c r="G191" s="70" t="s">
        <v>2044</v>
      </c>
      <c r="H191" s="70" t="s">
        <v>2045</v>
      </c>
      <c r="I191" s="148"/>
      <c r="J191" s="71">
        <v>0.42711870105551425</v>
      </c>
      <c r="K191" s="71">
        <v>0.5067313746855614</v>
      </c>
      <c r="L191" s="71">
        <v>1.2626507652382757</v>
      </c>
      <c r="M191" s="71">
        <v>3.0328750192855067</v>
      </c>
      <c r="N191" s="71">
        <v>4.5222498493275491</v>
      </c>
      <c r="O191" s="71">
        <v>3.2691179804796882</v>
      </c>
      <c r="P191" s="71">
        <v>4.8659231014335225</v>
      </c>
      <c r="Q191" s="71">
        <v>0.18462836763651999</v>
      </c>
      <c r="R191" s="71">
        <v>0</v>
      </c>
      <c r="S191" s="71">
        <v>0.25752003757887448</v>
      </c>
      <c r="T191" s="72"/>
      <c r="U191" s="71">
        <v>102489</v>
      </c>
      <c r="V191" s="71">
        <v>241</v>
      </c>
      <c r="W191" s="71">
        <v>51</v>
      </c>
      <c r="X191" s="71">
        <v>782</v>
      </c>
      <c r="Y191" s="71">
        <v>1123</v>
      </c>
      <c r="Z191" s="71">
        <v>1992</v>
      </c>
      <c r="AA191" s="71">
        <v>1018</v>
      </c>
      <c r="AB191" s="71">
        <v>2913</v>
      </c>
      <c r="AC191" s="71">
        <v>0</v>
      </c>
      <c r="AD191" s="71">
        <v>0.25752003757887448</v>
      </c>
      <c r="AE191" s="72"/>
      <c r="AF191" s="71">
        <v>653739.60131274501</v>
      </c>
      <c r="AG191" s="71">
        <v>358486.79848768812</v>
      </c>
      <c r="AH191" s="71">
        <v>285045.81683695561</v>
      </c>
      <c r="AI191" s="71">
        <v>4674052.9252095427</v>
      </c>
      <c r="AJ191" s="71">
        <v>5276399.2114185384</v>
      </c>
      <c r="AK191" s="71">
        <v>0</v>
      </c>
      <c r="AL191" s="71">
        <v>0</v>
      </c>
      <c r="AM191" s="71">
        <v>400977.68550303311</v>
      </c>
      <c r="AN191" s="71">
        <v>0</v>
      </c>
      <c r="AO191" s="71">
        <v>0</v>
      </c>
      <c r="AP191" s="71">
        <v>11648702.038768504</v>
      </c>
      <c r="AQ191" s="72"/>
      <c r="AR191" s="71">
        <v>36</v>
      </c>
      <c r="AS191" s="71">
        <v>5</v>
      </c>
      <c r="AT191" s="71">
        <v>0</v>
      </c>
      <c r="AU191" s="71">
        <v>1</v>
      </c>
      <c r="AV191" s="71">
        <v>0</v>
      </c>
      <c r="AW191" s="71">
        <v>0</v>
      </c>
      <c r="AX191" s="71"/>
      <c r="AY191" s="72"/>
      <c r="AZ191" s="71">
        <v>181.1</v>
      </c>
      <c r="BA191" s="71">
        <v>142</v>
      </c>
      <c r="BB191" s="71">
        <v>0</v>
      </c>
      <c r="BC191" s="71">
        <v>4800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2060</v>
      </c>
      <c r="B192" s="70">
        <v>152</v>
      </c>
      <c r="C192" s="70">
        <v>16</v>
      </c>
      <c r="D192" s="70">
        <v>9</v>
      </c>
      <c r="E192" s="70">
        <v>2019</v>
      </c>
      <c r="F192" s="70" t="s">
        <v>158</v>
      </c>
      <c r="G192" s="70" t="s">
        <v>2044</v>
      </c>
      <c r="H192" s="70" t="s">
        <v>2045</v>
      </c>
      <c r="I192" s="148"/>
      <c r="J192" s="71">
        <v>0.44951962828388969</v>
      </c>
      <c r="K192" s="71">
        <v>0.45996956585068532</v>
      </c>
      <c r="L192" s="71">
        <v>1.2695236687173785</v>
      </c>
      <c r="M192" s="71">
        <v>2.9043002701487892</v>
      </c>
      <c r="N192" s="71">
        <v>4.0067146775558795</v>
      </c>
      <c r="O192" s="71">
        <v>3.1146825420877815</v>
      </c>
      <c r="P192" s="71">
        <v>4.4932652675504237</v>
      </c>
      <c r="Q192" s="71">
        <v>0.174639921309447</v>
      </c>
      <c r="R192" s="71">
        <v>0</v>
      </c>
      <c r="S192" s="71">
        <v>0.3372163040284033</v>
      </c>
      <c r="T192" s="72"/>
      <c r="U192" s="71">
        <v>109338</v>
      </c>
      <c r="V192" s="71">
        <v>241</v>
      </c>
      <c r="W192" s="71">
        <v>51</v>
      </c>
      <c r="X192" s="71">
        <v>782</v>
      </c>
      <c r="Y192" s="71">
        <v>1121</v>
      </c>
      <c r="Z192" s="71">
        <v>1950</v>
      </c>
      <c r="AA192" s="71">
        <v>933</v>
      </c>
      <c r="AB192" s="71">
        <v>2830</v>
      </c>
      <c r="AC192" s="71">
        <v>0</v>
      </c>
      <c r="AD192" s="71">
        <v>0.3372163040284033</v>
      </c>
      <c r="AE192" s="72"/>
      <c r="AF192" s="71">
        <v>730167.33194854436</v>
      </c>
      <c r="AG192" s="71">
        <v>347110.1817344164</v>
      </c>
      <c r="AH192" s="71">
        <v>301080.30584619357</v>
      </c>
      <c r="AI192" s="71">
        <v>4789733.9660543902</v>
      </c>
      <c r="AJ192" s="71">
        <v>5117041.3132501347</v>
      </c>
      <c r="AK192" s="71">
        <v>0</v>
      </c>
      <c r="AL192" s="71">
        <v>0</v>
      </c>
      <c r="AM192" s="71">
        <v>385424.69577140617</v>
      </c>
      <c r="AN192" s="71">
        <v>0</v>
      </c>
      <c r="AO192" s="71">
        <v>0</v>
      </c>
      <c r="AP192" s="71">
        <v>11670557.794605086</v>
      </c>
      <c r="AQ192" s="72"/>
      <c r="AR192" s="71">
        <v>38</v>
      </c>
      <c r="AS192" s="71">
        <v>8</v>
      </c>
      <c r="AT192" s="71">
        <v>0</v>
      </c>
      <c r="AU192" s="71">
        <v>1</v>
      </c>
      <c r="AV192" s="71">
        <v>0</v>
      </c>
      <c r="AW192" s="71">
        <v>0</v>
      </c>
      <c r="AX192" s="71"/>
      <c r="AY192" s="72"/>
      <c r="AZ192" s="71">
        <v>188.6</v>
      </c>
      <c r="BA192" s="71">
        <v>179.6</v>
      </c>
      <c r="BB192" s="71">
        <v>0</v>
      </c>
      <c r="BC192" s="71">
        <v>4800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2061</v>
      </c>
      <c r="B193" s="70">
        <v>153</v>
      </c>
      <c r="C193" s="70">
        <v>17</v>
      </c>
      <c r="D193" s="70">
        <v>9</v>
      </c>
      <c r="E193" s="70">
        <v>2020</v>
      </c>
      <c r="F193" s="70" t="s">
        <v>159</v>
      </c>
      <c r="G193" s="70" t="s">
        <v>2044</v>
      </c>
      <c r="H193" s="70" t="s">
        <v>2045</v>
      </c>
      <c r="I193" s="148"/>
      <c r="J193" s="71">
        <v>0.31466805174242563</v>
      </c>
      <c r="K193" s="71">
        <v>0.47773401805564403</v>
      </c>
      <c r="L193" s="71">
        <v>0.71168585560857367</v>
      </c>
      <c r="M193" s="71">
        <v>2.5236365003980903</v>
      </c>
      <c r="N193" s="71">
        <v>3.9069705778881709</v>
      </c>
      <c r="O193" s="71">
        <v>2.6925169063880774</v>
      </c>
      <c r="P193" s="71">
        <v>4.1503589573566559</v>
      </c>
      <c r="Q193" s="71">
        <v>0.16338016453840701</v>
      </c>
      <c r="R193" s="71">
        <v>0</v>
      </c>
      <c r="S193" s="71">
        <v>0.32843450360201182</v>
      </c>
      <c r="T193" s="72"/>
      <c r="U193" s="71">
        <v>77870</v>
      </c>
      <c r="V193" s="71">
        <v>219</v>
      </c>
      <c r="W193" s="71">
        <v>32</v>
      </c>
      <c r="X193" s="71">
        <v>755</v>
      </c>
      <c r="Y193" s="71">
        <v>1115</v>
      </c>
      <c r="Z193" s="71">
        <v>1924</v>
      </c>
      <c r="AA193" s="71">
        <v>916</v>
      </c>
      <c r="AB193" s="71">
        <v>2771</v>
      </c>
      <c r="AC193" s="71">
        <v>0</v>
      </c>
      <c r="AD193" s="71">
        <v>0.32843450360201182</v>
      </c>
      <c r="AE193" s="72"/>
      <c r="AF193" s="71">
        <v>524967.2871778236</v>
      </c>
      <c r="AG193" s="71">
        <v>344484.17831233866</v>
      </c>
      <c r="AH193" s="71">
        <v>183125.38276938937</v>
      </c>
      <c r="AI193" s="71">
        <v>4362593.3393439902</v>
      </c>
      <c r="AJ193" s="71">
        <v>5093064.0543855336</v>
      </c>
      <c r="AK193" s="71"/>
      <c r="AL193" s="71"/>
      <c r="AM193" s="71">
        <v>361646.28645211447</v>
      </c>
      <c r="AN193" s="71"/>
      <c r="AO193" s="71"/>
      <c r="AP193" s="71">
        <v>10869880.528441191</v>
      </c>
      <c r="AQ193" s="72"/>
      <c r="AR193" s="71">
        <v>39</v>
      </c>
      <c r="AS193" s="71">
        <v>9</v>
      </c>
      <c r="AT193" s="71">
        <v>0</v>
      </c>
      <c r="AU193" s="71">
        <v>1</v>
      </c>
      <c r="AV193" s="71">
        <v>0</v>
      </c>
      <c r="AW193" s="71">
        <v>0</v>
      </c>
      <c r="AX193" s="71"/>
      <c r="AY193" s="72"/>
      <c r="AZ193" s="71">
        <v>192.9</v>
      </c>
      <c r="BA193" s="71">
        <v>190.6</v>
      </c>
      <c r="BB193" s="71">
        <v>0</v>
      </c>
      <c r="BC193" s="71">
        <v>4800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2062</v>
      </c>
      <c r="B194" s="70">
        <v>153</v>
      </c>
      <c r="C194" s="70">
        <v>18</v>
      </c>
      <c r="D194" s="70">
        <v>9</v>
      </c>
      <c r="E194" s="70">
        <v>2021</v>
      </c>
      <c r="F194" s="70" t="s">
        <v>160</v>
      </c>
      <c r="G194" s="70" t="s">
        <v>2044</v>
      </c>
      <c r="H194" s="70" t="s">
        <v>2045</v>
      </c>
      <c r="I194" s="148"/>
      <c r="J194" s="71">
        <v>0.30688460703058057</v>
      </c>
      <c r="K194" s="71">
        <v>0.51228076672614908</v>
      </c>
      <c r="L194" s="71">
        <v>0.93367562789687075</v>
      </c>
      <c r="M194" s="71">
        <v>2.8546122824039566</v>
      </c>
      <c r="N194" s="71">
        <v>4.2270870394863449</v>
      </c>
      <c r="O194" s="71">
        <v>2.574202953767045</v>
      </c>
      <c r="P194" s="71">
        <v>4.2888209392025942</v>
      </c>
      <c r="Q194" s="71">
        <v>0.15857938369143601</v>
      </c>
      <c r="R194" s="71">
        <v>0</v>
      </c>
      <c r="S194" s="71">
        <v>0.26705519867173982</v>
      </c>
      <c r="T194" s="72"/>
      <c r="U194" s="71">
        <v>80326</v>
      </c>
      <c r="V194" s="71">
        <v>219</v>
      </c>
      <c r="W194" s="71">
        <v>32</v>
      </c>
      <c r="X194" s="71">
        <v>755</v>
      </c>
      <c r="Y194" s="71">
        <v>1105</v>
      </c>
      <c r="Z194" s="71">
        <v>1894</v>
      </c>
      <c r="AA194" s="71">
        <v>923</v>
      </c>
      <c r="AB194" s="71">
        <v>2716</v>
      </c>
      <c r="AC194" s="71">
        <v>0</v>
      </c>
      <c r="AD194" s="71">
        <v>0.26705519867173982</v>
      </c>
      <c r="AE194" s="72"/>
      <c r="AF194" s="71">
        <v>484707.33928886108</v>
      </c>
      <c r="AG194" s="71">
        <v>354747.42916306172</v>
      </c>
      <c r="AH194" s="71">
        <v>219358.91802534522</v>
      </c>
      <c r="AI194" s="71">
        <v>4668833.6913051074</v>
      </c>
      <c r="AJ194" s="71">
        <v>5353538.969532934</v>
      </c>
      <c r="AK194" s="71">
        <v>0</v>
      </c>
      <c r="AL194" s="71">
        <v>0</v>
      </c>
      <c r="AM194" s="71">
        <v>356512.71928599273</v>
      </c>
      <c r="AN194" s="71">
        <v>0</v>
      </c>
      <c r="AO194" s="71">
        <v>0</v>
      </c>
      <c r="AP194" s="71">
        <v>11437699.066601302</v>
      </c>
      <c r="AQ194" s="72"/>
      <c r="AR194" s="71">
        <v>41</v>
      </c>
      <c r="AS194" s="71">
        <v>9</v>
      </c>
      <c r="AT194" s="71">
        <v>0</v>
      </c>
      <c r="AU194" s="71">
        <v>1</v>
      </c>
      <c r="AV194" s="71">
        <v>0</v>
      </c>
      <c r="AW194" s="71">
        <v>0</v>
      </c>
      <c r="AX194" s="71"/>
      <c r="AY194" s="72"/>
      <c r="AZ194" s="71">
        <v>203.5</v>
      </c>
      <c r="BA194" s="71">
        <v>190.6</v>
      </c>
      <c r="BB194" s="71">
        <v>0</v>
      </c>
      <c r="BC194" s="71">
        <v>4800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2063</v>
      </c>
      <c r="B195" s="70">
        <v>153</v>
      </c>
      <c r="C195" s="70">
        <v>19</v>
      </c>
      <c r="D195" s="70">
        <v>9</v>
      </c>
      <c r="E195" s="70">
        <v>2022</v>
      </c>
      <c r="F195" s="70" t="s">
        <v>161</v>
      </c>
      <c r="G195" s="70" t="s">
        <v>2044</v>
      </c>
      <c r="H195" s="70" t="s">
        <v>2045</v>
      </c>
      <c r="I195" s="148"/>
      <c r="J195" s="71">
        <v>0.32720503869904999</v>
      </c>
      <c r="K195" s="71">
        <v>0.46152826560845911</v>
      </c>
      <c r="L195" s="71">
        <v>0.59826960773206772</v>
      </c>
      <c r="M195" s="71">
        <v>2.8190878132848902</v>
      </c>
      <c r="N195" s="71">
        <v>4.0887820099146701</v>
      </c>
      <c r="O195" s="71">
        <v>2.6249798050217255</v>
      </c>
      <c r="P195" s="71">
        <v>4.2061147151106173</v>
      </c>
      <c r="Q195" s="71">
        <v>0.15523977469118119</v>
      </c>
      <c r="R195" s="71">
        <v>0</v>
      </c>
      <c r="S195" s="71">
        <v>0.24791496226957191</v>
      </c>
      <c r="T195" s="72"/>
      <c r="U195" s="71">
        <v>95038</v>
      </c>
      <c r="V195" s="71">
        <v>219</v>
      </c>
      <c r="W195" s="71">
        <v>32</v>
      </c>
      <c r="X195" s="71">
        <v>755</v>
      </c>
      <c r="Y195" s="71">
        <v>1093</v>
      </c>
      <c r="Z195" s="71">
        <v>1835</v>
      </c>
      <c r="AA195" s="71">
        <v>919</v>
      </c>
      <c r="AB195" s="71">
        <v>2637</v>
      </c>
      <c r="AC195" s="71">
        <v>0</v>
      </c>
      <c r="AD195" s="71">
        <v>0.24791496226957191</v>
      </c>
      <c r="AE195" s="72"/>
      <c r="AF195" s="71">
        <v>509359.84093165689</v>
      </c>
      <c r="AG195" s="71">
        <v>344526.71183838852</v>
      </c>
      <c r="AH195" s="71">
        <v>171255.41247184153</v>
      </c>
      <c r="AI195" s="71">
        <v>4636663.5355600035</v>
      </c>
      <c r="AJ195" s="71">
        <v>5250380.5203541778</v>
      </c>
      <c r="AK195" s="71">
        <v>0</v>
      </c>
      <c r="AL195" s="71">
        <v>0</v>
      </c>
      <c r="AM195" s="71">
        <v>340508.67535156378</v>
      </c>
      <c r="AN195" s="71">
        <v>0</v>
      </c>
      <c r="AO195" s="71">
        <v>0</v>
      </c>
      <c r="AP195" s="71">
        <v>11252694.696507633</v>
      </c>
      <c r="AQ195" s="72"/>
      <c r="AR195" s="71">
        <v>44</v>
      </c>
      <c r="AS195" s="71">
        <v>9</v>
      </c>
      <c r="AT195" s="71">
        <v>0</v>
      </c>
      <c r="AU195" s="71">
        <v>1</v>
      </c>
      <c r="AV195" s="71">
        <v>0</v>
      </c>
      <c r="AW195" s="71">
        <v>0</v>
      </c>
      <c r="AX195" s="71"/>
      <c r="AY195" s="72"/>
      <c r="AZ195" s="71">
        <v>218.5</v>
      </c>
      <c r="BA195" s="71">
        <v>190.6</v>
      </c>
      <c r="BB195" s="71">
        <v>0</v>
      </c>
      <c r="BC195" s="71">
        <v>4800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2064</v>
      </c>
      <c r="B196" s="70">
        <v>153</v>
      </c>
      <c r="C196" s="70">
        <v>20</v>
      </c>
      <c r="D196" s="70">
        <v>9</v>
      </c>
      <c r="E196" s="70">
        <v>2023</v>
      </c>
      <c r="F196" s="70" t="s">
        <v>1539</v>
      </c>
      <c r="G196" s="70" t="s">
        <v>2044</v>
      </c>
      <c r="H196" s="70" t="s">
        <v>2045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47</v>
      </c>
      <c r="AS196" s="71">
        <v>9</v>
      </c>
      <c r="AT196" s="71">
        <v>0</v>
      </c>
      <c r="AU196" s="71">
        <v>1</v>
      </c>
      <c r="AV196" s="71">
        <v>0</v>
      </c>
      <c r="AW196" s="71">
        <v>0</v>
      </c>
      <c r="AX196" s="71"/>
      <c r="AY196" s="72"/>
      <c r="AZ196" s="71">
        <v>232.4</v>
      </c>
      <c r="BA196" s="71">
        <v>190.6</v>
      </c>
      <c r="BB196" s="71">
        <v>0</v>
      </c>
      <c r="BC196" s="71">
        <v>4800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2065</v>
      </c>
      <c r="B197" s="70">
        <v>153</v>
      </c>
      <c r="C197" s="70">
        <v>21</v>
      </c>
      <c r="D197" s="70">
        <v>9</v>
      </c>
      <c r="E197" s="70">
        <v>2024</v>
      </c>
      <c r="F197" s="70" t="s">
        <v>1554</v>
      </c>
      <c r="G197" s="1064" t="s">
        <v>2044</v>
      </c>
      <c r="H197" s="70" t="s">
        <v>2045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2066</v>
      </c>
      <c r="B198" s="70">
        <v>171</v>
      </c>
      <c r="C198" s="70">
        <v>1</v>
      </c>
      <c r="D198" s="70">
        <v>11</v>
      </c>
      <c r="E198" s="70">
        <v>1990</v>
      </c>
      <c r="F198" s="70" t="s">
        <v>787</v>
      </c>
      <c r="G198" s="1064" t="s">
        <v>1657</v>
      </c>
      <c r="H198" s="70" t="s">
        <v>1658</v>
      </c>
      <c r="I198" s="148"/>
      <c r="J198" s="71">
        <v>2.227809999219748</v>
      </c>
      <c r="K198" s="71">
        <v>1.9292769666692919</v>
      </c>
      <c r="L198" s="71">
        <v>10.259464767530449</v>
      </c>
      <c r="M198" s="71">
        <v>2.9314775744431838</v>
      </c>
      <c r="N198" s="71">
        <v>6.3339586806726409</v>
      </c>
      <c r="O198" s="71">
        <v>2.5990022074858228</v>
      </c>
      <c r="P198" s="71">
        <v>3.842493301578322</v>
      </c>
      <c r="Q198" s="71">
        <v>0.24186086129058801</v>
      </c>
      <c r="R198" s="71">
        <v>0</v>
      </c>
      <c r="S198" s="71">
        <v>0.1969503105279263</v>
      </c>
      <c r="T198" s="72"/>
      <c r="U198" s="71">
        <v>62549</v>
      </c>
      <c r="V198" s="71">
        <v>353</v>
      </c>
      <c r="W198" s="71">
        <v>120</v>
      </c>
      <c r="X198" s="71">
        <v>983</v>
      </c>
      <c r="Y198" s="71">
        <v>1355</v>
      </c>
      <c r="Z198" s="71">
        <v>1069</v>
      </c>
      <c r="AA198" s="71">
        <v>933</v>
      </c>
      <c r="AB198" s="71">
        <v>3927</v>
      </c>
      <c r="AC198" s="71">
        <v>0</v>
      </c>
      <c r="AD198" s="71">
        <v>0.1969503105279263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2067</v>
      </c>
      <c r="B199" s="70">
        <v>172</v>
      </c>
      <c r="C199" s="70">
        <v>2</v>
      </c>
      <c r="D199" s="70">
        <v>11</v>
      </c>
      <c r="E199" s="70">
        <v>2005</v>
      </c>
      <c r="F199" s="70" t="s">
        <v>789</v>
      </c>
      <c r="G199" s="70" t="s">
        <v>1657</v>
      </c>
      <c r="H199" s="70" t="s">
        <v>1658</v>
      </c>
      <c r="I199" s="148"/>
      <c r="J199" s="71">
        <v>4.0554144424484457</v>
      </c>
      <c r="K199" s="71">
        <v>0.69827633697377911</v>
      </c>
      <c r="L199" s="71">
        <v>6.5316157376535093</v>
      </c>
      <c r="M199" s="71">
        <v>4.5444156474962458</v>
      </c>
      <c r="N199" s="71">
        <v>7.8085775675793219</v>
      </c>
      <c r="O199" s="71">
        <v>3.2229189148203372</v>
      </c>
      <c r="P199" s="71">
        <v>2.9870261237723268</v>
      </c>
      <c r="Q199" s="71">
        <v>0.20178153552113301</v>
      </c>
      <c r="R199" s="71">
        <v>0</v>
      </c>
      <c r="S199" s="71">
        <v>0.17264455909241511</v>
      </c>
      <c r="T199" s="72"/>
      <c r="U199" s="71">
        <v>125253</v>
      </c>
      <c r="V199" s="71">
        <v>213</v>
      </c>
      <c r="W199" s="71">
        <v>58</v>
      </c>
      <c r="X199" s="71">
        <v>738</v>
      </c>
      <c r="Y199" s="71">
        <v>1592</v>
      </c>
      <c r="Z199" s="71">
        <v>1534</v>
      </c>
      <c r="AA199" s="71">
        <v>594</v>
      </c>
      <c r="AB199" s="71">
        <v>3425</v>
      </c>
      <c r="AC199" s="71">
        <v>0</v>
      </c>
      <c r="AD199" s="71">
        <v>0.17264455909241511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2068</v>
      </c>
      <c r="B200" s="70">
        <v>173</v>
      </c>
      <c r="C200" s="70">
        <v>3</v>
      </c>
      <c r="D200" s="70">
        <v>11</v>
      </c>
      <c r="E200" s="70">
        <v>2006</v>
      </c>
      <c r="F200" s="70" t="s">
        <v>790</v>
      </c>
      <c r="G200" s="70" t="s">
        <v>1657</v>
      </c>
      <c r="H200" s="70" t="s">
        <v>1658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2069</v>
      </c>
      <c r="B201" s="70">
        <v>174</v>
      </c>
      <c r="C201" s="70">
        <v>4</v>
      </c>
      <c r="D201" s="70">
        <v>11</v>
      </c>
      <c r="E201" s="70">
        <v>2007</v>
      </c>
      <c r="F201" s="70" t="s">
        <v>791</v>
      </c>
      <c r="G201" s="70" t="s">
        <v>1657</v>
      </c>
      <c r="H201" s="70" t="s">
        <v>1658</v>
      </c>
      <c r="I201" s="148"/>
      <c r="J201" s="71">
        <v>5.4102265628132962</v>
      </c>
      <c r="K201" s="71">
        <v>0.48990742205236332</v>
      </c>
      <c r="L201" s="71">
        <v>3.9393031956039311</v>
      </c>
      <c r="M201" s="71">
        <v>5.1668904899234844</v>
      </c>
      <c r="N201" s="71">
        <v>7.6266466052677506</v>
      </c>
      <c r="O201" s="71">
        <v>3.0821076722160159</v>
      </c>
      <c r="P201" s="71">
        <v>2.7421912573782401</v>
      </c>
      <c r="Q201" s="71">
        <v>0.20315704132903101</v>
      </c>
      <c r="R201" s="71">
        <v>0</v>
      </c>
      <c r="S201" s="71">
        <v>0.18149296028546411</v>
      </c>
      <c r="T201" s="72"/>
      <c r="U201" s="71">
        <v>177673</v>
      </c>
      <c r="V201" s="71">
        <v>163</v>
      </c>
      <c r="W201" s="71">
        <v>48</v>
      </c>
      <c r="X201" s="71">
        <v>1051</v>
      </c>
      <c r="Y201" s="71">
        <v>1559</v>
      </c>
      <c r="Z201" s="71">
        <v>1525</v>
      </c>
      <c r="AA201" s="71">
        <v>537</v>
      </c>
      <c r="AB201" s="71">
        <v>3266</v>
      </c>
      <c r="AC201" s="71">
        <v>0</v>
      </c>
      <c r="AD201" s="71">
        <v>0.18149296028546411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2070</v>
      </c>
      <c r="B202" s="70">
        <v>175</v>
      </c>
      <c r="C202" s="70">
        <v>5</v>
      </c>
      <c r="D202" s="70">
        <v>11</v>
      </c>
      <c r="E202" s="70">
        <v>2008</v>
      </c>
      <c r="F202" s="70" t="s">
        <v>792</v>
      </c>
      <c r="G202" s="70" t="s">
        <v>1657</v>
      </c>
      <c r="H202" s="70" t="s">
        <v>1658</v>
      </c>
      <c r="I202" s="148"/>
      <c r="J202" s="71">
        <v>5.199352051537887</v>
      </c>
      <c r="K202" s="71">
        <v>0.42997091074289651</v>
      </c>
      <c r="L202" s="71">
        <v>3.401439632500264</v>
      </c>
      <c r="M202" s="71">
        <v>6.0457622115062204</v>
      </c>
      <c r="N202" s="71">
        <v>7.7987109245877582</v>
      </c>
      <c r="O202" s="71">
        <v>3.004934496444017</v>
      </c>
      <c r="P202" s="71">
        <v>2.688059306577161</v>
      </c>
      <c r="Q202" s="71">
        <v>0.19699335040782401</v>
      </c>
      <c r="R202" s="71">
        <v>0</v>
      </c>
      <c r="S202" s="71">
        <v>0.27655426868550731</v>
      </c>
      <c r="T202" s="72"/>
      <c r="U202" s="71">
        <v>179403</v>
      </c>
      <c r="V202" s="71">
        <v>163</v>
      </c>
      <c r="W202" s="71">
        <v>48</v>
      </c>
      <c r="X202" s="71">
        <v>1051</v>
      </c>
      <c r="Y202" s="71">
        <v>1573</v>
      </c>
      <c r="Z202" s="71">
        <v>1539</v>
      </c>
      <c r="AA202" s="71">
        <v>527</v>
      </c>
      <c r="AB202" s="71">
        <v>3219</v>
      </c>
      <c r="AC202" s="71">
        <v>0</v>
      </c>
      <c r="AD202" s="71">
        <v>0.27655426868550731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2071</v>
      </c>
      <c r="B203" s="70">
        <v>176</v>
      </c>
      <c r="C203" s="70">
        <v>6</v>
      </c>
      <c r="D203" s="70">
        <v>11</v>
      </c>
      <c r="E203" s="70">
        <v>2009</v>
      </c>
      <c r="F203" s="70" t="s">
        <v>176</v>
      </c>
      <c r="G203" s="70" t="s">
        <v>1657</v>
      </c>
      <c r="H203" s="70" t="s">
        <v>1658</v>
      </c>
      <c r="I203" s="148"/>
      <c r="J203" s="71">
        <v>5.5865272014869971</v>
      </c>
      <c r="K203" s="71">
        <v>0.37475652941742832</v>
      </c>
      <c r="L203" s="71">
        <v>2.5972588303539479</v>
      </c>
      <c r="M203" s="71">
        <v>4.8418429504941054</v>
      </c>
      <c r="N203" s="71">
        <v>6.6985406674628418</v>
      </c>
      <c r="O203" s="71">
        <v>3.0522758673508719</v>
      </c>
      <c r="P203" s="71">
        <v>2.6084398611489612</v>
      </c>
      <c r="Q203" s="71">
        <v>0.18643495202438901</v>
      </c>
      <c r="R203" s="71">
        <v>0</v>
      </c>
      <c r="S203" s="71">
        <v>0.37632215325480362</v>
      </c>
      <c r="T203" s="72"/>
      <c r="U203" s="71">
        <v>194663</v>
      </c>
      <c r="V203" s="71">
        <v>174</v>
      </c>
      <c r="W203" s="71">
        <v>42</v>
      </c>
      <c r="X203" s="71">
        <v>1063</v>
      </c>
      <c r="Y203" s="71">
        <v>1573</v>
      </c>
      <c r="Z203" s="71">
        <v>1543</v>
      </c>
      <c r="AA203" s="71">
        <v>525</v>
      </c>
      <c r="AB203" s="71">
        <v>3198</v>
      </c>
      <c r="AC203" s="71">
        <v>0</v>
      </c>
      <c r="AD203" s="71">
        <v>0.37632215325480362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5.49</v>
      </c>
      <c r="BK203" s="71">
        <v>0</v>
      </c>
      <c r="BL203" s="71">
        <v>0</v>
      </c>
      <c r="BM203" s="71">
        <v>0</v>
      </c>
      <c r="BN203" s="72"/>
      <c r="BO203" s="71">
        <v>0</v>
      </c>
      <c r="BP203" s="71">
        <v>0</v>
      </c>
      <c r="BQ203" s="71">
        <v>1</v>
      </c>
      <c r="BR203" s="71">
        <v>0</v>
      </c>
      <c r="BS203" s="71">
        <v>0</v>
      </c>
      <c r="BT203" s="71">
        <v>0</v>
      </c>
      <c r="BU203"/>
      <c r="BV203" s="70">
        <v>5.49</v>
      </c>
      <c r="BW203" s="70">
        <v>0</v>
      </c>
      <c r="BX203" s="70">
        <v>0</v>
      </c>
      <c r="BY203" s="70">
        <v>0</v>
      </c>
      <c r="BZ203" s="70">
        <v>0</v>
      </c>
      <c r="CA203" s="70">
        <v>0</v>
      </c>
      <c r="CB203" s="70">
        <v>0</v>
      </c>
      <c r="CC203" s="70">
        <v>0</v>
      </c>
      <c r="CD203" s="70">
        <v>0</v>
      </c>
    </row>
    <row r="204" spans="1:82">
      <c r="A204" s="70" t="s">
        <v>2072</v>
      </c>
      <c r="B204" s="70">
        <v>177</v>
      </c>
      <c r="C204" s="70">
        <v>7</v>
      </c>
      <c r="D204" s="70">
        <v>11</v>
      </c>
      <c r="E204" s="70">
        <v>2010</v>
      </c>
      <c r="F204" s="70" t="s">
        <v>177</v>
      </c>
      <c r="G204" s="70" t="s">
        <v>1657</v>
      </c>
      <c r="H204" s="70" t="s">
        <v>1658</v>
      </c>
      <c r="I204" s="148"/>
      <c r="J204" s="71">
        <v>5.1845641188381402</v>
      </c>
      <c r="K204" s="71">
        <v>0.39083591724428118</v>
      </c>
      <c r="L204" s="71">
        <v>2.3645502910748322</v>
      </c>
      <c r="M204" s="71">
        <v>4.3341247220770516</v>
      </c>
      <c r="N204" s="71">
        <v>6.6198609470226843</v>
      </c>
      <c r="O204" s="71">
        <v>3.034220166917164</v>
      </c>
      <c r="P204" s="71">
        <v>2.6090064384423219</v>
      </c>
      <c r="Q204" s="71">
        <v>0.19444133597852001</v>
      </c>
      <c r="R204" s="71">
        <v>0</v>
      </c>
      <c r="S204" s="71">
        <v>0.28971892010414851</v>
      </c>
      <c r="T204" s="72"/>
      <c r="U204" s="71">
        <v>202230</v>
      </c>
      <c r="V204" s="71">
        <v>174</v>
      </c>
      <c r="W204" s="71">
        <v>42</v>
      </c>
      <c r="X204" s="71">
        <v>1063</v>
      </c>
      <c r="Y204" s="71">
        <v>1581</v>
      </c>
      <c r="Z204" s="71">
        <v>1541</v>
      </c>
      <c r="AA204" s="71">
        <v>512</v>
      </c>
      <c r="AB204" s="71">
        <v>3196</v>
      </c>
      <c r="AC204" s="71">
        <v>0</v>
      </c>
      <c r="AD204" s="71">
        <v>0.28971892010414851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4.3600000000000003</v>
      </c>
      <c r="BK204" s="71">
        <v>0</v>
      </c>
      <c r="BL204" s="71">
        <v>0</v>
      </c>
      <c r="BM204" s="71">
        <v>0</v>
      </c>
      <c r="BN204" s="72"/>
      <c r="BO204" s="71">
        <v>0</v>
      </c>
      <c r="BP204" s="71">
        <v>0</v>
      </c>
      <c r="BQ204" s="71">
        <v>1</v>
      </c>
      <c r="BR204" s="71">
        <v>0</v>
      </c>
      <c r="BS204" s="71">
        <v>0</v>
      </c>
      <c r="BT204" s="71">
        <v>0</v>
      </c>
      <c r="BU204"/>
      <c r="BV204" s="70">
        <v>4.3600000000000003</v>
      </c>
      <c r="BW204" s="70">
        <v>0</v>
      </c>
      <c r="BX204" s="70">
        <v>0</v>
      </c>
      <c r="BY204" s="70">
        <v>0</v>
      </c>
      <c r="BZ204" s="70">
        <v>0</v>
      </c>
      <c r="CA204" s="70">
        <v>0</v>
      </c>
      <c r="CB204" s="70">
        <v>0</v>
      </c>
      <c r="CC204" s="70">
        <v>0</v>
      </c>
      <c r="CD204" s="70">
        <v>0</v>
      </c>
    </row>
    <row r="205" spans="1:82">
      <c r="A205" s="70" t="s">
        <v>2073</v>
      </c>
      <c r="B205" s="70">
        <v>178</v>
      </c>
      <c r="C205" s="70">
        <v>8</v>
      </c>
      <c r="D205" s="70">
        <v>11</v>
      </c>
      <c r="E205" s="70">
        <v>2011</v>
      </c>
      <c r="F205" s="70" t="s">
        <v>178</v>
      </c>
      <c r="G205" s="70" t="s">
        <v>1657</v>
      </c>
      <c r="H205" s="70" t="s">
        <v>1658</v>
      </c>
      <c r="I205" s="148"/>
      <c r="J205" s="71">
        <v>6.8186489098336329</v>
      </c>
      <c r="K205" s="71">
        <v>0.54763381810836897</v>
      </c>
      <c r="L205" s="71">
        <v>2.2062977141540698</v>
      </c>
      <c r="M205" s="71">
        <v>5.4752180391589631</v>
      </c>
      <c r="N205" s="71">
        <v>7.9329063338026868</v>
      </c>
      <c r="O205" s="71">
        <v>2.9735576207144354</v>
      </c>
      <c r="P205" s="71">
        <v>2.4742288690965943</v>
      </c>
      <c r="Q205" s="71">
        <v>0.22126821280689299</v>
      </c>
      <c r="R205" s="71">
        <v>0</v>
      </c>
      <c r="S205" s="71">
        <v>0.2756995144279622</v>
      </c>
      <c r="T205" s="72"/>
      <c r="U205" s="71">
        <v>250489</v>
      </c>
      <c r="V205" s="71">
        <v>174</v>
      </c>
      <c r="W205" s="71">
        <v>42</v>
      </c>
      <c r="X205" s="71">
        <v>1063</v>
      </c>
      <c r="Y205" s="71">
        <v>1574</v>
      </c>
      <c r="Z205" s="71">
        <v>1543</v>
      </c>
      <c r="AA205" s="71">
        <v>500</v>
      </c>
      <c r="AB205" s="71">
        <v>3153</v>
      </c>
      <c r="AC205" s="71">
        <v>0</v>
      </c>
      <c r="AD205" s="71">
        <v>0.2756995144279622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2074</v>
      </c>
      <c r="B206" s="70">
        <v>179</v>
      </c>
      <c r="C206" s="70">
        <v>9</v>
      </c>
      <c r="D206" s="70">
        <v>11</v>
      </c>
      <c r="E206" s="70">
        <v>2012</v>
      </c>
      <c r="F206" s="70" t="s">
        <v>179</v>
      </c>
      <c r="G206" s="70" t="s">
        <v>1657</v>
      </c>
      <c r="H206" s="70" t="s">
        <v>1658</v>
      </c>
      <c r="I206" s="148"/>
      <c r="J206" s="71">
        <v>6.5011970005491371</v>
      </c>
      <c r="K206" s="71">
        <v>0.61693067639835508</v>
      </c>
      <c r="L206" s="71">
        <v>2.2260887875674729</v>
      </c>
      <c r="M206" s="71">
        <v>6.8002034080229734</v>
      </c>
      <c r="N206" s="71">
        <v>8.7475935283392356</v>
      </c>
      <c r="O206" s="71">
        <v>3.0189888926643458</v>
      </c>
      <c r="P206" s="71">
        <v>2.4385398847746944</v>
      </c>
      <c r="Q206" s="71">
        <v>0.23956474930215499</v>
      </c>
      <c r="R206" s="71">
        <v>0</v>
      </c>
      <c r="S206" s="71">
        <v>0.1876909940553107</v>
      </c>
      <c r="T206" s="72"/>
      <c r="U206" s="71">
        <v>228829</v>
      </c>
      <c r="V206" s="71">
        <v>174</v>
      </c>
      <c r="W206" s="71">
        <v>42</v>
      </c>
      <c r="X206" s="71">
        <v>1063</v>
      </c>
      <c r="Y206" s="71">
        <v>1580</v>
      </c>
      <c r="Z206" s="71">
        <v>1579</v>
      </c>
      <c r="AA206" s="71">
        <v>490</v>
      </c>
      <c r="AB206" s="71">
        <v>3142</v>
      </c>
      <c r="AC206" s="71">
        <v>0</v>
      </c>
      <c r="AD206" s="71">
        <v>0.1876909940553107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2075</v>
      </c>
      <c r="B207" s="70">
        <v>180</v>
      </c>
      <c r="C207" s="70">
        <v>10</v>
      </c>
      <c r="D207" s="70">
        <v>11</v>
      </c>
      <c r="E207" s="70">
        <v>2013</v>
      </c>
      <c r="F207" s="70" t="s">
        <v>180</v>
      </c>
      <c r="G207" s="70" t="s">
        <v>1657</v>
      </c>
      <c r="H207" s="70" t="s">
        <v>1658</v>
      </c>
      <c r="I207" s="148"/>
      <c r="J207" s="71">
        <v>4.8794358122686949</v>
      </c>
      <c r="K207" s="71">
        <v>0.50989530837316777</v>
      </c>
      <c r="L207" s="71">
        <v>1.965811930133275</v>
      </c>
      <c r="M207" s="71">
        <v>6.3243517500923101</v>
      </c>
      <c r="N207" s="71">
        <v>8.4346571799684487</v>
      </c>
      <c r="O207" s="71">
        <v>2.8588434384319665</v>
      </c>
      <c r="P207" s="71">
        <v>2.4027700454658056</v>
      </c>
      <c r="Q207" s="71">
        <v>0.24258494695053201</v>
      </c>
      <c r="R207" s="71">
        <v>0</v>
      </c>
      <c r="S207" s="71">
        <v>0.24242601780237771</v>
      </c>
      <c r="T207" s="72"/>
      <c r="U207" s="71">
        <v>174873</v>
      </c>
      <c r="V207" s="71">
        <v>174</v>
      </c>
      <c r="W207" s="71">
        <v>42</v>
      </c>
      <c r="X207" s="71">
        <v>1063</v>
      </c>
      <c r="Y207" s="71">
        <v>1572</v>
      </c>
      <c r="Z207" s="71">
        <v>1562</v>
      </c>
      <c r="AA207" s="71">
        <v>481</v>
      </c>
      <c r="AB207" s="71">
        <v>3136</v>
      </c>
      <c r="AC207" s="71">
        <v>0</v>
      </c>
      <c r="AD207" s="71">
        <v>0.24242601780237771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2076</v>
      </c>
      <c r="B208" s="70">
        <v>181</v>
      </c>
      <c r="C208" s="70">
        <v>11</v>
      </c>
      <c r="D208" s="70">
        <v>11</v>
      </c>
      <c r="E208" s="70">
        <v>2014</v>
      </c>
      <c r="F208" s="70" t="s">
        <v>181</v>
      </c>
      <c r="G208" s="70" t="s">
        <v>1657</v>
      </c>
      <c r="H208" s="70" t="s">
        <v>1658</v>
      </c>
      <c r="I208" s="148"/>
      <c r="J208" s="71">
        <v>4.0012940471272778</v>
      </c>
      <c r="K208" s="71">
        <v>0.40809327894909497</v>
      </c>
      <c r="L208" s="71">
        <v>2.1092408488997592</v>
      </c>
      <c r="M208" s="71">
        <v>6.6898496005371229</v>
      </c>
      <c r="N208" s="71">
        <v>8.9539388916357048</v>
      </c>
      <c r="O208" s="71">
        <v>2.7109018450133782</v>
      </c>
      <c r="P208" s="71">
        <v>2.3700673156618954</v>
      </c>
      <c r="Q208" s="71">
        <v>0.22985132832761601</v>
      </c>
      <c r="R208" s="71">
        <v>0</v>
      </c>
      <c r="S208" s="71">
        <v>0.2609364019922325</v>
      </c>
      <c r="T208" s="72"/>
      <c r="U208" s="71">
        <v>159264</v>
      </c>
      <c r="V208" s="71">
        <v>121</v>
      </c>
      <c r="W208" s="71">
        <v>46</v>
      </c>
      <c r="X208" s="71">
        <v>1069</v>
      </c>
      <c r="Y208" s="71">
        <v>1576</v>
      </c>
      <c r="Z208" s="71">
        <v>1560</v>
      </c>
      <c r="AA208" s="71">
        <v>472</v>
      </c>
      <c r="AB208" s="71">
        <v>3097</v>
      </c>
      <c r="AC208" s="71">
        <v>0</v>
      </c>
      <c r="AD208" s="71">
        <v>0.2609364019922325</v>
      </c>
      <c r="AE208" s="72"/>
      <c r="AF208" s="71"/>
      <c r="AG208" s="71"/>
      <c r="AH208" s="71"/>
      <c r="AI208" s="71"/>
      <c r="AJ208" s="71"/>
      <c r="AK208" s="71"/>
      <c r="AL208" s="71"/>
      <c r="AM208" s="71"/>
      <c r="AN208" s="71"/>
      <c r="AO208" s="71"/>
      <c r="AP208" s="71"/>
      <c r="AQ208" s="72"/>
      <c r="AR208" s="71">
        <v>4</v>
      </c>
      <c r="AS208" s="71">
        <v>1</v>
      </c>
      <c r="AT208" s="71">
        <v>1</v>
      </c>
      <c r="AU208" s="71">
        <v>0</v>
      </c>
      <c r="AV208" s="71">
        <v>0</v>
      </c>
      <c r="AW208" s="71">
        <v>0</v>
      </c>
      <c r="AX208" s="71"/>
      <c r="AY208" s="72"/>
      <c r="AZ208" s="71">
        <v>25.9</v>
      </c>
      <c r="BA208" s="71">
        <v>20</v>
      </c>
      <c r="BB208" s="71">
        <v>4600</v>
      </c>
      <c r="BC208" s="71">
        <v>0</v>
      </c>
      <c r="BD208" s="71">
        <v>0</v>
      </c>
      <c r="BE208" s="71">
        <v>0</v>
      </c>
      <c r="BF208" s="71"/>
      <c r="BG208" s="72"/>
      <c r="BH208" s="71">
        <v>0</v>
      </c>
      <c r="BI208" s="71">
        <v>0</v>
      </c>
      <c r="BJ208" s="71">
        <v>3.2360000000000002</v>
      </c>
      <c r="BK208" s="71">
        <v>0</v>
      </c>
      <c r="BL208" s="71">
        <v>0</v>
      </c>
      <c r="BM208" s="71">
        <v>0</v>
      </c>
      <c r="BN208" s="72"/>
      <c r="BO208" s="71">
        <v>0</v>
      </c>
      <c r="BP208" s="71">
        <v>0</v>
      </c>
      <c r="BQ208" s="71">
        <v>1</v>
      </c>
      <c r="BR208" s="71">
        <v>0</v>
      </c>
      <c r="BS208" s="71">
        <v>0</v>
      </c>
      <c r="BT208" s="71">
        <v>0</v>
      </c>
      <c r="BU208"/>
      <c r="BV208" s="70">
        <v>3.2360000000000002</v>
      </c>
      <c r="BW208" s="70">
        <v>0</v>
      </c>
      <c r="BX208" s="70">
        <v>0</v>
      </c>
      <c r="BY208" s="70">
        <v>0</v>
      </c>
      <c r="BZ208" s="70">
        <v>0</v>
      </c>
      <c r="CA208" s="70">
        <v>0</v>
      </c>
      <c r="CB208" s="70">
        <v>0</v>
      </c>
      <c r="CC208" s="70">
        <v>0</v>
      </c>
      <c r="CD208" s="70">
        <v>0</v>
      </c>
    </row>
    <row r="209" spans="1:82">
      <c r="A209" s="70" t="s">
        <v>2077</v>
      </c>
      <c r="B209" s="70">
        <v>182</v>
      </c>
      <c r="C209" s="70">
        <v>12</v>
      </c>
      <c r="D209" s="70">
        <v>11</v>
      </c>
      <c r="E209" s="70">
        <v>2015</v>
      </c>
      <c r="F209" s="70" t="s">
        <v>182</v>
      </c>
      <c r="G209" s="70" t="s">
        <v>1657</v>
      </c>
      <c r="H209" s="70" t="s">
        <v>1658</v>
      </c>
      <c r="I209" s="148"/>
      <c r="J209" s="71">
        <v>3.4494923263832402</v>
      </c>
      <c r="K209" s="71">
        <v>0.3913190320780765</v>
      </c>
      <c r="L209" s="71">
        <v>2.220196037346315</v>
      </c>
      <c r="M209" s="71">
        <v>6.4729167877974829</v>
      </c>
      <c r="N209" s="71">
        <v>8.1313858815952695</v>
      </c>
      <c r="O209" s="71">
        <v>2.6747338840272028</v>
      </c>
      <c r="P209" s="71">
        <v>2.3166615491170646</v>
      </c>
      <c r="Q209" s="71">
        <v>0.21963323603484</v>
      </c>
      <c r="R209" s="71">
        <v>0</v>
      </c>
      <c r="S209" s="71">
        <v>0.23270283534330441</v>
      </c>
      <c r="T209" s="72"/>
      <c r="U209" s="71">
        <v>137659</v>
      </c>
      <c r="V209" s="71">
        <v>121</v>
      </c>
      <c r="W209" s="71">
        <v>46</v>
      </c>
      <c r="X209" s="71">
        <v>1069</v>
      </c>
      <c r="Y209" s="71">
        <v>1555</v>
      </c>
      <c r="Z209" s="71">
        <v>1554</v>
      </c>
      <c r="AA209" s="71">
        <v>461</v>
      </c>
      <c r="AB209" s="71">
        <v>3023</v>
      </c>
      <c r="AC209" s="71">
        <v>0</v>
      </c>
      <c r="AD209" s="71">
        <v>0.23270283534330441</v>
      </c>
      <c r="AE209" s="72"/>
      <c r="AF209" s="71">
        <v>1062355.878917279</v>
      </c>
      <c r="AG209" s="71">
        <v>260704.51381660829</v>
      </c>
      <c r="AH209" s="71">
        <v>287075.48693001689</v>
      </c>
      <c r="AI209" s="71">
        <v>6798926.7645526659</v>
      </c>
      <c r="AJ209" s="71">
        <v>6887169.0523672337</v>
      </c>
      <c r="AK209" s="71">
        <v>0</v>
      </c>
      <c r="AL209" s="71">
        <v>0</v>
      </c>
      <c r="AM209" s="71">
        <v>414289.46899194177</v>
      </c>
      <c r="AN209" s="71">
        <v>0</v>
      </c>
      <c r="AO209" s="71">
        <v>0</v>
      </c>
      <c r="AP209" s="71">
        <v>15710521.165575746</v>
      </c>
      <c r="AQ209" s="72"/>
      <c r="AR209" s="71">
        <v>8</v>
      </c>
      <c r="AS209" s="71">
        <v>1</v>
      </c>
      <c r="AT209" s="71">
        <v>2</v>
      </c>
      <c r="AU209" s="71">
        <v>0</v>
      </c>
      <c r="AV209" s="71">
        <v>0</v>
      </c>
      <c r="AW209" s="71">
        <v>0</v>
      </c>
      <c r="AX209" s="71"/>
      <c r="AY209" s="72"/>
      <c r="AZ209" s="71">
        <v>58.7</v>
      </c>
      <c r="BA209" s="71">
        <v>20</v>
      </c>
      <c r="BB209" s="71">
        <v>4604.8999999999996</v>
      </c>
      <c r="BC209" s="71">
        <v>0</v>
      </c>
      <c r="BD209" s="71">
        <v>0</v>
      </c>
      <c r="BE209" s="71">
        <v>0</v>
      </c>
      <c r="BF209" s="71"/>
      <c r="BG209" s="72"/>
      <c r="BH209" s="71">
        <v>0</v>
      </c>
      <c r="BI209" s="71">
        <v>0</v>
      </c>
      <c r="BJ209" s="71">
        <v>3.355</v>
      </c>
      <c r="BK209" s="71">
        <v>0</v>
      </c>
      <c r="BL209" s="71">
        <v>0</v>
      </c>
      <c r="BM209" s="71">
        <v>0</v>
      </c>
      <c r="BN209" s="72"/>
      <c r="BO209" s="71">
        <v>0</v>
      </c>
      <c r="BP209" s="71">
        <v>0</v>
      </c>
      <c r="BQ209" s="71">
        <v>1</v>
      </c>
      <c r="BR209" s="71">
        <v>0</v>
      </c>
      <c r="BS209" s="71">
        <v>0</v>
      </c>
      <c r="BT209" s="71">
        <v>0</v>
      </c>
      <c r="BU209"/>
      <c r="BV209" s="70">
        <v>3.355</v>
      </c>
      <c r="BW209" s="70">
        <v>0</v>
      </c>
      <c r="BX209" s="70">
        <v>0</v>
      </c>
      <c r="BY209" s="70">
        <v>0</v>
      </c>
      <c r="BZ209" s="70">
        <v>0</v>
      </c>
      <c r="CA209" s="70">
        <v>0</v>
      </c>
      <c r="CB209" s="70">
        <v>0</v>
      </c>
      <c r="CC209" s="70">
        <v>0</v>
      </c>
      <c r="CD209" s="70">
        <v>0</v>
      </c>
    </row>
    <row r="210" spans="1:82">
      <c r="A210" s="70" t="s">
        <v>2078</v>
      </c>
      <c r="B210" s="70">
        <v>183</v>
      </c>
      <c r="C210" s="70">
        <v>13</v>
      </c>
      <c r="D210" s="70">
        <v>11</v>
      </c>
      <c r="E210" s="70">
        <v>2016</v>
      </c>
      <c r="F210" s="70" t="s">
        <v>155</v>
      </c>
      <c r="G210" s="70" t="s">
        <v>1657</v>
      </c>
      <c r="H210" s="70" t="s">
        <v>1658</v>
      </c>
      <c r="I210" s="148"/>
      <c r="J210" s="71">
        <v>0</v>
      </c>
      <c r="K210" s="71">
        <v>0.36912265666941663</v>
      </c>
      <c r="L210" s="71">
        <v>2.3874837545446632</v>
      </c>
      <c r="M210" s="71">
        <v>5.5497754573927027</v>
      </c>
      <c r="N210" s="71">
        <v>8.2052693623596831</v>
      </c>
      <c r="O210" s="71">
        <v>2.6592562205486883</v>
      </c>
      <c r="P210" s="71">
        <v>2.4196435231622382</v>
      </c>
      <c r="Q210" s="71">
        <v>0.21027154691333819</v>
      </c>
      <c r="R210" s="71">
        <v>0</v>
      </c>
      <c r="S210" s="71">
        <v>0.25710953677670689</v>
      </c>
      <c r="T210" s="72"/>
      <c r="U210" s="71">
        <v>0</v>
      </c>
      <c r="V210" s="71">
        <v>121</v>
      </c>
      <c r="W210" s="71">
        <v>46</v>
      </c>
      <c r="X210" s="71">
        <v>1069</v>
      </c>
      <c r="Y210" s="71">
        <v>1543</v>
      </c>
      <c r="Z210" s="71">
        <v>1564</v>
      </c>
      <c r="AA210" s="71">
        <v>498</v>
      </c>
      <c r="AB210" s="71">
        <v>2977</v>
      </c>
      <c r="AC210" s="71">
        <v>0</v>
      </c>
      <c r="AD210" s="71">
        <v>0.25710953677670689</v>
      </c>
      <c r="AE210" s="72"/>
      <c r="AF210" s="71">
        <v>0</v>
      </c>
      <c r="AG210" s="71">
        <v>248504.7185414226</v>
      </c>
      <c r="AH210" s="71">
        <v>243310.62099089121</v>
      </c>
      <c r="AI210" s="71">
        <v>6786684.4643083848</v>
      </c>
      <c r="AJ210" s="71">
        <v>6788166.6431302717</v>
      </c>
      <c r="AK210" s="71">
        <v>0</v>
      </c>
      <c r="AL210" s="71">
        <v>0</v>
      </c>
      <c r="AM210" s="71">
        <v>408302.32654975832</v>
      </c>
      <c r="AN210" s="71">
        <v>0</v>
      </c>
      <c r="AO210" s="71">
        <v>0</v>
      </c>
      <c r="AP210" s="71">
        <v>14474968.773520729</v>
      </c>
      <c r="AQ210" s="72"/>
      <c r="AR210" s="71">
        <v>9</v>
      </c>
      <c r="AS210" s="71">
        <v>1</v>
      </c>
      <c r="AT210" s="71">
        <v>2</v>
      </c>
      <c r="AU210" s="71">
        <v>0</v>
      </c>
      <c r="AV210" s="71">
        <v>0</v>
      </c>
      <c r="AW210" s="71">
        <v>0</v>
      </c>
      <c r="AX210" s="71"/>
      <c r="AY210" s="72"/>
      <c r="AZ210" s="71">
        <v>63.4</v>
      </c>
      <c r="BA210" s="71">
        <v>20</v>
      </c>
      <c r="BB210" s="71">
        <v>4604.8999999999996</v>
      </c>
      <c r="BC210" s="71">
        <v>0</v>
      </c>
      <c r="BD210" s="71">
        <v>0</v>
      </c>
      <c r="BE210" s="71">
        <v>0</v>
      </c>
      <c r="BF210" s="71"/>
      <c r="BG210" s="72"/>
      <c r="BH210" s="71">
        <v>0</v>
      </c>
      <c r="BI210" s="71">
        <v>0</v>
      </c>
      <c r="BJ210" s="71">
        <v>3.919</v>
      </c>
      <c r="BK210" s="71">
        <v>0</v>
      </c>
      <c r="BL210" s="71">
        <v>0</v>
      </c>
      <c r="BM210" s="71">
        <v>0</v>
      </c>
      <c r="BN210" s="72"/>
      <c r="BO210" s="71">
        <v>0</v>
      </c>
      <c r="BP210" s="71">
        <v>0</v>
      </c>
      <c r="BQ210" s="71">
        <v>1</v>
      </c>
      <c r="BR210" s="71">
        <v>0</v>
      </c>
      <c r="BS210" s="71">
        <v>0</v>
      </c>
      <c r="BT210" s="71">
        <v>0</v>
      </c>
      <c r="BU210"/>
      <c r="BV210" s="70">
        <v>3.919</v>
      </c>
      <c r="BW210" s="70">
        <v>0</v>
      </c>
      <c r="BX210" s="70">
        <v>0</v>
      </c>
      <c r="BY210" s="70">
        <v>0</v>
      </c>
      <c r="BZ210" s="70">
        <v>0</v>
      </c>
      <c r="CA210" s="70">
        <v>0</v>
      </c>
      <c r="CB210" s="70">
        <v>0</v>
      </c>
      <c r="CC210" s="70">
        <v>0</v>
      </c>
      <c r="CD210" s="70">
        <v>0</v>
      </c>
    </row>
    <row r="211" spans="1:82">
      <c r="A211" s="70" t="s">
        <v>2079</v>
      </c>
      <c r="B211" s="70">
        <v>184</v>
      </c>
      <c r="C211" s="70">
        <v>14</v>
      </c>
      <c r="D211" s="70">
        <v>11</v>
      </c>
      <c r="E211" s="70">
        <v>2017</v>
      </c>
      <c r="F211" s="70" t="s">
        <v>156</v>
      </c>
      <c r="G211" s="70" t="s">
        <v>1657</v>
      </c>
      <c r="H211" s="70" t="s">
        <v>1658</v>
      </c>
      <c r="I211" s="148"/>
      <c r="J211" s="71">
        <v>0</v>
      </c>
      <c r="K211" s="71">
        <v>0.37718808711310858</v>
      </c>
      <c r="L211" s="71">
        <v>2.1552055915072246</v>
      </c>
      <c r="M211" s="71">
        <v>5.5647041895778617</v>
      </c>
      <c r="N211" s="71">
        <v>7.9096443309993933</v>
      </c>
      <c r="O211" s="71">
        <v>2.5941203844607661</v>
      </c>
      <c r="P211" s="71">
        <v>2.428455663794459</v>
      </c>
      <c r="Q211" s="71">
        <v>0.19835116605017</v>
      </c>
      <c r="R211" s="71">
        <v>0</v>
      </c>
      <c r="S211" s="71">
        <v>0.23704735706218544</v>
      </c>
      <c r="T211" s="72"/>
      <c r="U211" s="71">
        <v>0</v>
      </c>
      <c r="V211" s="71">
        <v>121</v>
      </c>
      <c r="W211" s="71">
        <v>46</v>
      </c>
      <c r="X211" s="71">
        <v>1069</v>
      </c>
      <c r="Y211" s="71">
        <v>1520</v>
      </c>
      <c r="Z211" s="71">
        <v>1551</v>
      </c>
      <c r="AA211" s="71">
        <v>503</v>
      </c>
      <c r="AB211" s="71">
        <v>2904</v>
      </c>
      <c r="AC211" s="71">
        <v>0</v>
      </c>
      <c r="AD211" s="71">
        <v>0.23704735706218541</v>
      </c>
      <c r="AE211" s="72"/>
      <c r="AF211" s="71">
        <v>0</v>
      </c>
      <c r="AG211" s="71">
        <v>249226.76097074689</v>
      </c>
      <c r="AH211" s="71">
        <v>297229.66657638201</v>
      </c>
      <c r="AI211" s="71">
        <v>6618777.6186893536</v>
      </c>
      <c r="AJ211" s="71">
        <v>6063756.611515441</v>
      </c>
      <c r="AK211" s="71">
        <v>0</v>
      </c>
      <c r="AL211" s="71">
        <v>0</v>
      </c>
      <c r="AM211" s="71">
        <v>398913.42583744612</v>
      </c>
      <c r="AN211" s="71">
        <v>0</v>
      </c>
      <c r="AO211" s="71">
        <v>0</v>
      </c>
      <c r="AP211" s="71">
        <v>13627904.083589369</v>
      </c>
      <c r="AQ211" s="72"/>
      <c r="AR211" s="71">
        <v>10</v>
      </c>
      <c r="AS211" s="71">
        <v>1</v>
      </c>
      <c r="AT211" s="71">
        <v>2</v>
      </c>
      <c r="AU211" s="71">
        <v>0</v>
      </c>
      <c r="AV211" s="71">
        <v>0</v>
      </c>
      <c r="AW211" s="71">
        <v>0</v>
      </c>
      <c r="AX211" s="71"/>
      <c r="AY211" s="72"/>
      <c r="AZ211" s="71">
        <v>68.900000000000006</v>
      </c>
      <c r="BA211" s="71">
        <v>20</v>
      </c>
      <c r="BB211" s="71">
        <v>4604.8999999999996</v>
      </c>
      <c r="BC211" s="71">
        <v>0</v>
      </c>
      <c r="BD211" s="71">
        <v>0</v>
      </c>
      <c r="BE211" s="71">
        <v>0</v>
      </c>
      <c r="BF211" s="71"/>
      <c r="BG211" s="72"/>
      <c r="BH211" s="71">
        <v>0</v>
      </c>
      <c r="BI211" s="71">
        <v>0</v>
      </c>
      <c r="BJ211" s="71">
        <v>3.7509999999999999</v>
      </c>
      <c r="BK211" s="71">
        <v>0</v>
      </c>
      <c r="BL211" s="71">
        <v>0</v>
      </c>
      <c r="BM211" s="71">
        <v>0</v>
      </c>
      <c r="BN211" s="72"/>
      <c r="BO211" s="71">
        <v>0</v>
      </c>
      <c r="BP211" s="71">
        <v>0</v>
      </c>
      <c r="BQ211" s="71">
        <v>1</v>
      </c>
      <c r="BR211" s="71">
        <v>0</v>
      </c>
      <c r="BS211" s="71">
        <v>0</v>
      </c>
      <c r="BT211" s="71">
        <v>0</v>
      </c>
      <c r="BU211"/>
      <c r="BV211" s="70">
        <v>3.7509999999999999</v>
      </c>
      <c r="BW211" s="70">
        <v>0</v>
      </c>
      <c r="BX211" s="70">
        <v>0</v>
      </c>
      <c r="BY211" s="70">
        <v>0</v>
      </c>
      <c r="BZ211" s="70">
        <v>0</v>
      </c>
      <c r="CA211" s="70">
        <v>0</v>
      </c>
      <c r="CB211" s="70">
        <v>0</v>
      </c>
      <c r="CC211" s="70">
        <v>0</v>
      </c>
      <c r="CD211" s="70">
        <v>0</v>
      </c>
    </row>
    <row r="212" spans="1:82">
      <c r="A212" s="70" t="s">
        <v>2080</v>
      </c>
      <c r="B212" s="70">
        <v>185</v>
      </c>
      <c r="C212" s="70">
        <v>15</v>
      </c>
      <c r="D212" s="70">
        <v>11</v>
      </c>
      <c r="E212" s="70">
        <v>2018</v>
      </c>
      <c r="F212" s="70" t="s">
        <v>183</v>
      </c>
      <c r="G212" s="70" t="s">
        <v>1657</v>
      </c>
      <c r="H212" s="70" t="s">
        <v>1658</v>
      </c>
      <c r="I212" s="148"/>
      <c r="J212" s="71">
        <v>0</v>
      </c>
      <c r="K212" s="71">
        <v>0.35105994615685071</v>
      </c>
      <c r="L212" s="71">
        <v>1.9771235321340102</v>
      </c>
      <c r="M212" s="71">
        <v>5.5921497356735381</v>
      </c>
      <c r="N212" s="71">
        <v>7.1912474805379096</v>
      </c>
      <c r="O212" s="71">
        <v>2.5273301656318874</v>
      </c>
      <c r="P212" s="71">
        <v>2.3278040770119111</v>
      </c>
      <c r="Q212" s="71">
        <v>0.17981142429962499</v>
      </c>
      <c r="R212" s="71">
        <v>0</v>
      </c>
      <c r="S212" s="71">
        <v>0.27230168454226877</v>
      </c>
      <c r="T212" s="72"/>
      <c r="U212" s="71">
        <v>0</v>
      </c>
      <c r="V212" s="71">
        <v>121</v>
      </c>
      <c r="W212" s="71">
        <v>46</v>
      </c>
      <c r="X212" s="71">
        <v>1069</v>
      </c>
      <c r="Y212" s="71">
        <v>1501</v>
      </c>
      <c r="Z212" s="71">
        <v>1540</v>
      </c>
      <c r="AA212" s="71">
        <v>487</v>
      </c>
      <c r="AB212" s="71">
        <v>2837</v>
      </c>
      <c r="AC212" s="71">
        <v>0</v>
      </c>
      <c r="AD212" s="71">
        <v>0.27230168454226877</v>
      </c>
      <c r="AE212" s="72"/>
      <c r="AF212" s="71">
        <v>0</v>
      </c>
      <c r="AG212" s="71">
        <v>225490.59818698131</v>
      </c>
      <c r="AH212" s="71">
        <v>280138.99732072512</v>
      </c>
      <c r="AI212" s="71">
        <v>6765742.7077391492</v>
      </c>
      <c r="AJ212" s="71">
        <v>5562444.8759921892</v>
      </c>
      <c r="AK212" s="71">
        <v>0</v>
      </c>
      <c r="AL212" s="71">
        <v>0</v>
      </c>
      <c r="AM212" s="71">
        <v>390516.20108894788</v>
      </c>
      <c r="AN212" s="71">
        <v>0</v>
      </c>
      <c r="AO212" s="71">
        <v>0</v>
      </c>
      <c r="AP212" s="71">
        <v>13224333.380327994</v>
      </c>
      <c r="AQ212" s="72"/>
      <c r="AR212" s="71">
        <v>12</v>
      </c>
      <c r="AS212" s="71">
        <v>1</v>
      </c>
      <c r="AT212" s="71">
        <v>2</v>
      </c>
      <c r="AU212" s="71">
        <v>0</v>
      </c>
      <c r="AV212" s="71">
        <v>0</v>
      </c>
      <c r="AW212" s="71">
        <v>0</v>
      </c>
      <c r="AX212" s="71"/>
      <c r="AY212" s="72"/>
      <c r="AZ212" s="71">
        <v>88</v>
      </c>
      <c r="BA212" s="71">
        <v>20</v>
      </c>
      <c r="BB212" s="71">
        <v>4605</v>
      </c>
      <c r="BC212" s="71">
        <v>0</v>
      </c>
      <c r="BD212" s="71">
        <v>0</v>
      </c>
      <c r="BE212" s="71">
        <v>0</v>
      </c>
      <c r="BF212" s="71"/>
      <c r="BG212" s="72"/>
      <c r="BH212" s="71">
        <v>0</v>
      </c>
      <c r="BI212" s="71">
        <v>0</v>
      </c>
      <c r="BJ212" s="71">
        <v>3.883</v>
      </c>
      <c r="BK212" s="71">
        <v>0</v>
      </c>
      <c r="BL212" s="71">
        <v>0</v>
      </c>
      <c r="BM212" s="71">
        <v>0</v>
      </c>
      <c r="BN212" s="72"/>
      <c r="BO212" s="71">
        <v>0</v>
      </c>
      <c r="BP212" s="71">
        <v>0</v>
      </c>
      <c r="BQ212" s="71">
        <v>1</v>
      </c>
      <c r="BR212" s="71">
        <v>0</v>
      </c>
      <c r="BS212" s="71">
        <v>0</v>
      </c>
      <c r="BT212" s="71">
        <v>0</v>
      </c>
      <c r="BU212"/>
      <c r="BV212" s="70">
        <v>3.883</v>
      </c>
      <c r="BW212" s="70">
        <v>0</v>
      </c>
      <c r="BX212" s="70">
        <v>0</v>
      </c>
      <c r="BY212" s="70">
        <v>0</v>
      </c>
      <c r="BZ212" s="70">
        <v>0</v>
      </c>
      <c r="CA212" s="70">
        <v>0</v>
      </c>
      <c r="CB212" s="70">
        <v>0</v>
      </c>
      <c r="CC212" s="70">
        <v>0</v>
      </c>
      <c r="CD212" s="70">
        <v>0</v>
      </c>
    </row>
    <row r="213" spans="1:82">
      <c r="A213" s="70" t="s">
        <v>2081</v>
      </c>
      <c r="B213" s="70">
        <v>186</v>
      </c>
      <c r="C213" s="70">
        <v>16</v>
      </c>
      <c r="D213" s="70">
        <v>11</v>
      </c>
      <c r="E213" s="70">
        <v>2019</v>
      </c>
      <c r="F213" s="70" t="s">
        <v>158</v>
      </c>
      <c r="G213" s="70" t="s">
        <v>1657</v>
      </c>
      <c r="H213" s="70" t="s">
        <v>1658</v>
      </c>
      <c r="I213" s="148"/>
      <c r="J213" s="71">
        <v>0</v>
      </c>
      <c r="K213" s="71">
        <v>0.32575777965866859</v>
      </c>
      <c r="L213" s="71">
        <v>1.9859817201743755</v>
      </c>
      <c r="M213" s="71">
        <v>5.0166660965880814</v>
      </c>
      <c r="N213" s="71">
        <v>7.212158184961023</v>
      </c>
      <c r="O213" s="71">
        <v>2.4598005717000935</v>
      </c>
      <c r="P213" s="71">
        <v>2.0804829534638611</v>
      </c>
      <c r="Q213" s="71">
        <v>0.171801251210424</v>
      </c>
      <c r="R213" s="71">
        <v>0</v>
      </c>
      <c r="S213" s="71">
        <v>0.33231694782223198</v>
      </c>
      <c r="T213" s="72"/>
      <c r="U213" s="71">
        <v>0</v>
      </c>
      <c r="V213" s="71">
        <v>121</v>
      </c>
      <c r="W213" s="71">
        <v>46</v>
      </c>
      <c r="X213" s="71">
        <v>1069</v>
      </c>
      <c r="Y213" s="71">
        <v>1487</v>
      </c>
      <c r="Z213" s="71">
        <v>1540</v>
      </c>
      <c r="AA213" s="71">
        <v>432</v>
      </c>
      <c r="AB213" s="71">
        <v>2784</v>
      </c>
      <c r="AC213" s="71">
        <v>0</v>
      </c>
      <c r="AD213" s="71">
        <v>0.33231694782223198</v>
      </c>
      <c r="AE213" s="72"/>
      <c r="AF213" s="71">
        <v>0</v>
      </c>
      <c r="AG213" s="71">
        <v>225423.82409251531</v>
      </c>
      <c r="AH213" s="71">
        <v>302466.438985279</v>
      </c>
      <c r="AI213" s="71">
        <v>6629866.1938944077</v>
      </c>
      <c r="AJ213" s="71">
        <v>5812790.9434898188</v>
      </c>
      <c r="AK213" s="71">
        <v>0</v>
      </c>
      <c r="AL213" s="71">
        <v>0</v>
      </c>
      <c r="AM213" s="71">
        <v>379159.84205922083</v>
      </c>
      <c r="AN213" s="71">
        <v>0</v>
      </c>
      <c r="AO213" s="71">
        <v>0</v>
      </c>
      <c r="AP213" s="71">
        <v>13349707.242521241</v>
      </c>
      <c r="AQ213" s="72"/>
      <c r="AR213" s="71">
        <v>12</v>
      </c>
      <c r="AS213" s="71">
        <v>1</v>
      </c>
      <c r="AT213" s="71">
        <v>2</v>
      </c>
      <c r="AU213" s="71">
        <v>0</v>
      </c>
      <c r="AV213" s="71">
        <v>0</v>
      </c>
      <c r="AW213" s="71">
        <v>0</v>
      </c>
      <c r="AX213" s="71"/>
      <c r="AY213" s="72"/>
      <c r="AZ213" s="71">
        <v>87.800000000000011</v>
      </c>
      <c r="BA213" s="71">
        <v>20</v>
      </c>
      <c r="BB213" s="71">
        <v>4604.8999999999996</v>
      </c>
      <c r="BC213" s="71">
        <v>0</v>
      </c>
      <c r="BD213" s="71">
        <v>0</v>
      </c>
      <c r="BE213" s="71">
        <v>0</v>
      </c>
      <c r="BF213" s="71"/>
      <c r="BG213" s="72"/>
      <c r="BH213" s="71">
        <v>0</v>
      </c>
      <c r="BI213" s="71">
        <v>0</v>
      </c>
      <c r="BJ213" s="71">
        <v>3.6960000000000002</v>
      </c>
      <c r="BK213" s="71">
        <v>0</v>
      </c>
      <c r="BL213" s="71">
        <v>0</v>
      </c>
      <c r="BM213" s="71">
        <v>0</v>
      </c>
      <c r="BN213" s="72"/>
      <c r="BO213" s="71">
        <v>0</v>
      </c>
      <c r="BP213" s="71">
        <v>0</v>
      </c>
      <c r="BQ213" s="71">
        <v>1</v>
      </c>
      <c r="BR213" s="71">
        <v>0</v>
      </c>
      <c r="BS213" s="71">
        <v>0</v>
      </c>
      <c r="BT213" s="71">
        <v>0</v>
      </c>
      <c r="BU213"/>
      <c r="BV213" s="70">
        <v>3.6960000000000002</v>
      </c>
      <c r="BW213" s="70">
        <v>0</v>
      </c>
      <c r="BX213" s="70">
        <v>0</v>
      </c>
      <c r="BY213" s="70">
        <v>0</v>
      </c>
      <c r="BZ213" s="70">
        <v>0</v>
      </c>
      <c r="CA213" s="70">
        <v>0</v>
      </c>
      <c r="CB213" s="70">
        <v>0</v>
      </c>
      <c r="CC213" s="70">
        <v>0</v>
      </c>
      <c r="CD213" s="70">
        <v>0</v>
      </c>
    </row>
    <row r="214" spans="1:82">
      <c r="A214" s="70" t="s">
        <v>2082</v>
      </c>
      <c r="B214" s="70">
        <v>187</v>
      </c>
      <c r="C214" s="70">
        <v>17</v>
      </c>
      <c r="D214" s="70">
        <v>11</v>
      </c>
      <c r="E214" s="70">
        <v>2020</v>
      </c>
      <c r="F214" s="70" t="s">
        <v>159</v>
      </c>
      <c r="G214" s="70" t="s">
        <v>1657</v>
      </c>
      <c r="H214" s="70" t="s">
        <v>1658</v>
      </c>
      <c r="I214" s="148"/>
      <c r="J214" s="71">
        <v>0</v>
      </c>
      <c r="K214" s="71">
        <v>0.3259097350194583</v>
      </c>
      <c r="L214" s="71">
        <v>3.2553833589230794</v>
      </c>
      <c r="M214" s="71">
        <v>4.6412229271171563</v>
      </c>
      <c r="N214" s="71">
        <v>6.5525596021553847</v>
      </c>
      <c r="O214" s="71">
        <v>2.1173482740983167</v>
      </c>
      <c r="P214" s="71">
        <v>2.0117460448322655</v>
      </c>
      <c r="Q214" s="71">
        <v>0.16125757849604599</v>
      </c>
      <c r="R214" s="71">
        <v>0</v>
      </c>
      <c r="S214" s="71">
        <v>0.3199095466869773</v>
      </c>
      <c r="T214" s="72"/>
      <c r="U214" s="71">
        <v>0</v>
      </c>
      <c r="V214" s="71">
        <v>112</v>
      </c>
      <c r="W214" s="71">
        <v>67</v>
      </c>
      <c r="X214" s="71">
        <v>1040</v>
      </c>
      <c r="Y214" s="71">
        <v>1474</v>
      </c>
      <c r="Z214" s="71">
        <v>1513</v>
      </c>
      <c r="AA214" s="71">
        <v>444</v>
      </c>
      <c r="AB214" s="71">
        <v>2735</v>
      </c>
      <c r="AC214" s="71">
        <v>0</v>
      </c>
      <c r="AD214" s="71">
        <v>0.3199095466869773</v>
      </c>
      <c r="AE214" s="72"/>
      <c r="AF214" s="71">
        <v>0</v>
      </c>
      <c r="AG214" s="71">
        <v>208810.56144917206</v>
      </c>
      <c r="AH214" s="71">
        <v>477396.3966310643</v>
      </c>
      <c r="AI214" s="71">
        <v>5971348.9243869027</v>
      </c>
      <c r="AJ214" s="71">
        <v>6052963.0474990131</v>
      </c>
      <c r="AK214" s="71"/>
      <c r="AL214" s="71"/>
      <c r="AM214" s="71">
        <v>356947.88648377231</v>
      </c>
      <c r="AN214" s="71"/>
      <c r="AO214" s="71"/>
      <c r="AP214" s="71">
        <v>13067466.816449923</v>
      </c>
      <c r="AQ214" s="72"/>
      <c r="AR214" s="71">
        <v>12</v>
      </c>
      <c r="AS214" s="71">
        <v>3</v>
      </c>
      <c r="AT214" s="71">
        <v>2</v>
      </c>
      <c r="AU214" s="71">
        <v>0</v>
      </c>
      <c r="AV214" s="71">
        <v>0</v>
      </c>
      <c r="AW214" s="71">
        <v>0</v>
      </c>
      <c r="AX214" s="71"/>
      <c r="AY214" s="72"/>
      <c r="AZ214" s="71">
        <v>87.800000000000011</v>
      </c>
      <c r="BA214" s="71">
        <v>119</v>
      </c>
      <c r="BB214" s="71">
        <v>4604.8999999999996</v>
      </c>
      <c r="BC214" s="71">
        <v>0</v>
      </c>
      <c r="BD214" s="71">
        <v>0</v>
      </c>
      <c r="BE214" s="71">
        <v>0</v>
      </c>
      <c r="BF214" s="71"/>
      <c r="BG214" s="72"/>
      <c r="BH214" s="71">
        <v>0</v>
      </c>
      <c r="BI214" s="71">
        <v>0</v>
      </c>
      <c r="BJ214" s="71">
        <v>3.5840000000000001</v>
      </c>
      <c r="BK214" s="71">
        <v>0</v>
      </c>
      <c r="BL214" s="71">
        <v>0</v>
      </c>
      <c r="BM214" s="71">
        <v>0</v>
      </c>
      <c r="BN214" s="72"/>
      <c r="BO214" s="71">
        <v>0</v>
      </c>
      <c r="BP214" s="71">
        <v>0</v>
      </c>
      <c r="BQ214" s="71">
        <v>1</v>
      </c>
      <c r="BR214" s="71">
        <v>0</v>
      </c>
      <c r="BS214" s="71">
        <v>0</v>
      </c>
      <c r="BT214" s="71">
        <v>0</v>
      </c>
      <c r="BU214"/>
      <c r="BV214" s="70">
        <v>3.5840000000000001</v>
      </c>
      <c r="BW214" s="70">
        <v>0</v>
      </c>
      <c r="BX214" s="70">
        <v>0</v>
      </c>
      <c r="BY214" s="70">
        <v>0</v>
      </c>
      <c r="BZ214" s="70">
        <v>0</v>
      </c>
      <c r="CA214" s="70">
        <v>0</v>
      </c>
      <c r="CB214" s="70">
        <v>0</v>
      </c>
      <c r="CC214" s="70">
        <v>0</v>
      </c>
      <c r="CD214" s="70">
        <v>0</v>
      </c>
    </row>
    <row r="215" spans="1:82">
      <c r="A215" s="70" t="s">
        <v>2083</v>
      </c>
      <c r="B215" s="70">
        <v>187</v>
      </c>
      <c r="C215" s="70">
        <v>18</v>
      </c>
      <c r="D215" s="70">
        <v>11</v>
      </c>
      <c r="E215" s="70">
        <v>2021</v>
      </c>
      <c r="F215" s="70" t="s">
        <v>160</v>
      </c>
      <c r="G215" s="70" t="s">
        <v>1657</v>
      </c>
      <c r="H215" s="70" t="s">
        <v>1658</v>
      </c>
      <c r="I215" s="148"/>
      <c r="J215" s="71">
        <v>0</v>
      </c>
      <c r="K215" s="71">
        <v>0.31394154180401268</v>
      </c>
      <c r="L215" s="71">
        <v>2.970826861033204</v>
      </c>
      <c r="M215" s="71">
        <v>4.7137025561011985</v>
      </c>
      <c r="N215" s="71">
        <v>6.4341269657119282</v>
      </c>
      <c r="O215" s="71">
        <v>2.0305486868679856</v>
      </c>
      <c r="P215" s="71">
        <v>2.0863278458309478</v>
      </c>
      <c r="Q215" s="71">
        <v>0.15706131889910299</v>
      </c>
      <c r="R215" s="71">
        <v>0</v>
      </c>
      <c r="S215" s="71">
        <v>0.24067316456995011</v>
      </c>
      <c r="T215" s="72"/>
      <c r="U215" s="71">
        <v>0</v>
      </c>
      <c r="V215" s="71">
        <v>112</v>
      </c>
      <c r="W215" s="71">
        <v>67</v>
      </c>
      <c r="X215" s="71">
        <v>1040</v>
      </c>
      <c r="Y215" s="71">
        <v>1465</v>
      </c>
      <c r="Z215" s="71">
        <v>1494</v>
      </c>
      <c r="AA215" s="71">
        <v>449</v>
      </c>
      <c r="AB215" s="71">
        <v>2690</v>
      </c>
      <c r="AC215" s="71">
        <v>0</v>
      </c>
      <c r="AD215" s="71">
        <v>0.24067316456995011</v>
      </c>
      <c r="AE215" s="72"/>
      <c r="AF215" s="71">
        <v>0</v>
      </c>
      <c r="AG215" s="71">
        <v>212416.39208288377</v>
      </c>
      <c r="AH215" s="71">
        <v>428013.65232228942</v>
      </c>
      <c r="AI215" s="71">
        <v>6552339.8626467185</v>
      </c>
      <c r="AJ215" s="71">
        <v>5860298.651858015</v>
      </c>
      <c r="AK215" s="71">
        <v>0</v>
      </c>
      <c r="AL215" s="71">
        <v>0</v>
      </c>
      <c r="AM215" s="71">
        <v>353099.85820298985</v>
      </c>
      <c r="AN215" s="71">
        <v>0</v>
      </c>
      <c r="AO215" s="71">
        <v>0</v>
      </c>
      <c r="AP215" s="71">
        <v>13406168.417112898</v>
      </c>
      <c r="AQ215" s="72"/>
      <c r="AR215" s="71">
        <v>14</v>
      </c>
      <c r="AS215" s="71">
        <v>3</v>
      </c>
      <c r="AT215" s="71">
        <v>2</v>
      </c>
      <c r="AU215" s="71">
        <v>0</v>
      </c>
      <c r="AV215" s="71">
        <v>0</v>
      </c>
      <c r="AW215" s="71">
        <v>0</v>
      </c>
      <c r="AX215" s="71"/>
      <c r="AY215" s="72"/>
      <c r="AZ215" s="71">
        <v>98.800000000000011</v>
      </c>
      <c r="BA215" s="71">
        <v>119</v>
      </c>
      <c r="BB215" s="71">
        <v>4604.8999999999996</v>
      </c>
      <c r="BC215" s="71">
        <v>0</v>
      </c>
      <c r="BD215" s="71">
        <v>0</v>
      </c>
      <c r="BE215" s="71">
        <v>0</v>
      </c>
      <c r="BF215" s="71"/>
      <c r="BG215" s="72"/>
      <c r="BH215" s="71">
        <v>0</v>
      </c>
      <c r="BI215" s="71">
        <v>0</v>
      </c>
      <c r="BJ215" s="71">
        <v>3.6320000000000001</v>
      </c>
      <c r="BK215" s="71">
        <v>0</v>
      </c>
      <c r="BL215" s="71">
        <v>0</v>
      </c>
      <c r="BM215" s="71">
        <v>0</v>
      </c>
      <c r="BN215" s="72"/>
      <c r="BO215" s="71">
        <v>0</v>
      </c>
      <c r="BP215" s="71">
        <v>0</v>
      </c>
      <c r="BQ215" s="71">
        <v>1</v>
      </c>
      <c r="BR215" s="71">
        <v>0</v>
      </c>
      <c r="BS215" s="71">
        <v>0</v>
      </c>
      <c r="BT215" s="71">
        <v>0</v>
      </c>
      <c r="BU215"/>
      <c r="BV215" s="70">
        <v>3.6320000000000001</v>
      </c>
      <c r="BW215" s="70">
        <v>0</v>
      </c>
      <c r="BX215" s="70">
        <v>0</v>
      </c>
      <c r="BY215" s="70">
        <v>0</v>
      </c>
      <c r="BZ215" s="70">
        <v>0</v>
      </c>
      <c r="CA215" s="70">
        <v>0</v>
      </c>
      <c r="CB215" s="70">
        <v>0</v>
      </c>
      <c r="CC215" s="70">
        <v>0</v>
      </c>
      <c r="CD215" s="70">
        <v>0</v>
      </c>
    </row>
    <row r="216" spans="1:82">
      <c r="A216" s="70" t="s">
        <v>1771</v>
      </c>
      <c r="B216" s="70">
        <v>187</v>
      </c>
      <c r="C216" s="70">
        <v>19</v>
      </c>
      <c r="D216" s="70">
        <v>11</v>
      </c>
      <c r="E216" s="70">
        <v>2022</v>
      </c>
      <c r="F216" s="70" t="s">
        <v>161</v>
      </c>
      <c r="G216" s="1064" t="s">
        <v>1657</v>
      </c>
      <c r="H216" s="70" t="s">
        <v>1658</v>
      </c>
      <c r="I216" s="148"/>
      <c r="J216" s="71">
        <v>0</v>
      </c>
      <c r="K216" s="71">
        <v>0.30030206180062669</v>
      </c>
      <c r="L216" s="71">
        <v>2.6637385240428739</v>
      </c>
      <c r="M216" s="71">
        <v>4.8058669032610419</v>
      </c>
      <c r="N216" s="71">
        <v>6.2543849208153537</v>
      </c>
      <c r="O216" s="71">
        <v>2.108566884251784</v>
      </c>
      <c r="P216" s="71">
        <v>2.0046553266794893</v>
      </c>
      <c r="Q216" s="71">
        <v>0.15376802862850411</v>
      </c>
      <c r="R216" s="71">
        <v>0</v>
      </c>
      <c r="S216" s="71">
        <v>0.27303672417502461</v>
      </c>
      <c r="T216" s="72"/>
      <c r="U216" s="71">
        <v>0</v>
      </c>
      <c r="V216" s="71">
        <v>112</v>
      </c>
      <c r="W216" s="71">
        <v>67</v>
      </c>
      <c r="X216" s="71">
        <v>1040</v>
      </c>
      <c r="Y216" s="71">
        <v>1446</v>
      </c>
      <c r="Z216" s="71">
        <v>1474</v>
      </c>
      <c r="AA216" s="71">
        <v>438</v>
      </c>
      <c r="AB216" s="71">
        <v>2612</v>
      </c>
      <c r="AC216" s="71">
        <v>0</v>
      </c>
      <c r="AD216" s="71">
        <v>0.27303672417502461</v>
      </c>
      <c r="AE216" s="72"/>
      <c r="AF216" s="71">
        <v>0</v>
      </c>
      <c r="AG216" s="71">
        <v>214282.37911835997</v>
      </c>
      <c r="AH216" s="71">
        <v>475099.08888440696</v>
      </c>
      <c r="AI216" s="71">
        <v>6507288.4337630961</v>
      </c>
      <c r="AJ216" s="71">
        <v>5887916.3327805046</v>
      </c>
      <c r="AK216" s="71">
        <v>0</v>
      </c>
      <c r="AL216" s="71">
        <v>0</v>
      </c>
      <c r="AM216" s="71">
        <v>337280.49299138587</v>
      </c>
      <c r="AN216" s="71">
        <v>0</v>
      </c>
      <c r="AO216" s="71">
        <v>0</v>
      </c>
      <c r="AP216" s="71">
        <v>13421866.727537753</v>
      </c>
      <c r="AQ216" s="72"/>
      <c r="AR216" s="71">
        <v>15</v>
      </c>
      <c r="AS216" s="71">
        <v>4</v>
      </c>
      <c r="AT216" s="71">
        <v>2</v>
      </c>
      <c r="AU216" s="71">
        <v>0</v>
      </c>
      <c r="AV216" s="71">
        <v>0</v>
      </c>
      <c r="AW216" s="71">
        <v>0</v>
      </c>
      <c r="AX216" s="71"/>
      <c r="AY216" s="72"/>
      <c r="AZ216" s="71">
        <v>104.30000000000001</v>
      </c>
      <c r="BA216" s="71">
        <v>168.5</v>
      </c>
      <c r="BB216" s="71">
        <v>4604.8999999999996</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2084</v>
      </c>
      <c r="B217" s="70">
        <v>187</v>
      </c>
      <c r="C217" s="70">
        <v>20</v>
      </c>
      <c r="D217" s="70">
        <v>11</v>
      </c>
      <c r="E217" s="70">
        <v>2023</v>
      </c>
      <c r="F217" s="70" t="s">
        <v>1539</v>
      </c>
      <c r="G217" s="1064" t="s">
        <v>1657</v>
      </c>
      <c r="H217" s="70" t="s">
        <v>1658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15</v>
      </c>
      <c r="AS217" s="71">
        <v>4</v>
      </c>
      <c r="AT217" s="71">
        <v>2</v>
      </c>
      <c r="AU217" s="71">
        <v>0</v>
      </c>
      <c r="AV217" s="71">
        <v>0</v>
      </c>
      <c r="AW217" s="71">
        <v>0</v>
      </c>
      <c r="AX217" s="71"/>
      <c r="AY217" s="72"/>
      <c r="AZ217" s="71">
        <v>104.30000000000001</v>
      </c>
      <c r="BA217" s="71">
        <v>168.5</v>
      </c>
      <c r="BB217" s="71">
        <v>4604.8999999999996</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1656</v>
      </c>
      <c r="B218" s="70">
        <v>187</v>
      </c>
      <c r="C218" s="70">
        <v>21</v>
      </c>
      <c r="D218" s="70">
        <v>11</v>
      </c>
      <c r="E218" s="70">
        <v>2024</v>
      </c>
      <c r="F218" s="70" t="s">
        <v>1554</v>
      </c>
      <c r="G218" s="70" t="s">
        <v>1657</v>
      </c>
      <c r="H218" s="70" t="s">
        <v>1658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2085</v>
      </c>
      <c r="B219" s="70">
        <v>154</v>
      </c>
      <c r="C219" s="70">
        <v>1</v>
      </c>
      <c r="D219" s="70">
        <v>10</v>
      </c>
      <c r="E219" s="70">
        <v>1990</v>
      </c>
      <c r="F219" s="70" t="s">
        <v>787</v>
      </c>
      <c r="G219" s="70" t="s">
        <v>2086</v>
      </c>
      <c r="H219" s="70" t="s">
        <v>2087</v>
      </c>
      <c r="I219" s="148"/>
      <c r="J219" s="71">
        <v>0.93092063535709169</v>
      </c>
      <c r="K219" s="71">
        <v>1.010556363540974</v>
      </c>
      <c r="L219" s="71">
        <v>26.325564900615831</v>
      </c>
      <c r="M219" s="71">
        <v>3.837037293304459</v>
      </c>
      <c r="N219" s="71">
        <v>6.242916452228096</v>
      </c>
      <c r="O219" s="71">
        <v>1.3614978823124979</v>
      </c>
      <c r="P219" s="71">
        <v>4.0525331283527004</v>
      </c>
      <c r="Q219" s="71">
        <v>0.27277864900840698</v>
      </c>
      <c r="R219" s="71">
        <v>21.985677991014281</v>
      </c>
      <c r="S219" s="71">
        <v>0.19975137562242251</v>
      </c>
      <c r="T219" s="72"/>
      <c r="U219" s="71">
        <v>38496</v>
      </c>
      <c r="V219" s="71">
        <v>228</v>
      </c>
      <c r="W219" s="71">
        <v>235</v>
      </c>
      <c r="X219" s="71">
        <v>1222</v>
      </c>
      <c r="Y219" s="71">
        <v>1619</v>
      </c>
      <c r="Z219" s="71">
        <v>560</v>
      </c>
      <c r="AA219" s="71">
        <v>984</v>
      </c>
      <c r="AB219" s="71">
        <v>4429</v>
      </c>
      <c r="AC219" s="71">
        <v>3807959</v>
      </c>
      <c r="AD219" s="71">
        <v>0.19975137562242251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2088</v>
      </c>
      <c r="B220" s="70">
        <v>155</v>
      </c>
      <c r="C220" s="70">
        <v>2</v>
      </c>
      <c r="D220" s="70">
        <v>10</v>
      </c>
      <c r="E220" s="70">
        <v>2005</v>
      </c>
      <c r="F220" s="70" t="s">
        <v>789</v>
      </c>
      <c r="G220" s="70" t="s">
        <v>2086</v>
      </c>
      <c r="H220" s="70" t="s">
        <v>2087</v>
      </c>
      <c r="I220" s="148"/>
      <c r="J220" s="71">
        <v>0</v>
      </c>
      <c r="K220" s="71">
        <v>0.78218147147200112</v>
      </c>
      <c r="L220" s="71">
        <v>15.108768225545329</v>
      </c>
      <c r="M220" s="71">
        <v>6.1714664781964874</v>
      </c>
      <c r="N220" s="71">
        <v>8.1800762806410603</v>
      </c>
      <c r="O220" s="71">
        <v>2.5190872091718268</v>
      </c>
      <c r="P220" s="71">
        <v>4.7168863705360993</v>
      </c>
      <c r="Q220" s="71">
        <v>0.21014736852668101</v>
      </c>
      <c r="R220" s="71">
        <v>22.039425195445801</v>
      </c>
      <c r="S220" s="71">
        <v>0.31893275680000011</v>
      </c>
      <c r="T220" s="72"/>
      <c r="U220" s="71">
        <v>0</v>
      </c>
      <c r="V220" s="71">
        <v>223</v>
      </c>
      <c r="W220" s="71">
        <v>123</v>
      </c>
      <c r="X220" s="71">
        <v>856</v>
      </c>
      <c r="Y220" s="71">
        <v>1694</v>
      </c>
      <c r="Z220" s="71">
        <v>1199</v>
      </c>
      <c r="AA220" s="71">
        <v>938</v>
      </c>
      <c r="AB220" s="71">
        <v>3567</v>
      </c>
      <c r="AC220" s="71">
        <v>3897216</v>
      </c>
      <c r="AD220" s="71">
        <v>0.31893275680000011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2089</v>
      </c>
      <c r="B221" s="70">
        <v>156</v>
      </c>
      <c r="C221" s="70">
        <v>3</v>
      </c>
      <c r="D221" s="70">
        <v>10</v>
      </c>
      <c r="E221" s="70">
        <v>2006</v>
      </c>
      <c r="F221" s="70" t="s">
        <v>790</v>
      </c>
      <c r="G221" s="70" t="s">
        <v>2086</v>
      </c>
      <c r="H221" s="70" t="s">
        <v>2087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2090</v>
      </c>
      <c r="B222" s="70">
        <v>157</v>
      </c>
      <c r="C222" s="70">
        <v>4</v>
      </c>
      <c r="D222" s="70">
        <v>10</v>
      </c>
      <c r="E222" s="70">
        <v>2007</v>
      </c>
      <c r="F222" s="70" t="s">
        <v>791</v>
      </c>
      <c r="G222" s="70" t="s">
        <v>2086</v>
      </c>
      <c r="H222" s="70" t="s">
        <v>2087</v>
      </c>
      <c r="I222" s="148"/>
      <c r="J222" s="71">
        <v>0</v>
      </c>
      <c r="K222" s="71">
        <v>0.61273256185153979</v>
      </c>
      <c r="L222" s="71">
        <v>14.71389794743736</v>
      </c>
      <c r="M222" s="71">
        <v>7.5451402018963227</v>
      </c>
      <c r="N222" s="71">
        <v>8.7485055692200806</v>
      </c>
      <c r="O222" s="71">
        <v>2.42122294512445</v>
      </c>
      <c r="P222" s="71">
        <v>4.5958512693490059</v>
      </c>
      <c r="Q222" s="71">
        <v>0.210870290907965</v>
      </c>
      <c r="R222" s="71">
        <v>24.246414022606871</v>
      </c>
      <c r="S222" s="71">
        <v>0.5960619895999999</v>
      </c>
      <c r="T222" s="72"/>
      <c r="U222" s="71">
        <v>0</v>
      </c>
      <c r="V222" s="71">
        <v>169</v>
      </c>
      <c r="W222" s="71">
        <v>127</v>
      </c>
      <c r="X222" s="71">
        <v>1119</v>
      </c>
      <c r="Y222" s="71">
        <v>1637</v>
      </c>
      <c r="Z222" s="71">
        <v>1198</v>
      </c>
      <c r="AA222" s="71">
        <v>900</v>
      </c>
      <c r="AB222" s="71">
        <v>3390</v>
      </c>
      <c r="AC222" s="71">
        <v>4410495</v>
      </c>
      <c r="AD222" s="71">
        <v>0.5960619895999999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2091</v>
      </c>
      <c r="B223" s="70">
        <v>158</v>
      </c>
      <c r="C223" s="70">
        <v>5</v>
      </c>
      <c r="D223" s="70">
        <v>10</v>
      </c>
      <c r="E223" s="70">
        <v>2008</v>
      </c>
      <c r="F223" s="70" t="s">
        <v>792</v>
      </c>
      <c r="G223" s="70" t="s">
        <v>2086</v>
      </c>
      <c r="H223" s="70" t="s">
        <v>2087</v>
      </c>
      <c r="I223" s="148"/>
      <c r="J223" s="71">
        <v>0</v>
      </c>
      <c r="K223" s="71">
        <v>0.46477945902974271</v>
      </c>
      <c r="L223" s="71">
        <v>12.234394634646881</v>
      </c>
      <c r="M223" s="71">
        <v>7.1756773639598972</v>
      </c>
      <c r="N223" s="71">
        <v>9.0733888574129349</v>
      </c>
      <c r="O223" s="71">
        <v>2.3254561307763639</v>
      </c>
      <c r="P223" s="71">
        <v>4.5804122529531126</v>
      </c>
      <c r="Q223" s="71">
        <v>0.20403101281754699</v>
      </c>
      <c r="R223" s="71">
        <v>22.90336224797198</v>
      </c>
      <c r="S223" s="71">
        <v>0.46837408359999988</v>
      </c>
      <c r="T223" s="72"/>
      <c r="U223" s="71">
        <v>0</v>
      </c>
      <c r="V223" s="71">
        <v>169</v>
      </c>
      <c r="W223" s="71">
        <v>127</v>
      </c>
      <c r="X223" s="71">
        <v>1119</v>
      </c>
      <c r="Y223" s="71">
        <v>1639</v>
      </c>
      <c r="Z223" s="71">
        <v>1191</v>
      </c>
      <c r="AA223" s="71">
        <v>898</v>
      </c>
      <c r="AB223" s="71">
        <v>3334</v>
      </c>
      <c r="AC223" s="71">
        <v>4326130</v>
      </c>
      <c r="AD223" s="71">
        <v>0.46837408359999988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2092</v>
      </c>
      <c r="B224" s="70">
        <v>159</v>
      </c>
      <c r="C224" s="70">
        <v>6</v>
      </c>
      <c r="D224" s="70">
        <v>10</v>
      </c>
      <c r="E224" s="70">
        <v>2009</v>
      </c>
      <c r="F224" s="70" t="s">
        <v>176</v>
      </c>
      <c r="G224" s="70" t="s">
        <v>2086</v>
      </c>
      <c r="H224" s="70" t="s">
        <v>2087</v>
      </c>
      <c r="I224" s="148"/>
      <c r="J224" s="71">
        <v>0</v>
      </c>
      <c r="K224" s="71">
        <v>0.38969233975647483</v>
      </c>
      <c r="L224" s="71">
        <v>9.7375767067562933</v>
      </c>
      <c r="M224" s="71">
        <v>7.2793844066854554</v>
      </c>
      <c r="N224" s="71">
        <v>7.858901431082888</v>
      </c>
      <c r="O224" s="71">
        <v>2.397510272993685</v>
      </c>
      <c r="P224" s="71">
        <v>4.4169581648789071</v>
      </c>
      <c r="Q224" s="71">
        <v>0.19127363276798601</v>
      </c>
      <c r="R224" s="71">
        <v>23.044014054483519</v>
      </c>
      <c r="S224" s="71">
        <v>0.34383659183999998</v>
      </c>
      <c r="T224" s="72"/>
      <c r="U224" s="71">
        <v>0</v>
      </c>
      <c r="V224" s="71">
        <v>138</v>
      </c>
      <c r="W224" s="71">
        <v>155</v>
      </c>
      <c r="X224" s="71">
        <v>1238</v>
      </c>
      <c r="Y224" s="71">
        <v>1645</v>
      </c>
      <c r="Z224" s="71">
        <v>1212</v>
      </c>
      <c r="AA224" s="71">
        <v>889</v>
      </c>
      <c r="AB224" s="71">
        <v>3281</v>
      </c>
      <c r="AC224" s="71">
        <v>4246405</v>
      </c>
      <c r="AD224" s="71">
        <v>0.34383659183999998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0.72399999999999998</v>
      </c>
      <c r="BL224" s="71">
        <v>0</v>
      </c>
      <c r="BM224" s="71">
        <v>0</v>
      </c>
      <c r="BN224" s="72"/>
      <c r="BO224" s="71">
        <v>0</v>
      </c>
      <c r="BP224" s="71">
        <v>0</v>
      </c>
      <c r="BQ224" s="71">
        <v>0</v>
      </c>
      <c r="BR224" s="71">
        <v>1</v>
      </c>
      <c r="BS224" s="71">
        <v>0</v>
      </c>
      <c r="BT224" s="71">
        <v>0</v>
      </c>
      <c r="BU224"/>
      <c r="BV224" s="70">
        <v>0.72399999999999998</v>
      </c>
      <c r="BW224" s="70">
        <v>0</v>
      </c>
      <c r="BX224" s="70">
        <v>0</v>
      </c>
      <c r="BY224" s="70">
        <v>0</v>
      </c>
      <c r="BZ224" s="70">
        <v>0</v>
      </c>
      <c r="CA224" s="70">
        <v>0</v>
      </c>
      <c r="CB224" s="70">
        <v>0</v>
      </c>
      <c r="CC224" s="70">
        <v>0</v>
      </c>
      <c r="CD224" s="70">
        <v>0</v>
      </c>
    </row>
    <row r="225" spans="1:82">
      <c r="A225" s="70" t="s">
        <v>2093</v>
      </c>
      <c r="B225" s="70">
        <v>160</v>
      </c>
      <c r="C225" s="70">
        <v>7</v>
      </c>
      <c r="D225" s="70">
        <v>10</v>
      </c>
      <c r="E225" s="70">
        <v>2010</v>
      </c>
      <c r="F225" s="70" t="s">
        <v>177</v>
      </c>
      <c r="G225" s="70" t="s">
        <v>2086</v>
      </c>
      <c r="H225" s="70" t="s">
        <v>2087</v>
      </c>
      <c r="I225" s="148"/>
      <c r="J225" s="71">
        <v>0</v>
      </c>
      <c r="K225" s="71">
        <v>0.44310068150805898</v>
      </c>
      <c r="L225" s="71">
        <v>8.6941958241022537</v>
      </c>
      <c r="M225" s="71">
        <v>8.4533112156326116</v>
      </c>
      <c r="N225" s="71">
        <v>9.1582246213687633</v>
      </c>
      <c r="O225" s="71">
        <v>2.43170792092323</v>
      </c>
      <c r="P225" s="71">
        <v>4.4944212474729062</v>
      </c>
      <c r="Q225" s="71">
        <v>0.196570699795556</v>
      </c>
      <c r="R225" s="71">
        <v>24.331053618227159</v>
      </c>
      <c r="S225" s="71">
        <v>0.60481601152000009</v>
      </c>
      <c r="T225" s="72"/>
      <c r="U225" s="71">
        <v>0</v>
      </c>
      <c r="V225" s="71">
        <v>138</v>
      </c>
      <c r="W225" s="71">
        <v>155</v>
      </c>
      <c r="X225" s="71">
        <v>1238</v>
      </c>
      <c r="Y225" s="71">
        <v>1628</v>
      </c>
      <c r="Z225" s="71">
        <v>1235</v>
      </c>
      <c r="AA225" s="71">
        <v>882</v>
      </c>
      <c r="AB225" s="71">
        <v>3231</v>
      </c>
      <c r="AC225" s="71">
        <v>4248897</v>
      </c>
      <c r="AD225" s="71">
        <v>0.60481601152000009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0.71899999999999997</v>
      </c>
      <c r="BL225" s="71">
        <v>0</v>
      </c>
      <c r="BM225" s="71">
        <v>0</v>
      </c>
      <c r="BN225" s="72"/>
      <c r="BO225" s="71">
        <v>0</v>
      </c>
      <c r="BP225" s="71">
        <v>0</v>
      </c>
      <c r="BQ225" s="71">
        <v>0</v>
      </c>
      <c r="BR225" s="71">
        <v>1</v>
      </c>
      <c r="BS225" s="71">
        <v>0</v>
      </c>
      <c r="BT225" s="71">
        <v>0</v>
      </c>
      <c r="BU225"/>
      <c r="BV225" s="70">
        <v>0.71899999999999997</v>
      </c>
      <c r="BW225" s="70">
        <v>0</v>
      </c>
      <c r="BX225" s="70">
        <v>0</v>
      </c>
      <c r="BY225" s="70">
        <v>0</v>
      </c>
      <c r="BZ225" s="70">
        <v>0</v>
      </c>
      <c r="CA225" s="70">
        <v>0</v>
      </c>
      <c r="CB225" s="70">
        <v>0</v>
      </c>
      <c r="CC225" s="70">
        <v>0</v>
      </c>
      <c r="CD225" s="70">
        <v>0</v>
      </c>
    </row>
    <row r="226" spans="1:82">
      <c r="A226" s="70" t="s">
        <v>2094</v>
      </c>
      <c r="B226" s="70">
        <v>161</v>
      </c>
      <c r="C226" s="70">
        <v>8</v>
      </c>
      <c r="D226" s="70">
        <v>10</v>
      </c>
      <c r="E226" s="70">
        <v>2011</v>
      </c>
      <c r="F226" s="70" t="s">
        <v>178</v>
      </c>
      <c r="G226" s="70" t="s">
        <v>2086</v>
      </c>
      <c r="H226" s="70" t="s">
        <v>2087</v>
      </c>
      <c r="I226" s="148"/>
      <c r="J226" s="71">
        <v>0</v>
      </c>
      <c r="K226" s="71">
        <v>0.45052242880173382</v>
      </c>
      <c r="L226" s="71">
        <v>9.0945661700830751</v>
      </c>
      <c r="M226" s="71">
        <v>7.6774981498777208</v>
      </c>
      <c r="N226" s="71">
        <v>8.4021109449153233</v>
      </c>
      <c r="O226" s="71">
        <v>2.4570874701302046</v>
      </c>
      <c r="P226" s="71">
        <v>4.3348489786572335</v>
      </c>
      <c r="Q226" s="71">
        <v>0.22232086843394799</v>
      </c>
      <c r="R226" s="71">
        <v>23.783497188755479</v>
      </c>
      <c r="S226" s="71">
        <v>0.63052868120000005</v>
      </c>
      <c r="T226" s="72"/>
      <c r="U226" s="71">
        <v>0</v>
      </c>
      <c r="V226" s="71">
        <v>138</v>
      </c>
      <c r="W226" s="71">
        <v>155</v>
      </c>
      <c r="X226" s="71">
        <v>1238</v>
      </c>
      <c r="Y226" s="71">
        <v>1617</v>
      </c>
      <c r="Z226" s="71">
        <v>1275</v>
      </c>
      <c r="AA226" s="71">
        <v>876</v>
      </c>
      <c r="AB226" s="71">
        <v>3168</v>
      </c>
      <c r="AC226" s="71">
        <v>4146409</v>
      </c>
      <c r="AD226" s="71">
        <v>0.63052868120000005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0.746</v>
      </c>
      <c r="BL226" s="71">
        <v>0</v>
      </c>
      <c r="BM226" s="71">
        <v>0</v>
      </c>
      <c r="BN226" s="72"/>
      <c r="BO226" s="71">
        <v>0</v>
      </c>
      <c r="BP226" s="71">
        <v>0</v>
      </c>
      <c r="BQ226" s="71">
        <v>0</v>
      </c>
      <c r="BR226" s="71">
        <v>1</v>
      </c>
      <c r="BS226" s="71">
        <v>0</v>
      </c>
      <c r="BT226" s="71">
        <v>0</v>
      </c>
      <c r="BU226"/>
      <c r="BV226" s="70">
        <v>0.746</v>
      </c>
      <c r="BW226" s="70">
        <v>0</v>
      </c>
      <c r="BX226" s="70">
        <v>0</v>
      </c>
      <c r="BY226" s="70">
        <v>0</v>
      </c>
      <c r="BZ226" s="70">
        <v>0</v>
      </c>
      <c r="CA226" s="70">
        <v>0</v>
      </c>
      <c r="CB226" s="70">
        <v>0</v>
      </c>
      <c r="CC226" s="70">
        <v>0</v>
      </c>
      <c r="CD226" s="70">
        <v>0</v>
      </c>
    </row>
    <row r="227" spans="1:82">
      <c r="A227" s="70" t="s">
        <v>2095</v>
      </c>
      <c r="B227" s="70">
        <v>162</v>
      </c>
      <c r="C227" s="70">
        <v>9</v>
      </c>
      <c r="D227" s="70">
        <v>10</v>
      </c>
      <c r="E227" s="70">
        <v>2012</v>
      </c>
      <c r="F227" s="70" t="s">
        <v>179</v>
      </c>
      <c r="G227" s="70" t="s">
        <v>2086</v>
      </c>
      <c r="H227" s="70" t="s">
        <v>2087</v>
      </c>
      <c r="I227" s="148"/>
      <c r="J227" s="71">
        <v>0</v>
      </c>
      <c r="K227" s="71">
        <v>0.42313488566111862</v>
      </c>
      <c r="L227" s="71">
        <v>8.8281661376423575</v>
      </c>
      <c r="M227" s="71">
        <v>7.9239429249083431</v>
      </c>
      <c r="N227" s="71">
        <v>9.3950903518178155</v>
      </c>
      <c r="O227" s="71">
        <v>2.460695823216601</v>
      </c>
      <c r="P227" s="71">
        <v>4.2948161644093092</v>
      </c>
      <c r="Q227" s="71">
        <v>0.23941225741844899</v>
      </c>
      <c r="R227" s="71">
        <v>25.02594280738343</v>
      </c>
      <c r="S227" s="71">
        <v>0.45662707200000002</v>
      </c>
      <c r="T227" s="72"/>
      <c r="U227" s="71">
        <v>0</v>
      </c>
      <c r="V227" s="71">
        <v>138</v>
      </c>
      <c r="W227" s="71">
        <v>155</v>
      </c>
      <c r="X227" s="71">
        <v>1238</v>
      </c>
      <c r="Y227" s="71">
        <v>1619</v>
      </c>
      <c r="Z227" s="71">
        <v>1287</v>
      </c>
      <c r="AA227" s="71">
        <v>863</v>
      </c>
      <c r="AB227" s="71">
        <v>3140</v>
      </c>
      <c r="AC227" s="71">
        <v>4250011</v>
      </c>
      <c r="AD227" s="71">
        <v>0.45662707200000002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0.751</v>
      </c>
      <c r="BL227" s="71">
        <v>0</v>
      </c>
      <c r="BM227" s="71">
        <v>0</v>
      </c>
      <c r="BN227" s="72"/>
      <c r="BO227" s="71">
        <v>0</v>
      </c>
      <c r="BP227" s="71">
        <v>0</v>
      </c>
      <c r="BQ227" s="71">
        <v>0</v>
      </c>
      <c r="BR227" s="71">
        <v>1</v>
      </c>
      <c r="BS227" s="71">
        <v>0</v>
      </c>
      <c r="BT227" s="71">
        <v>0</v>
      </c>
      <c r="BU227"/>
      <c r="BV227" s="70">
        <v>0.751</v>
      </c>
      <c r="BW227" s="70">
        <v>0</v>
      </c>
      <c r="BX227" s="70">
        <v>0</v>
      </c>
      <c r="BY227" s="70">
        <v>0</v>
      </c>
      <c r="BZ227" s="70">
        <v>0</v>
      </c>
      <c r="CA227" s="70">
        <v>0</v>
      </c>
      <c r="CB227" s="70">
        <v>0</v>
      </c>
      <c r="CC227" s="70">
        <v>0</v>
      </c>
      <c r="CD227" s="70">
        <v>0</v>
      </c>
    </row>
    <row r="228" spans="1:82">
      <c r="A228" s="70" t="s">
        <v>2096</v>
      </c>
      <c r="B228" s="70">
        <v>163</v>
      </c>
      <c r="C228" s="70">
        <v>10</v>
      </c>
      <c r="D228" s="70">
        <v>10</v>
      </c>
      <c r="E228" s="70">
        <v>2013</v>
      </c>
      <c r="F228" s="70" t="s">
        <v>180</v>
      </c>
      <c r="G228" s="70" t="s">
        <v>2086</v>
      </c>
      <c r="H228" s="70" t="s">
        <v>2087</v>
      </c>
      <c r="I228" s="148"/>
      <c r="J228" s="71">
        <v>0</v>
      </c>
      <c r="K228" s="71">
        <v>0.35524193050461261</v>
      </c>
      <c r="L228" s="71">
        <v>7.9909372593986596</v>
      </c>
      <c r="M228" s="71">
        <v>7.6866597737880307</v>
      </c>
      <c r="N228" s="71">
        <v>8.194906692334067</v>
      </c>
      <c r="O228" s="71">
        <v>2.3957913322070712</v>
      </c>
      <c r="P228" s="71">
        <v>4.1861149648655829</v>
      </c>
      <c r="Q228" s="71">
        <v>0.24111520396837</v>
      </c>
      <c r="R228" s="71">
        <v>25.57407080834497</v>
      </c>
      <c r="S228" s="71">
        <v>0.29967134973999998</v>
      </c>
      <c r="T228" s="72"/>
      <c r="U228" s="71">
        <v>0</v>
      </c>
      <c r="V228" s="71">
        <v>138</v>
      </c>
      <c r="W228" s="71">
        <v>155</v>
      </c>
      <c r="X228" s="71">
        <v>1238</v>
      </c>
      <c r="Y228" s="71">
        <v>1620</v>
      </c>
      <c r="Z228" s="71">
        <v>1309</v>
      </c>
      <c r="AA228" s="71">
        <v>838</v>
      </c>
      <c r="AB228" s="71">
        <v>3117</v>
      </c>
      <c r="AC228" s="71">
        <v>4239460</v>
      </c>
      <c r="AD228" s="71">
        <v>0.29967134973999998</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0.75</v>
      </c>
      <c r="BL228" s="71">
        <v>0</v>
      </c>
      <c r="BM228" s="71">
        <v>0</v>
      </c>
      <c r="BN228" s="72"/>
      <c r="BO228" s="71">
        <v>0</v>
      </c>
      <c r="BP228" s="71">
        <v>0</v>
      </c>
      <c r="BQ228" s="71">
        <v>0</v>
      </c>
      <c r="BR228" s="71">
        <v>1</v>
      </c>
      <c r="BS228" s="71">
        <v>0</v>
      </c>
      <c r="BT228" s="71">
        <v>0</v>
      </c>
      <c r="BU228"/>
      <c r="BV228" s="70">
        <v>0.75</v>
      </c>
      <c r="BW228" s="70">
        <v>0</v>
      </c>
      <c r="BX228" s="70">
        <v>0</v>
      </c>
      <c r="BY228" s="70">
        <v>0</v>
      </c>
      <c r="BZ228" s="70">
        <v>0</v>
      </c>
      <c r="CA228" s="70">
        <v>0</v>
      </c>
      <c r="CB228" s="70">
        <v>0</v>
      </c>
      <c r="CC228" s="70">
        <v>0</v>
      </c>
      <c r="CD228" s="70">
        <v>0</v>
      </c>
    </row>
    <row r="229" spans="1:82">
      <c r="A229" s="70" t="s">
        <v>2097</v>
      </c>
      <c r="B229" s="70">
        <v>164</v>
      </c>
      <c r="C229" s="70">
        <v>11</v>
      </c>
      <c r="D229" s="70">
        <v>10</v>
      </c>
      <c r="E229" s="70">
        <v>2014</v>
      </c>
      <c r="F229" s="70" t="s">
        <v>181</v>
      </c>
      <c r="G229" s="70" t="s">
        <v>2086</v>
      </c>
      <c r="H229" s="70" t="s">
        <v>2087</v>
      </c>
      <c r="I229" s="148"/>
      <c r="J229" s="71">
        <v>0</v>
      </c>
      <c r="K229" s="71">
        <v>0.49506343624279892</v>
      </c>
      <c r="L229" s="71">
        <v>6.9386222779178546</v>
      </c>
      <c r="M229" s="71">
        <v>6.8329962581010131</v>
      </c>
      <c r="N229" s="71">
        <v>8.1910495234741045</v>
      </c>
      <c r="O229" s="71">
        <v>2.3025288106684143</v>
      </c>
      <c r="P229" s="71">
        <v>4.1476178024083179</v>
      </c>
      <c r="Q229" s="71">
        <v>0.22606624026022501</v>
      </c>
      <c r="R229" s="71">
        <v>24.965353568779229</v>
      </c>
      <c r="S229" s="71">
        <v>0.4659355699199999</v>
      </c>
      <c r="T229" s="72"/>
      <c r="U229" s="71">
        <v>0</v>
      </c>
      <c r="V229" s="71">
        <v>167</v>
      </c>
      <c r="W229" s="71">
        <v>125</v>
      </c>
      <c r="X229" s="71">
        <v>1004</v>
      </c>
      <c r="Y229" s="71">
        <v>1609</v>
      </c>
      <c r="Z229" s="71">
        <v>1325</v>
      </c>
      <c r="AA229" s="71">
        <v>826</v>
      </c>
      <c r="AB229" s="71">
        <v>3046</v>
      </c>
      <c r="AC229" s="71">
        <v>4151565</v>
      </c>
      <c r="AD229" s="71">
        <v>0.4659355699199999</v>
      </c>
      <c r="AE229" s="72"/>
      <c r="AF229" s="71"/>
      <c r="AG229" s="71"/>
      <c r="AH229" s="71"/>
      <c r="AI229" s="71"/>
      <c r="AJ229" s="71"/>
      <c r="AK229" s="71"/>
      <c r="AL229" s="71"/>
      <c r="AM229" s="71"/>
      <c r="AN229" s="71"/>
      <c r="AO229" s="71"/>
      <c r="AP229" s="71"/>
      <c r="AQ229" s="72"/>
      <c r="AR229" s="71">
        <v>2</v>
      </c>
      <c r="AS229" s="71">
        <v>0</v>
      </c>
      <c r="AT229" s="71">
        <v>0</v>
      </c>
      <c r="AU229" s="71">
        <v>0</v>
      </c>
      <c r="AV229" s="71">
        <v>0</v>
      </c>
      <c r="AW229" s="71">
        <v>0</v>
      </c>
      <c r="AX229" s="71"/>
      <c r="AY229" s="72"/>
      <c r="AZ229" s="71">
        <v>7.1</v>
      </c>
      <c r="BA229" s="71">
        <v>0</v>
      </c>
      <c r="BB229" s="71">
        <v>0</v>
      </c>
      <c r="BC229" s="71">
        <v>0</v>
      </c>
      <c r="BD229" s="71">
        <v>0</v>
      </c>
      <c r="BE229" s="71">
        <v>0</v>
      </c>
      <c r="BF229" s="71"/>
      <c r="BG229" s="72"/>
      <c r="BH229" s="71">
        <v>0</v>
      </c>
      <c r="BI229" s="71">
        <v>0</v>
      </c>
      <c r="BJ229" s="71">
        <v>0</v>
      </c>
      <c r="BK229" s="71">
        <v>0.79700000000000004</v>
      </c>
      <c r="BL229" s="71">
        <v>0</v>
      </c>
      <c r="BM229" s="71">
        <v>0</v>
      </c>
      <c r="BN229" s="72"/>
      <c r="BO229" s="71">
        <v>0</v>
      </c>
      <c r="BP229" s="71">
        <v>0</v>
      </c>
      <c r="BQ229" s="71">
        <v>0</v>
      </c>
      <c r="BR229" s="71">
        <v>1</v>
      </c>
      <c r="BS229" s="71">
        <v>0</v>
      </c>
      <c r="BT229" s="71">
        <v>0</v>
      </c>
      <c r="BU229"/>
      <c r="BV229" s="70">
        <v>0.79700000000000004</v>
      </c>
      <c r="BW229" s="70">
        <v>0</v>
      </c>
      <c r="BX229" s="70">
        <v>0</v>
      </c>
      <c r="BY229" s="70">
        <v>0</v>
      </c>
      <c r="BZ229" s="70">
        <v>0</v>
      </c>
      <c r="CA229" s="70">
        <v>0</v>
      </c>
      <c r="CB229" s="70">
        <v>0</v>
      </c>
      <c r="CC229" s="70">
        <v>0</v>
      </c>
      <c r="CD229" s="70">
        <v>0</v>
      </c>
    </row>
    <row r="230" spans="1:82">
      <c r="A230" s="70" t="s">
        <v>2098</v>
      </c>
      <c r="B230" s="70">
        <v>165</v>
      </c>
      <c r="C230" s="70">
        <v>12</v>
      </c>
      <c r="D230" s="70">
        <v>10</v>
      </c>
      <c r="E230" s="70">
        <v>2015</v>
      </c>
      <c r="F230" s="70" t="s">
        <v>182</v>
      </c>
      <c r="G230" s="70" t="s">
        <v>2086</v>
      </c>
      <c r="H230" s="70" t="s">
        <v>2087</v>
      </c>
      <c r="I230" s="148"/>
      <c r="J230" s="71">
        <v>0</v>
      </c>
      <c r="K230" s="71">
        <v>0.47170279377183472</v>
      </c>
      <c r="L230" s="71">
        <v>6.645424762847413</v>
      </c>
      <c r="M230" s="71">
        <v>9.7026927330734623</v>
      </c>
      <c r="N230" s="71">
        <v>6.8686123703553568</v>
      </c>
      <c r="O230" s="71">
        <v>2.3098409732075331</v>
      </c>
      <c r="P230" s="71">
        <v>4.1910970324590702</v>
      </c>
      <c r="Q230" s="71">
        <v>0.21607318688971699</v>
      </c>
      <c r="R230" s="71">
        <v>24.592554975977432</v>
      </c>
      <c r="S230" s="71">
        <v>0.42517094119999987</v>
      </c>
      <c r="T230" s="72"/>
      <c r="U230" s="71">
        <v>0</v>
      </c>
      <c r="V230" s="71">
        <v>167</v>
      </c>
      <c r="W230" s="71">
        <v>125</v>
      </c>
      <c r="X230" s="71">
        <v>1004</v>
      </c>
      <c r="Y230" s="71">
        <v>1579</v>
      </c>
      <c r="Z230" s="71">
        <v>1342</v>
      </c>
      <c r="AA230" s="71">
        <v>834</v>
      </c>
      <c r="AB230" s="71">
        <v>2974</v>
      </c>
      <c r="AC230" s="71">
        <v>4203696</v>
      </c>
      <c r="AD230" s="71">
        <v>0.42517094119999987</v>
      </c>
      <c r="AE230" s="72"/>
      <c r="AF230" s="71">
        <v>0</v>
      </c>
      <c r="AG230" s="71">
        <v>305539.39672960131</v>
      </c>
      <c r="AH230" s="71">
        <v>609816.02086085209</v>
      </c>
      <c r="AI230" s="71">
        <v>10873132.085486749</v>
      </c>
      <c r="AJ230" s="71">
        <v>8464182.7863836978</v>
      </c>
      <c r="AK230" s="71">
        <v>0</v>
      </c>
      <c r="AL230" s="71">
        <v>0</v>
      </c>
      <c r="AM230" s="71">
        <v>407574.22453921108</v>
      </c>
      <c r="AN230" s="71">
        <v>0</v>
      </c>
      <c r="AO230" s="71">
        <v>0</v>
      </c>
      <c r="AP230" s="71">
        <v>20660244.514000114</v>
      </c>
      <c r="AQ230" s="72"/>
      <c r="AR230" s="71">
        <v>3</v>
      </c>
      <c r="AS230" s="71">
        <v>0</v>
      </c>
      <c r="AT230" s="71">
        <v>0</v>
      </c>
      <c r="AU230" s="71">
        <v>0</v>
      </c>
      <c r="AV230" s="71">
        <v>0</v>
      </c>
      <c r="AW230" s="71">
        <v>0</v>
      </c>
      <c r="AX230" s="71"/>
      <c r="AY230" s="72"/>
      <c r="AZ230" s="71">
        <v>10</v>
      </c>
      <c r="BA230" s="71">
        <v>0</v>
      </c>
      <c r="BB230" s="71">
        <v>0</v>
      </c>
      <c r="BC230" s="71">
        <v>0</v>
      </c>
      <c r="BD230" s="71">
        <v>0</v>
      </c>
      <c r="BE230" s="71">
        <v>0</v>
      </c>
      <c r="BF230" s="71"/>
      <c r="BG230" s="72"/>
      <c r="BH230" s="71">
        <v>0</v>
      </c>
      <c r="BI230" s="71">
        <v>0</v>
      </c>
      <c r="BJ230" s="71">
        <v>0</v>
      </c>
      <c r="BK230" s="71">
        <v>0.86599999999999999</v>
      </c>
      <c r="BL230" s="71">
        <v>0</v>
      </c>
      <c r="BM230" s="71">
        <v>0</v>
      </c>
      <c r="BN230" s="72"/>
      <c r="BO230" s="71">
        <v>0</v>
      </c>
      <c r="BP230" s="71">
        <v>0</v>
      </c>
      <c r="BQ230" s="71">
        <v>0</v>
      </c>
      <c r="BR230" s="71">
        <v>1</v>
      </c>
      <c r="BS230" s="71">
        <v>0</v>
      </c>
      <c r="BT230" s="71">
        <v>0</v>
      </c>
      <c r="BU230"/>
      <c r="BV230" s="70">
        <v>0.86599999999999999</v>
      </c>
      <c r="BW230" s="70">
        <v>0</v>
      </c>
      <c r="BX230" s="70">
        <v>0</v>
      </c>
      <c r="BY230" s="70">
        <v>0</v>
      </c>
      <c r="BZ230" s="70">
        <v>0</v>
      </c>
      <c r="CA230" s="70">
        <v>0</v>
      </c>
      <c r="CB230" s="70">
        <v>0</v>
      </c>
      <c r="CC230" s="70">
        <v>0</v>
      </c>
      <c r="CD230" s="70">
        <v>0</v>
      </c>
    </row>
    <row r="231" spans="1:82">
      <c r="A231" s="70" t="s">
        <v>2099</v>
      </c>
      <c r="B231" s="70">
        <v>166</v>
      </c>
      <c r="C231" s="70">
        <v>13</v>
      </c>
      <c r="D231" s="70">
        <v>10</v>
      </c>
      <c r="E231" s="70">
        <v>2016</v>
      </c>
      <c r="F231" s="70" t="s">
        <v>155</v>
      </c>
      <c r="G231" s="70" t="s">
        <v>2086</v>
      </c>
      <c r="H231" s="70" t="s">
        <v>2087</v>
      </c>
      <c r="I231" s="148"/>
      <c r="J231" s="71">
        <v>0</v>
      </c>
      <c r="K231" s="71">
        <v>0.46323012755344217</v>
      </c>
      <c r="L231" s="71">
        <v>6.6329123471892721</v>
      </c>
      <c r="M231" s="71">
        <v>5.795303401926736</v>
      </c>
      <c r="N231" s="71">
        <v>7.3208983398875302</v>
      </c>
      <c r="O231" s="71">
        <v>2.2800911711993548</v>
      </c>
      <c r="P231" s="71">
        <v>4.2902514677756143</v>
      </c>
      <c r="Q231" s="71">
        <v>0.20652804943721897</v>
      </c>
      <c r="R231" s="71">
        <v>24.729122192872875</v>
      </c>
      <c r="S231" s="71">
        <v>0.40609397598000002</v>
      </c>
      <c r="T231" s="72"/>
      <c r="U231" s="71">
        <v>0</v>
      </c>
      <c r="V231" s="71">
        <v>167</v>
      </c>
      <c r="W231" s="71">
        <v>125</v>
      </c>
      <c r="X231" s="71">
        <v>1004</v>
      </c>
      <c r="Y231" s="71">
        <v>1563</v>
      </c>
      <c r="Z231" s="71">
        <v>1341</v>
      </c>
      <c r="AA231" s="71">
        <v>883</v>
      </c>
      <c r="AB231" s="71">
        <v>2924</v>
      </c>
      <c r="AC231" s="71">
        <v>4223490.6499217916</v>
      </c>
      <c r="AD231" s="71">
        <v>0.40609397598000002</v>
      </c>
      <c r="AE231" s="72"/>
      <c r="AF231" s="71">
        <v>0</v>
      </c>
      <c r="AG231" s="71">
        <v>292043.41620641667</v>
      </c>
      <c r="AH231" s="71">
        <v>440712.24614941061</v>
      </c>
      <c r="AI231" s="71">
        <v>6718761.7090775687</v>
      </c>
      <c r="AJ231" s="71">
        <v>8861203.6256913356</v>
      </c>
      <c r="AK231" s="71">
        <v>0</v>
      </c>
      <c r="AL231" s="71">
        <v>0</v>
      </c>
      <c r="AM231" s="71">
        <v>401033.25590577541</v>
      </c>
      <c r="AN231" s="71">
        <v>0</v>
      </c>
      <c r="AO231" s="71">
        <v>0</v>
      </c>
      <c r="AP231" s="71">
        <v>16713754.253030507</v>
      </c>
      <c r="AQ231" s="72"/>
      <c r="AR231" s="71">
        <v>3</v>
      </c>
      <c r="AS231" s="71">
        <v>0</v>
      </c>
      <c r="AT231" s="71">
        <v>0</v>
      </c>
      <c r="AU231" s="71">
        <v>0</v>
      </c>
      <c r="AV231" s="71">
        <v>0</v>
      </c>
      <c r="AW231" s="71">
        <v>0</v>
      </c>
      <c r="AX231" s="71"/>
      <c r="AY231" s="72"/>
      <c r="AZ231" s="71">
        <v>10</v>
      </c>
      <c r="BA231" s="71">
        <v>0</v>
      </c>
      <c r="BB231" s="71">
        <v>0</v>
      </c>
      <c r="BC231" s="71">
        <v>0</v>
      </c>
      <c r="BD231" s="71">
        <v>0</v>
      </c>
      <c r="BE231" s="71">
        <v>0</v>
      </c>
      <c r="BF231" s="71"/>
      <c r="BG231" s="72"/>
      <c r="BH231" s="71">
        <v>0</v>
      </c>
      <c r="BI231" s="71">
        <v>0</v>
      </c>
      <c r="BJ231" s="71">
        <v>0</v>
      </c>
      <c r="BK231" s="71">
        <v>0.83299999999999996</v>
      </c>
      <c r="BL231" s="71">
        <v>0</v>
      </c>
      <c r="BM231" s="71">
        <v>0</v>
      </c>
      <c r="BN231" s="72"/>
      <c r="BO231" s="71">
        <v>0</v>
      </c>
      <c r="BP231" s="71">
        <v>0</v>
      </c>
      <c r="BQ231" s="71">
        <v>0</v>
      </c>
      <c r="BR231" s="71">
        <v>1</v>
      </c>
      <c r="BS231" s="71">
        <v>0</v>
      </c>
      <c r="BT231" s="71">
        <v>0</v>
      </c>
      <c r="BU231"/>
      <c r="BV231" s="70">
        <v>0.83299999999999996</v>
      </c>
      <c r="BW231" s="70">
        <v>0</v>
      </c>
      <c r="BX231" s="70">
        <v>0</v>
      </c>
      <c r="BY231" s="70">
        <v>0</v>
      </c>
      <c r="BZ231" s="70">
        <v>0</v>
      </c>
      <c r="CA231" s="70">
        <v>0</v>
      </c>
      <c r="CB231" s="70">
        <v>0</v>
      </c>
      <c r="CC231" s="70">
        <v>0</v>
      </c>
      <c r="CD231" s="70">
        <v>0</v>
      </c>
    </row>
    <row r="232" spans="1:82">
      <c r="A232" s="70" t="s">
        <v>2100</v>
      </c>
      <c r="B232" s="70">
        <v>167</v>
      </c>
      <c r="C232" s="70">
        <v>14</v>
      </c>
      <c r="D232" s="70">
        <v>10</v>
      </c>
      <c r="E232" s="70">
        <v>2017</v>
      </c>
      <c r="F232" s="70" t="s">
        <v>156</v>
      </c>
      <c r="G232" s="70" t="s">
        <v>2086</v>
      </c>
      <c r="H232" s="70" t="s">
        <v>2087</v>
      </c>
      <c r="I232" s="148"/>
      <c r="J232" s="71">
        <v>0</v>
      </c>
      <c r="K232" s="71">
        <v>0.45887208506646471</v>
      </c>
      <c r="L232" s="71">
        <v>7.7635175417657161</v>
      </c>
      <c r="M232" s="71">
        <v>5.2552665548082276</v>
      </c>
      <c r="N232" s="71">
        <v>8.0586961941420761</v>
      </c>
      <c r="O232" s="71">
        <v>2.2796815499806735</v>
      </c>
      <c r="P232" s="71">
        <v>4.2534183693895002</v>
      </c>
      <c r="Q232" s="71">
        <v>0.19719001941695599</v>
      </c>
      <c r="R232" s="71">
        <v>23.751561698764327</v>
      </c>
      <c r="S232" s="71">
        <v>0.47316067707999998</v>
      </c>
      <c r="T232" s="72"/>
      <c r="U232" s="71">
        <v>0</v>
      </c>
      <c r="V232" s="71">
        <v>167</v>
      </c>
      <c r="W232" s="71">
        <v>125</v>
      </c>
      <c r="X232" s="71">
        <v>1004</v>
      </c>
      <c r="Y232" s="71">
        <v>1553</v>
      </c>
      <c r="Z232" s="71">
        <v>1363</v>
      </c>
      <c r="AA232" s="71">
        <v>881</v>
      </c>
      <c r="AB232" s="71">
        <v>2887</v>
      </c>
      <c r="AC232" s="71">
        <v>4137022.9999999991</v>
      </c>
      <c r="AD232" s="71">
        <v>0.47316067707999998</v>
      </c>
      <c r="AE232" s="72"/>
      <c r="AF232" s="71">
        <v>0</v>
      </c>
      <c r="AG232" s="71">
        <v>293231.8481823706</v>
      </c>
      <c r="AH232" s="71">
        <v>917301.60185590689</v>
      </c>
      <c r="AI232" s="71">
        <v>6375603.8318563364</v>
      </c>
      <c r="AJ232" s="71">
        <v>10183574.99415339</v>
      </c>
      <c r="AK232" s="71">
        <v>0</v>
      </c>
      <c r="AL232" s="71">
        <v>0</v>
      </c>
      <c r="AM232" s="71">
        <v>396578.18884046382</v>
      </c>
      <c r="AN232" s="71">
        <v>0</v>
      </c>
      <c r="AO232" s="71">
        <v>0</v>
      </c>
      <c r="AP232" s="71">
        <v>18166290.464888468</v>
      </c>
      <c r="AQ232" s="72"/>
      <c r="AR232" s="71">
        <v>3</v>
      </c>
      <c r="AS232" s="71">
        <v>0</v>
      </c>
      <c r="AT232" s="71">
        <v>0</v>
      </c>
      <c r="AU232" s="71">
        <v>0</v>
      </c>
      <c r="AV232" s="71">
        <v>0</v>
      </c>
      <c r="AW232" s="71">
        <v>0</v>
      </c>
      <c r="AX232" s="71"/>
      <c r="AY232" s="72"/>
      <c r="AZ232" s="71">
        <v>10</v>
      </c>
      <c r="BA232" s="71">
        <v>0</v>
      </c>
      <c r="BB232" s="71">
        <v>0</v>
      </c>
      <c r="BC232" s="71">
        <v>0</v>
      </c>
      <c r="BD232" s="71">
        <v>0</v>
      </c>
      <c r="BE232" s="71">
        <v>0</v>
      </c>
      <c r="BF232" s="71"/>
      <c r="BG232" s="72"/>
      <c r="BH232" s="71">
        <v>0</v>
      </c>
      <c r="BI232" s="71">
        <v>0</v>
      </c>
      <c r="BJ232" s="71">
        <v>0</v>
      </c>
      <c r="BK232" s="71">
        <v>0.86899999999999999</v>
      </c>
      <c r="BL232" s="71">
        <v>0</v>
      </c>
      <c r="BM232" s="71">
        <v>0</v>
      </c>
      <c r="BN232" s="72"/>
      <c r="BO232" s="71">
        <v>0</v>
      </c>
      <c r="BP232" s="71">
        <v>0</v>
      </c>
      <c r="BQ232" s="71">
        <v>0</v>
      </c>
      <c r="BR232" s="71">
        <v>1</v>
      </c>
      <c r="BS232" s="71">
        <v>0</v>
      </c>
      <c r="BT232" s="71">
        <v>0</v>
      </c>
      <c r="BU232"/>
      <c r="BV232" s="70">
        <v>0.86899999999999999</v>
      </c>
      <c r="BW232" s="70">
        <v>0</v>
      </c>
      <c r="BX232" s="70">
        <v>0</v>
      </c>
      <c r="BY232" s="70">
        <v>0</v>
      </c>
      <c r="BZ232" s="70">
        <v>0</v>
      </c>
      <c r="CA232" s="70">
        <v>0</v>
      </c>
      <c r="CB232" s="70">
        <v>0</v>
      </c>
      <c r="CC232" s="70">
        <v>0</v>
      </c>
      <c r="CD232" s="70">
        <v>0</v>
      </c>
    </row>
    <row r="233" spans="1:82">
      <c r="A233" s="70" t="s">
        <v>2101</v>
      </c>
      <c r="B233" s="70">
        <v>168</v>
      </c>
      <c r="C233" s="70">
        <v>15</v>
      </c>
      <c r="D233" s="70">
        <v>10</v>
      </c>
      <c r="E233" s="70">
        <v>2018</v>
      </c>
      <c r="F233" s="70" t="s">
        <v>183</v>
      </c>
      <c r="G233" s="70" t="s">
        <v>2086</v>
      </c>
      <c r="H233" s="70" t="s">
        <v>2087</v>
      </c>
      <c r="I233" s="148"/>
      <c r="J233" s="71">
        <v>0</v>
      </c>
      <c r="K233" s="71">
        <v>0.4219070513304482</v>
      </c>
      <c r="L233" s="71">
        <v>7.0659388083801788</v>
      </c>
      <c r="M233" s="71">
        <v>4.9375223542718407</v>
      </c>
      <c r="N233" s="71">
        <v>6.389289086275606</v>
      </c>
      <c r="O233" s="71">
        <v>2.279520519521228</v>
      </c>
      <c r="P233" s="71">
        <v>4.1346006706679734</v>
      </c>
      <c r="Q233" s="71">
        <v>0.18063537513356701</v>
      </c>
      <c r="R233" s="71">
        <v>24.05935817318263</v>
      </c>
      <c r="S233" s="71">
        <v>0.27277215539999999</v>
      </c>
      <c r="T233" s="72"/>
      <c r="U233" s="71">
        <v>0</v>
      </c>
      <c r="V233" s="71">
        <v>167</v>
      </c>
      <c r="W233" s="71">
        <v>125</v>
      </c>
      <c r="X233" s="71">
        <v>1004</v>
      </c>
      <c r="Y233" s="71">
        <v>1549</v>
      </c>
      <c r="Z233" s="71">
        <v>1389</v>
      </c>
      <c r="AA233" s="71">
        <v>865</v>
      </c>
      <c r="AB233" s="71">
        <v>2850</v>
      </c>
      <c r="AC233" s="71">
        <v>4174211</v>
      </c>
      <c r="AD233" s="71">
        <v>0.27277215539999999</v>
      </c>
      <c r="AE233" s="72"/>
      <c r="AF233" s="71">
        <v>0</v>
      </c>
      <c r="AG233" s="71">
        <v>261619.40480565769</v>
      </c>
      <c r="AH233" s="71">
        <v>879380.2516419146</v>
      </c>
      <c r="AI233" s="71">
        <v>6154320.6730820416</v>
      </c>
      <c r="AJ233" s="71">
        <v>8540092.3811265789</v>
      </c>
      <c r="AK233" s="71">
        <v>0</v>
      </c>
      <c r="AL233" s="71">
        <v>0</v>
      </c>
      <c r="AM233" s="71">
        <v>392305.66552819929</v>
      </c>
      <c r="AN233" s="71">
        <v>0</v>
      </c>
      <c r="AO233" s="71">
        <v>0</v>
      </c>
      <c r="AP233" s="71">
        <v>16227718.376184391</v>
      </c>
      <c r="AQ233" s="72"/>
      <c r="AR233" s="71">
        <v>3</v>
      </c>
      <c r="AS233" s="71">
        <v>0</v>
      </c>
      <c r="AT233" s="71">
        <v>0</v>
      </c>
      <c r="AU233" s="71">
        <v>0</v>
      </c>
      <c r="AV233" s="71">
        <v>0</v>
      </c>
      <c r="AW233" s="71">
        <v>0</v>
      </c>
      <c r="AX233" s="71"/>
      <c r="AY233" s="72"/>
      <c r="AZ233" s="71">
        <v>10</v>
      </c>
      <c r="BA233" s="71">
        <v>0</v>
      </c>
      <c r="BB233" s="71">
        <v>0</v>
      </c>
      <c r="BC233" s="71">
        <v>0</v>
      </c>
      <c r="BD233" s="71">
        <v>0</v>
      </c>
      <c r="BE233" s="71">
        <v>0</v>
      </c>
      <c r="BF233" s="71"/>
      <c r="BG233" s="72"/>
      <c r="BH233" s="71">
        <v>0</v>
      </c>
      <c r="BI233" s="71">
        <v>0</v>
      </c>
      <c r="BJ233" s="71">
        <v>0</v>
      </c>
      <c r="BK233" s="71">
        <v>0.79400000000000004</v>
      </c>
      <c r="BL233" s="71">
        <v>0</v>
      </c>
      <c r="BM233" s="71">
        <v>0</v>
      </c>
      <c r="BN233" s="72"/>
      <c r="BO233" s="71">
        <v>0</v>
      </c>
      <c r="BP233" s="71">
        <v>0</v>
      </c>
      <c r="BQ233" s="71">
        <v>0</v>
      </c>
      <c r="BR233" s="71">
        <v>1</v>
      </c>
      <c r="BS233" s="71">
        <v>0</v>
      </c>
      <c r="BT233" s="71">
        <v>0</v>
      </c>
      <c r="BU233"/>
      <c r="BV233" s="70">
        <v>0.79400000000000004</v>
      </c>
      <c r="BW233" s="70">
        <v>0</v>
      </c>
      <c r="BX233" s="70">
        <v>0</v>
      </c>
      <c r="BY233" s="70">
        <v>0</v>
      </c>
      <c r="BZ233" s="70">
        <v>0</v>
      </c>
      <c r="CA233" s="70">
        <v>0</v>
      </c>
      <c r="CB233" s="70">
        <v>0</v>
      </c>
      <c r="CC233" s="70">
        <v>0</v>
      </c>
      <c r="CD233" s="70">
        <v>0</v>
      </c>
    </row>
    <row r="234" spans="1:82">
      <c r="A234" s="70" t="s">
        <v>2102</v>
      </c>
      <c r="B234" s="70">
        <v>169</v>
      </c>
      <c r="C234" s="70">
        <v>16</v>
      </c>
      <c r="D234" s="70">
        <v>10</v>
      </c>
      <c r="E234" s="70">
        <v>2019</v>
      </c>
      <c r="F234" s="70" t="s">
        <v>158</v>
      </c>
      <c r="G234" s="70" t="s">
        <v>2086</v>
      </c>
      <c r="H234" s="70" t="s">
        <v>2087</v>
      </c>
      <c r="I234" s="148"/>
      <c r="J234" s="71">
        <v>0</v>
      </c>
      <c r="K234" s="71">
        <v>0.37799854898579832</v>
      </c>
      <c r="L234" s="71">
        <v>7.0890631471842935</v>
      </c>
      <c r="M234" s="71">
        <v>4.9382138748048297</v>
      </c>
      <c r="N234" s="71">
        <v>5.8862482207096454</v>
      </c>
      <c r="O234" s="71">
        <v>2.2265986993181368</v>
      </c>
      <c r="P234" s="71">
        <v>3.9057214705073875</v>
      </c>
      <c r="Q234" s="71">
        <v>0.172171512527688</v>
      </c>
      <c r="R234" s="71">
        <v>24.081080118603431</v>
      </c>
      <c r="S234" s="71">
        <v>0.21724655238999999</v>
      </c>
      <c r="T234" s="72"/>
      <c r="U234" s="71">
        <v>0</v>
      </c>
      <c r="V234" s="71">
        <v>167</v>
      </c>
      <c r="W234" s="71">
        <v>125</v>
      </c>
      <c r="X234" s="71">
        <v>1004</v>
      </c>
      <c r="Y234" s="71">
        <v>1537</v>
      </c>
      <c r="Z234" s="71">
        <v>1394</v>
      </c>
      <c r="AA234" s="71">
        <v>811</v>
      </c>
      <c r="AB234" s="71">
        <v>2790</v>
      </c>
      <c r="AC234" s="71">
        <v>4246410</v>
      </c>
      <c r="AD234" s="71">
        <v>0.21724655238999999</v>
      </c>
      <c r="AE234" s="72"/>
      <c r="AF234" s="71">
        <v>0</v>
      </c>
      <c r="AG234" s="71">
        <v>253356.05562286539</v>
      </c>
      <c r="AH234" s="71">
        <v>922511.63197975548</v>
      </c>
      <c r="AI234" s="71">
        <v>7008390.6944598584</v>
      </c>
      <c r="AJ234" s="71">
        <v>8558408.8378160298</v>
      </c>
      <c r="AK234" s="71">
        <v>0</v>
      </c>
      <c r="AL234" s="71">
        <v>0</v>
      </c>
      <c r="AM234" s="71">
        <v>379976.99689124495</v>
      </c>
      <c r="AN234" s="71">
        <v>0</v>
      </c>
      <c r="AO234" s="71">
        <v>0</v>
      </c>
      <c r="AP234" s="71">
        <v>17122644.216769755</v>
      </c>
      <c r="AQ234" s="72"/>
      <c r="AR234" s="71">
        <v>3</v>
      </c>
      <c r="AS234" s="71">
        <v>0</v>
      </c>
      <c r="AT234" s="71">
        <v>0</v>
      </c>
      <c r="AU234" s="71">
        <v>0</v>
      </c>
      <c r="AV234" s="71">
        <v>0</v>
      </c>
      <c r="AW234" s="71">
        <v>0</v>
      </c>
      <c r="AX234" s="71"/>
      <c r="AY234" s="72"/>
      <c r="AZ234" s="71">
        <v>10</v>
      </c>
      <c r="BA234" s="71">
        <v>0</v>
      </c>
      <c r="BB234" s="71">
        <v>0</v>
      </c>
      <c r="BC234" s="71">
        <v>0</v>
      </c>
      <c r="BD234" s="71">
        <v>0</v>
      </c>
      <c r="BE234" s="71">
        <v>0</v>
      </c>
      <c r="BF234" s="71"/>
      <c r="BG234" s="72"/>
      <c r="BH234" s="71">
        <v>0</v>
      </c>
      <c r="BI234" s="71">
        <v>0</v>
      </c>
      <c r="BJ234" s="71">
        <v>0</v>
      </c>
      <c r="BK234" s="71">
        <v>0.63300000000000001</v>
      </c>
      <c r="BL234" s="71">
        <v>0</v>
      </c>
      <c r="BM234" s="71">
        <v>0</v>
      </c>
      <c r="BN234" s="72"/>
      <c r="BO234" s="71">
        <v>0</v>
      </c>
      <c r="BP234" s="71">
        <v>0</v>
      </c>
      <c r="BQ234" s="71">
        <v>0</v>
      </c>
      <c r="BR234" s="71">
        <v>1</v>
      </c>
      <c r="BS234" s="71">
        <v>0</v>
      </c>
      <c r="BT234" s="71">
        <v>0</v>
      </c>
      <c r="BU234"/>
      <c r="BV234" s="70">
        <v>0.63300000000000001</v>
      </c>
      <c r="BW234" s="70">
        <v>0</v>
      </c>
      <c r="BX234" s="70">
        <v>0</v>
      </c>
      <c r="BY234" s="70">
        <v>0</v>
      </c>
      <c r="BZ234" s="70">
        <v>0</v>
      </c>
      <c r="CA234" s="70">
        <v>0</v>
      </c>
      <c r="CB234" s="70">
        <v>0</v>
      </c>
      <c r="CC234" s="70">
        <v>0</v>
      </c>
      <c r="CD234" s="70">
        <v>0</v>
      </c>
    </row>
    <row r="235" spans="1:82">
      <c r="A235" s="70" t="s">
        <v>2103</v>
      </c>
      <c r="B235" s="70">
        <v>170</v>
      </c>
      <c r="C235" s="70">
        <v>17</v>
      </c>
      <c r="D235" s="70">
        <v>10</v>
      </c>
      <c r="E235" s="70">
        <v>2020</v>
      </c>
      <c r="F235" s="70" t="s">
        <v>159</v>
      </c>
      <c r="G235" s="1064" t="s">
        <v>2086</v>
      </c>
      <c r="H235" s="70" t="s">
        <v>2087</v>
      </c>
      <c r="I235" s="148"/>
      <c r="J235" s="71">
        <v>0</v>
      </c>
      <c r="K235" s="71">
        <v>0.2983827351671085</v>
      </c>
      <c r="L235" s="71">
        <v>3.2403529053079878</v>
      </c>
      <c r="M235" s="71">
        <v>5.1995512167989997</v>
      </c>
      <c r="N235" s="71">
        <v>5.6827464846089324</v>
      </c>
      <c r="O235" s="71">
        <v>1.9480163896529121</v>
      </c>
      <c r="P235" s="71">
        <v>3.6927320417529201</v>
      </c>
      <c r="Q235" s="71">
        <v>0.16184718573003501</v>
      </c>
      <c r="R235" s="71">
        <v>22.687546088434374</v>
      </c>
      <c r="S235" s="71">
        <v>0.31901092853000002</v>
      </c>
      <c r="T235" s="72"/>
      <c r="U235" s="71">
        <v>0</v>
      </c>
      <c r="V235" s="71">
        <v>116</v>
      </c>
      <c r="W235" s="71">
        <v>72</v>
      </c>
      <c r="X235" s="71">
        <v>1117</v>
      </c>
      <c r="Y235" s="71">
        <v>1533</v>
      </c>
      <c r="Z235" s="71">
        <v>1392</v>
      </c>
      <c r="AA235" s="71">
        <v>815</v>
      </c>
      <c r="AB235" s="71">
        <v>2745</v>
      </c>
      <c r="AC235" s="71">
        <v>4021816.0000000005</v>
      </c>
      <c r="AD235" s="71">
        <v>0.31901092853000002</v>
      </c>
      <c r="AE235" s="72"/>
      <c r="AF235" s="71">
        <v>0</v>
      </c>
      <c r="AG235" s="71">
        <v>194143.62295539165</v>
      </c>
      <c r="AH235" s="71">
        <v>386036.03307528916</v>
      </c>
      <c r="AI235" s="71">
        <v>7793294.3486852711</v>
      </c>
      <c r="AJ235" s="71">
        <v>9260873.4443343524</v>
      </c>
      <c r="AK235" s="71"/>
      <c r="AL235" s="71"/>
      <c r="AM235" s="71">
        <v>358252.99758608959</v>
      </c>
      <c r="AN235" s="71"/>
      <c r="AO235" s="71"/>
      <c r="AP235" s="71">
        <v>17992600.446636394</v>
      </c>
      <c r="AQ235" s="72"/>
      <c r="AR235" s="71">
        <v>3</v>
      </c>
      <c r="AS235" s="71">
        <v>0</v>
      </c>
      <c r="AT235" s="71">
        <v>0</v>
      </c>
      <c r="AU235" s="71">
        <v>0</v>
      </c>
      <c r="AV235" s="71">
        <v>0</v>
      </c>
      <c r="AW235" s="71">
        <v>0</v>
      </c>
      <c r="AX235" s="71"/>
      <c r="AY235" s="72"/>
      <c r="AZ235" s="71">
        <v>10</v>
      </c>
      <c r="BA235" s="71">
        <v>0</v>
      </c>
      <c r="BB235" s="71">
        <v>0</v>
      </c>
      <c r="BC235" s="71">
        <v>0</v>
      </c>
      <c r="BD235" s="71">
        <v>0</v>
      </c>
      <c r="BE235" s="71">
        <v>0</v>
      </c>
      <c r="BF235" s="71"/>
      <c r="BG235" s="72"/>
      <c r="BH235" s="71">
        <v>0</v>
      </c>
      <c r="BI235" s="71">
        <v>0</v>
      </c>
      <c r="BJ235" s="71">
        <v>0</v>
      </c>
      <c r="BK235" s="71">
        <v>0.63400000000000001</v>
      </c>
      <c r="BL235" s="71">
        <v>0</v>
      </c>
      <c r="BM235" s="71">
        <v>0</v>
      </c>
      <c r="BN235" s="72"/>
      <c r="BO235" s="71">
        <v>0</v>
      </c>
      <c r="BP235" s="71">
        <v>0</v>
      </c>
      <c r="BQ235" s="71">
        <v>0</v>
      </c>
      <c r="BR235" s="71">
        <v>1</v>
      </c>
      <c r="BS235" s="71">
        <v>0</v>
      </c>
      <c r="BT235" s="71">
        <v>0</v>
      </c>
      <c r="BU235"/>
      <c r="BV235" s="70">
        <v>0.63400000000000001</v>
      </c>
      <c r="BW235" s="70">
        <v>0</v>
      </c>
      <c r="BX235" s="70">
        <v>0</v>
      </c>
      <c r="BY235" s="70">
        <v>0</v>
      </c>
      <c r="BZ235" s="70">
        <v>0</v>
      </c>
      <c r="CA235" s="70">
        <v>0</v>
      </c>
      <c r="CB235" s="70">
        <v>0</v>
      </c>
      <c r="CC235" s="70">
        <v>0</v>
      </c>
      <c r="CD235" s="70">
        <v>0</v>
      </c>
    </row>
    <row r="236" spans="1:82">
      <c r="A236" s="70" t="s">
        <v>2104</v>
      </c>
      <c r="B236" s="70">
        <v>170</v>
      </c>
      <c r="C236" s="70">
        <v>18</v>
      </c>
      <c r="D236" s="70">
        <v>10</v>
      </c>
      <c r="E236" s="70">
        <v>2021</v>
      </c>
      <c r="F236" s="70" t="s">
        <v>160</v>
      </c>
      <c r="G236" s="1064" t="s">
        <v>2086</v>
      </c>
      <c r="H236" s="70" t="s">
        <v>2087</v>
      </c>
      <c r="I236" s="148"/>
      <c r="J236" s="71">
        <v>0.45647648411214453</v>
      </c>
      <c r="K236" s="71">
        <v>0.30286956803648557</v>
      </c>
      <c r="L236" s="71">
        <v>2.8597508993378504</v>
      </c>
      <c r="M236" s="71">
        <v>5.1576159836736837</v>
      </c>
      <c r="N236" s="71">
        <v>5.5027530058996001</v>
      </c>
      <c r="O236" s="71">
        <v>1.8824028991379922</v>
      </c>
      <c r="P236" s="71">
        <v>3.7544608005153806</v>
      </c>
      <c r="Q236" s="71">
        <v>0.155776802536359</v>
      </c>
      <c r="R236" s="71">
        <v>24.157477786686183</v>
      </c>
      <c r="S236" s="71">
        <v>0.35679569777499998</v>
      </c>
      <c r="T236" s="72"/>
      <c r="U236" s="71">
        <v>44027</v>
      </c>
      <c r="V236" s="71">
        <v>116</v>
      </c>
      <c r="W236" s="71">
        <v>72</v>
      </c>
      <c r="X236" s="71">
        <v>1117</v>
      </c>
      <c r="Y236" s="71">
        <v>1501</v>
      </c>
      <c r="Z236" s="71">
        <v>1385</v>
      </c>
      <c r="AA236" s="71">
        <v>808</v>
      </c>
      <c r="AB236" s="71">
        <v>2668</v>
      </c>
      <c r="AC236" s="71">
        <v>4154421</v>
      </c>
      <c r="AD236" s="71">
        <v>0.35679569777499998</v>
      </c>
      <c r="AE236" s="72"/>
      <c r="AF236" s="71">
        <v>616073.17215380818</v>
      </c>
      <c r="AG236" s="71">
        <v>192839.60109114245</v>
      </c>
      <c r="AH236" s="71">
        <v>336930.59547401231</v>
      </c>
      <c r="AI236" s="71">
        <v>7566445.9759067344</v>
      </c>
      <c r="AJ236" s="71">
        <v>8279351.0373870451</v>
      </c>
      <c r="AK236" s="71">
        <v>0</v>
      </c>
      <c r="AL236" s="71">
        <v>0</v>
      </c>
      <c r="AM236" s="71">
        <v>350212.05267121817</v>
      </c>
      <c r="AN236" s="71">
        <v>0</v>
      </c>
      <c r="AO236" s="71">
        <v>0</v>
      </c>
      <c r="AP236" s="71">
        <v>17341852.434683956</v>
      </c>
      <c r="AQ236" s="72"/>
      <c r="AR236" s="71">
        <v>3</v>
      </c>
      <c r="AS236" s="71">
        <v>0</v>
      </c>
      <c r="AT236" s="71">
        <v>0</v>
      </c>
      <c r="AU236" s="71">
        <v>0</v>
      </c>
      <c r="AV236" s="71">
        <v>0</v>
      </c>
      <c r="AW236" s="71">
        <v>0</v>
      </c>
      <c r="AX236" s="71"/>
      <c r="AY236" s="72"/>
      <c r="AZ236" s="71">
        <v>10</v>
      </c>
      <c r="BA236" s="71">
        <v>0</v>
      </c>
      <c r="BB236" s="71">
        <v>0</v>
      </c>
      <c r="BC236" s="71">
        <v>0</v>
      </c>
      <c r="BD236" s="71">
        <v>0</v>
      </c>
      <c r="BE236" s="71">
        <v>0</v>
      </c>
      <c r="BF236" s="71"/>
      <c r="BG236" s="72"/>
      <c r="BH236" s="71">
        <v>0</v>
      </c>
      <c r="BI236" s="71">
        <v>0</v>
      </c>
      <c r="BJ236" s="71">
        <v>0</v>
      </c>
      <c r="BK236" s="71">
        <v>0.56200000000000006</v>
      </c>
      <c r="BL236" s="71">
        <v>0</v>
      </c>
      <c r="BM236" s="71">
        <v>0</v>
      </c>
      <c r="BN236" s="72"/>
      <c r="BO236" s="71">
        <v>0</v>
      </c>
      <c r="BP236" s="71">
        <v>0</v>
      </c>
      <c r="BQ236" s="71">
        <v>0</v>
      </c>
      <c r="BR236" s="71">
        <v>1</v>
      </c>
      <c r="BS236" s="71">
        <v>0</v>
      </c>
      <c r="BT236" s="71">
        <v>0</v>
      </c>
      <c r="BU236"/>
      <c r="BV236" s="70">
        <v>0.56200000000000006</v>
      </c>
      <c r="BW236" s="70">
        <v>0</v>
      </c>
      <c r="BX236" s="70">
        <v>0</v>
      </c>
      <c r="BY236" s="70">
        <v>0</v>
      </c>
      <c r="BZ236" s="70">
        <v>0</v>
      </c>
      <c r="CA236" s="70">
        <v>0</v>
      </c>
      <c r="CB236" s="70">
        <v>0</v>
      </c>
      <c r="CC236" s="70">
        <v>0</v>
      </c>
      <c r="CD236" s="70">
        <v>0</v>
      </c>
    </row>
    <row r="237" spans="1:82">
      <c r="A237" s="70" t="s">
        <v>2105</v>
      </c>
      <c r="B237" s="70">
        <v>170</v>
      </c>
      <c r="C237" s="70">
        <v>19</v>
      </c>
      <c r="D237" s="70">
        <v>10</v>
      </c>
      <c r="E237" s="70">
        <v>2022</v>
      </c>
      <c r="F237" s="70" t="s">
        <v>161</v>
      </c>
      <c r="G237" s="70" t="s">
        <v>2086</v>
      </c>
      <c r="H237" s="70" t="s">
        <v>2087</v>
      </c>
      <c r="I237" s="148"/>
      <c r="J237" s="71">
        <v>0.22147208609998795</v>
      </c>
      <c r="K237" s="71">
        <v>0.28090239174234211</v>
      </c>
      <c r="L237" s="71">
        <v>2.5526752632650243</v>
      </c>
      <c r="M237" s="71">
        <v>5.1453622468742548</v>
      </c>
      <c r="N237" s="71">
        <v>6.6833120507458474</v>
      </c>
      <c r="O237" s="71">
        <v>1.9626552002669251</v>
      </c>
      <c r="P237" s="71">
        <v>3.6523172390187955</v>
      </c>
      <c r="Q237" s="71">
        <v>0.1534148095734616</v>
      </c>
      <c r="R237" s="71">
        <v>23.830380477586882</v>
      </c>
      <c r="S237" s="71">
        <v>0.30262812825000002</v>
      </c>
      <c r="T237" s="72"/>
      <c r="U237" s="71">
        <v>21995</v>
      </c>
      <c r="V237" s="71">
        <v>116</v>
      </c>
      <c r="W237" s="71">
        <v>72</v>
      </c>
      <c r="X237" s="71">
        <v>1117</v>
      </c>
      <c r="Y237" s="71">
        <v>1486</v>
      </c>
      <c r="Z237" s="71">
        <v>1372</v>
      </c>
      <c r="AA237" s="71">
        <v>798</v>
      </c>
      <c r="AB237" s="71">
        <v>2606</v>
      </c>
      <c r="AC237" s="71">
        <v>4149640</v>
      </c>
      <c r="AD237" s="71">
        <v>0.30262812825000002</v>
      </c>
      <c r="AE237" s="72"/>
      <c r="AF237" s="71">
        <v>289085.17338975606</v>
      </c>
      <c r="AG237" s="71">
        <v>189506.56510892155</v>
      </c>
      <c r="AH237" s="71">
        <v>319719.29778741905</v>
      </c>
      <c r="AI237" s="71">
        <v>6787197.1360430252</v>
      </c>
      <c r="AJ237" s="71">
        <v>10548681.192516191</v>
      </c>
      <c r="AK237" s="71">
        <v>0</v>
      </c>
      <c r="AL237" s="71">
        <v>0</v>
      </c>
      <c r="AM237" s="71">
        <v>336505.72922494315</v>
      </c>
      <c r="AN237" s="71">
        <v>0</v>
      </c>
      <c r="AO237" s="71">
        <v>0</v>
      </c>
      <c r="AP237" s="71">
        <v>18470695.094070256</v>
      </c>
      <c r="AQ237" s="72"/>
      <c r="AR237" s="71">
        <v>3</v>
      </c>
      <c r="AS237" s="71">
        <v>0</v>
      </c>
      <c r="AT237" s="71">
        <v>0</v>
      </c>
      <c r="AU237" s="71">
        <v>0</v>
      </c>
      <c r="AV237" s="71">
        <v>0</v>
      </c>
      <c r="AW237" s="71">
        <v>0</v>
      </c>
      <c r="AX237" s="71"/>
      <c r="AY237" s="72"/>
      <c r="AZ237" s="71">
        <v>10</v>
      </c>
      <c r="BA237" s="71">
        <v>0</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2106</v>
      </c>
      <c r="B238" s="70">
        <v>170</v>
      </c>
      <c r="C238" s="70">
        <v>20</v>
      </c>
      <c r="D238" s="70">
        <v>10</v>
      </c>
      <c r="E238" s="70">
        <v>2023</v>
      </c>
      <c r="F238" s="70" t="s">
        <v>1539</v>
      </c>
      <c r="G238" s="70" t="s">
        <v>2086</v>
      </c>
      <c r="H238" s="70" t="s">
        <v>2087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v>
      </c>
      <c r="AS238" s="71">
        <v>0</v>
      </c>
      <c r="AT238" s="71">
        <v>0</v>
      </c>
      <c r="AU238" s="71">
        <v>0</v>
      </c>
      <c r="AV238" s="71">
        <v>0</v>
      </c>
      <c r="AW238" s="71">
        <v>0</v>
      </c>
      <c r="AX238" s="71"/>
      <c r="AY238" s="72"/>
      <c r="AZ238" s="71">
        <v>10</v>
      </c>
      <c r="BA238" s="71">
        <v>0</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2107</v>
      </c>
      <c r="B239" s="70">
        <v>170</v>
      </c>
      <c r="C239" s="70">
        <v>21</v>
      </c>
      <c r="D239" s="70">
        <v>10</v>
      </c>
      <c r="E239" s="70">
        <v>2024</v>
      </c>
      <c r="F239" s="70" t="s">
        <v>1554</v>
      </c>
      <c r="G239" s="70" t="s">
        <v>2086</v>
      </c>
      <c r="H239" s="70" t="s">
        <v>2087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2108</v>
      </c>
      <c r="B240" s="70">
        <v>103</v>
      </c>
      <c r="C240" s="70">
        <v>1</v>
      </c>
      <c r="D240" s="70">
        <v>7</v>
      </c>
      <c r="E240" s="70">
        <v>1990</v>
      </c>
      <c r="F240" s="70" t="s">
        <v>787</v>
      </c>
      <c r="G240" s="70" t="s">
        <v>2109</v>
      </c>
      <c r="H240" s="70" t="s">
        <v>2110</v>
      </c>
      <c r="I240" s="148"/>
      <c r="J240" s="71">
        <v>2.426947111297352</v>
      </c>
      <c r="K240" s="71">
        <v>1.2985539050081789</v>
      </c>
      <c r="L240" s="71">
        <v>0.1053134143003841</v>
      </c>
      <c r="M240" s="71">
        <v>2.579534226239701</v>
      </c>
      <c r="N240" s="71">
        <v>4.9022620040946494</v>
      </c>
      <c r="O240" s="71">
        <v>2.7302895032802419</v>
      </c>
      <c r="P240" s="71">
        <v>6.05408912467324</v>
      </c>
      <c r="Q240" s="71">
        <v>0.27887598164598498</v>
      </c>
      <c r="R240" s="71">
        <v>0</v>
      </c>
      <c r="S240" s="71">
        <v>0.35015610655458151</v>
      </c>
      <c r="T240" s="72"/>
      <c r="U240" s="71">
        <v>226218</v>
      </c>
      <c r="V240" s="71">
        <v>349</v>
      </c>
      <c r="W240" s="71">
        <v>1</v>
      </c>
      <c r="X240" s="71">
        <v>827</v>
      </c>
      <c r="Y240" s="71">
        <v>1220</v>
      </c>
      <c r="Z240" s="71">
        <v>1123</v>
      </c>
      <c r="AA240" s="71">
        <v>1470</v>
      </c>
      <c r="AB240" s="71">
        <v>4528</v>
      </c>
      <c r="AC240" s="71">
        <v>0</v>
      </c>
      <c r="AD240" s="71">
        <v>0.35015610655458151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2111</v>
      </c>
      <c r="B241" s="70">
        <v>104</v>
      </c>
      <c r="C241" s="70">
        <v>2</v>
      </c>
      <c r="D241" s="70">
        <v>7</v>
      </c>
      <c r="E241" s="70">
        <v>2005</v>
      </c>
      <c r="F241" s="70" t="s">
        <v>789</v>
      </c>
      <c r="G241" s="70" t="s">
        <v>2109</v>
      </c>
      <c r="H241" s="70" t="s">
        <v>2110</v>
      </c>
      <c r="I241" s="148"/>
      <c r="J241" s="71">
        <v>1.5598958439884181</v>
      </c>
      <c r="K241" s="71">
        <v>0.83810142412939492</v>
      </c>
      <c r="L241" s="71">
        <v>0.45326831618832808</v>
      </c>
      <c r="M241" s="71">
        <v>3.9246660531027762</v>
      </c>
      <c r="N241" s="71">
        <v>6.8866498407621588</v>
      </c>
      <c r="O241" s="71">
        <v>3.888932797478776</v>
      </c>
      <c r="P241" s="71">
        <v>6.0394248731490991</v>
      </c>
      <c r="Q241" s="71">
        <v>0.22452246186015701</v>
      </c>
      <c r="R241" s="71">
        <v>0</v>
      </c>
      <c r="S241" s="71">
        <v>0.50252223735530133</v>
      </c>
      <c r="T241" s="72"/>
      <c r="U241" s="71">
        <v>150873</v>
      </c>
      <c r="V241" s="71">
        <v>296</v>
      </c>
      <c r="W241" s="71">
        <v>4</v>
      </c>
      <c r="X241" s="71">
        <v>543</v>
      </c>
      <c r="Y241" s="71">
        <v>1172</v>
      </c>
      <c r="Z241" s="71">
        <v>1851</v>
      </c>
      <c r="AA241" s="71">
        <v>1201</v>
      </c>
      <c r="AB241" s="71">
        <v>3811</v>
      </c>
      <c r="AC241" s="71">
        <v>0</v>
      </c>
      <c r="AD241" s="71">
        <v>0.50252223735530133</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2112</v>
      </c>
      <c r="B242" s="70">
        <v>105</v>
      </c>
      <c r="C242" s="70">
        <v>3</v>
      </c>
      <c r="D242" s="70">
        <v>7</v>
      </c>
      <c r="E242" s="70">
        <v>2006</v>
      </c>
      <c r="F242" s="70" t="s">
        <v>790</v>
      </c>
      <c r="G242" s="70" t="s">
        <v>2109</v>
      </c>
      <c r="H242" s="70" t="s">
        <v>2110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2113</v>
      </c>
      <c r="B243" s="70">
        <v>106</v>
      </c>
      <c r="C243" s="70">
        <v>4</v>
      </c>
      <c r="D243" s="70">
        <v>7</v>
      </c>
      <c r="E243" s="70">
        <v>2007</v>
      </c>
      <c r="F243" s="70" t="s">
        <v>791</v>
      </c>
      <c r="G243" s="70" t="s">
        <v>2109</v>
      </c>
      <c r="H243" s="70" t="s">
        <v>2110</v>
      </c>
      <c r="I243" s="148"/>
      <c r="J243" s="71">
        <v>1.552199654757654</v>
      </c>
      <c r="K243" s="71">
        <v>0.73751296040350178</v>
      </c>
      <c r="L243" s="71">
        <v>0</v>
      </c>
      <c r="M243" s="71">
        <v>4.6443413307396177</v>
      </c>
      <c r="N243" s="71">
        <v>6.1288804895999913</v>
      </c>
      <c r="O243" s="71">
        <v>3.7045923692930871</v>
      </c>
      <c r="P243" s="71">
        <v>5.8980091289978924</v>
      </c>
      <c r="Q243" s="71">
        <v>0.228473916963114</v>
      </c>
      <c r="R243" s="71">
        <v>0</v>
      </c>
      <c r="S243" s="71">
        <v>0.37475432677911491</v>
      </c>
      <c r="T243" s="72"/>
      <c r="U243" s="71">
        <v>163517</v>
      </c>
      <c r="V243" s="71">
        <v>246</v>
      </c>
      <c r="W243" s="71">
        <v>0</v>
      </c>
      <c r="X243" s="71">
        <v>710</v>
      </c>
      <c r="Y243" s="71">
        <v>1155</v>
      </c>
      <c r="Z243" s="71">
        <v>1833</v>
      </c>
      <c r="AA243" s="71">
        <v>1155</v>
      </c>
      <c r="AB243" s="71">
        <v>3673</v>
      </c>
      <c r="AC243" s="71">
        <v>0</v>
      </c>
      <c r="AD243" s="71">
        <v>0.37475432677911491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2114</v>
      </c>
      <c r="B244" s="70">
        <v>107</v>
      </c>
      <c r="C244" s="70">
        <v>5</v>
      </c>
      <c r="D244" s="70">
        <v>7</v>
      </c>
      <c r="E244" s="70">
        <v>2008</v>
      </c>
      <c r="F244" s="70" t="s">
        <v>792</v>
      </c>
      <c r="G244" s="70" t="s">
        <v>2109</v>
      </c>
      <c r="H244" s="70" t="s">
        <v>2110</v>
      </c>
      <c r="I244" s="148"/>
      <c r="J244" s="71">
        <v>2.2528907515190442</v>
      </c>
      <c r="K244" s="71">
        <v>0.54935277463067556</v>
      </c>
      <c r="L244" s="71">
        <v>0</v>
      </c>
      <c r="M244" s="71">
        <v>4.6444817433829693</v>
      </c>
      <c r="N244" s="71">
        <v>5.8430344355818393</v>
      </c>
      <c r="O244" s="71">
        <v>3.545783655323155</v>
      </c>
      <c r="P244" s="71">
        <v>5.7331663388856331</v>
      </c>
      <c r="Q244" s="71">
        <v>0.219758658376668</v>
      </c>
      <c r="R244" s="71">
        <v>0</v>
      </c>
      <c r="S244" s="71">
        <v>0.43224769397102408</v>
      </c>
      <c r="T244" s="72"/>
      <c r="U244" s="71">
        <v>260693</v>
      </c>
      <c r="V244" s="71">
        <v>246</v>
      </c>
      <c r="W244" s="71">
        <v>0</v>
      </c>
      <c r="X244" s="71">
        <v>710</v>
      </c>
      <c r="Y244" s="71">
        <v>1140</v>
      </c>
      <c r="Z244" s="71">
        <v>1816</v>
      </c>
      <c r="AA244" s="71">
        <v>1124</v>
      </c>
      <c r="AB244" s="71">
        <v>3591</v>
      </c>
      <c r="AC244" s="71">
        <v>0</v>
      </c>
      <c r="AD244" s="71">
        <v>0.43224769397102408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2115</v>
      </c>
      <c r="B245" s="70">
        <v>108</v>
      </c>
      <c r="C245" s="70">
        <v>6</v>
      </c>
      <c r="D245" s="70">
        <v>7</v>
      </c>
      <c r="E245" s="70">
        <v>2009</v>
      </c>
      <c r="F245" s="70" t="s">
        <v>176</v>
      </c>
      <c r="G245" s="70" t="s">
        <v>2109</v>
      </c>
      <c r="H245" s="70" t="s">
        <v>2110</v>
      </c>
      <c r="I245" s="148"/>
      <c r="J245" s="71">
        <v>3.2310997853547438</v>
      </c>
      <c r="K245" s="71">
        <v>0.39846562618515691</v>
      </c>
      <c r="L245" s="71">
        <v>0.27264118555281769</v>
      </c>
      <c r="M245" s="71">
        <v>4.1991098642578484</v>
      </c>
      <c r="N245" s="71">
        <v>5.1560189628884316</v>
      </c>
      <c r="O245" s="71">
        <v>3.5804402591737379</v>
      </c>
      <c r="P245" s="71">
        <v>5.4901448506087647</v>
      </c>
      <c r="Q245" s="71">
        <v>0.20701391952426701</v>
      </c>
      <c r="R245" s="71">
        <v>0</v>
      </c>
      <c r="S245" s="71">
        <v>0.36260324214408168</v>
      </c>
      <c r="T245" s="72"/>
      <c r="U245" s="71">
        <v>308272</v>
      </c>
      <c r="V245" s="71">
        <v>169</v>
      </c>
      <c r="W245" s="71">
        <v>4</v>
      </c>
      <c r="X245" s="71">
        <v>704</v>
      </c>
      <c r="Y245" s="71">
        <v>1139</v>
      </c>
      <c r="Z245" s="71">
        <v>1810</v>
      </c>
      <c r="AA245" s="71">
        <v>1105</v>
      </c>
      <c r="AB245" s="71">
        <v>3551</v>
      </c>
      <c r="AC245" s="71">
        <v>0</v>
      </c>
      <c r="AD245" s="71">
        <v>0.36260324214408168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9.9649999999999999</v>
      </c>
      <c r="BK245" s="71">
        <v>0</v>
      </c>
      <c r="BL245" s="71">
        <v>0</v>
      </c>
      <c r="BM245" s="71">
        <v>0</v>
      </c>
      <c r="BN245" s="72"/>
      <c r="BO245" s="71">
        <v>0</v>
      </c>
      <c r="BP245" s="71">
        <v>0</v>
      </c>
      <c r="BQ245" s="71">
        <v>1</v>
      </c>
      <c r="BR245" s="71">
        <v>0</v>
      </c>
      <c r="BS245" s="71">
        <v>0</v>
      </c>
      <c r="BT245" s="71">
        <v>0</v>
      </c>
      <c r="BU245"/>
      <c r="BV245" s="70">
        <v>9.9649999999999999</v>
      </c>
      <c r="BW245" s="70">
        <v>0</v>
      </c>
      <c r="BX245" s="70">
        <v>0</v>
      </c>
      <c r="BY245" s="70">
        <v>0</v>
      </c>
      <c r="BZ245" s="70">
        <v>0</v>
      </c>
      <c r="CA245" s="70">
        <v>0</v>
      </c>
      <c r="CB245" s="70">
        <v>0</v>
      </c>
      <c r="CC245" s="70">
        <v>0</v>
      </c>
      <c r="CD245" s="70">
        <v>0</v>
      </c>
    </row>
    <row r="246" spans="1:82">
      <c r="A246" s="70" t="s">
        <v>2116</v>
      </c>
      <c r="B246" s="70">
        <v>109</v>
      </c>
      <c r="C246" s="70">
        <v>7</v>
      </c>
      <c r="D246" s="70">
        <v>7</v>
      </c>
      <c r="E246" s="70">
        <v>2010</v>
      </c>
      <c r="F246" s="70" t="s">
        <v>177</v>
      </c>
      <c r="G246" s="70" t="s">
        <v>2109</v>
      </c>
      <c r="H246" s="70" t="s">
        <v>2110</v>
      </c>
      <c r="I246" s="148"/>
      <c r="J246" s="71">
        <v>3.4955976623048151</v>
      </c>
      <c r="K246" s="71">
        <v>0.45705728851871902</v>
      </c>
      <c r="L246" s="71">
        <v>0.24935093127128721</v>
      </c>
      <c r="M246" s="71">
        <v>4.6643371108013643</v>
      </c>
      <c r="N246" s="71">
        <v>5.6404434019377589</v>
      </c>
      <c r="O246" s="71">
        <v>3.569786607800661</v>
      </c>
      <c r="P246" s="71">
        <v>5.600191554390844</v>
      </c>
      <c r="Q246" s="71">
        <v>0.21202379721062001</v>
      </c>
      <c r="R246" s="71">
        <v>0</v>
      </c>
      <c r="S246" s="71">
        <v>0.40352661526023742</v>
      </c>
      <c r="T246" s="72"/>
      <c r="U246" s="71">
        <v>328138</v>
      </c>
      <c r="V246" s="71">
        <v>169</v>
      </c>
      <c r="W246" s="71">
        <v>4</v>
      </c>
      <c r="X246" s="71">
        <v>704</v>
      </c>
      <c r="Y246" s="71">
        <v>1137</v>
      </c>
      <c r="Z246" s="71">
        <v>1813</v>
      </c>
      <c r="AA246" s="71">
        <v>1099</v>
      </c>
      <c r="AB246" s="71">
        <v>3485</v>
      </c>
      <c r="AC246" s="71">
        <v>0</v>
      </c>
      <c r="AD246" s="71">
        <v>0.40352661526023742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2117</v>
      </c>
      <c r="B247" s="70">
        <v>110</v>
      </c>
      <c r="C247" s="70">
        <v>8</v>
      </c>
      <c r="D247" s="70">
        <v>7</v>
      </c>
      <c r="E247" s="70">
        <v>2011</v>
      </c>
      <c r="F247" s="70" t="s">
        <v>178</v>
      </c>
      <c r="G247" s="70" t="s">
        <v>2109</v>
      </c>
      <c r="H247" s="70" t="s">
        <v>2110</v>
      </c>
      <c r="I247" s="148"/>
      <c r="J247" s="71">
        <v>3.3953727810502952</v>
      </c>
      <c r="K247" s="71">
        <v>0.48196074694739832</v>
      </c>
      <c r="L247" s="71">
        <v>0.24901507986162169</v>
      </c>
      <c r="M247" s="71">
        <v>4.185246790381024</v>
      </c>
      <c r="N247" s="71">
        <v>5.7870596372283991</v>
      </c>
      <c r="O247" s="71">
        <v>3.4958091535813263</v>
      </c>
      <c r="P247" s="71">
        <v>5.3740251036778028</v>
      </c>
      <c r="Q247" s="71">
        <v>0.23888265029960801</v>
      </c>
      <c r="R247" s="71">
        <v>0</v>
      </c>
      <c r="S247" s="71">
        <v>0.40858709580407399</v>
      </c>
      <c r="T247" s="72"/>
      <c r="U247" s="71">
        <v>317703</v>
      </c>
      <c r="V247" s="71">
        <v>169</v>
      </c>
      <c r="W247" s="71">
        <v>4</v>
      </c>
      <c r="X247" s="71">
        <v>704</v>
      </c>
      <c r="Y247" s="71">
        <v>1128</v>
      </c>
      <c r="Z247" s="71">
        <v>1814</v>
      </c>
      <c r="AA247" s="71">
        <v>1086</v>
      </c>
      <c r="AB247" s="71">
        <v>3404</v>
      </c>
      <c r="AC247" s="71">
        <v>0</v>
      </c>
      <c r="AD247" s="71">
        <v>0.40858709580407399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2118</v>
      </c>
      <c r="B248" s="70">
        <v>111</v>
      </c>
      <c r="C248" s="70">
        <v>9</v>
      </c>
      <c r="D248" s="70">
        <v>7</v>
      </c>
      <c r="E248" s="70">
        <v>2012</v>
      </c>
      <c r="F248" s="70" t="s">
        <v>179</v>
      </c>
      <c r="G248" s="70" t="s">
        <v>2109</v>
      </c>
      <c r="H248" s="70" t="s">
        <v>2110</v>
      </c>
      <c r="I248" s="148"/>
      <c r="J248" s="71">
        <v>22.969556247789338</v>
      </c>
      <c r="K248" s="71">
        <v>0.45321642675443302</v>
      </c>
      <c r="L248" s="71">
        <v>0.24140145988811659</v>
      </c>
      <c r="M248" s="71">
        <v>4.4258942512525126</v>
      </c>
      <c r="N248" s="71">
        <v>5.9954738216617001</v>
      </c>
      <c r="O248" s="71">
        <v>3.4147651439509317</v>
      </c>
      <c r="P248" s="71">
        <v>5.2752087303289317</v>
      </c>
      <c r="Q248" s="71">
        <v>0.25565264303314</v>
      </c>
      <c r="R248" s="71">
        <v>0</v>
      </c>
      <c r="S248" s="71">
        <v>0.56462525661364726</v>
      </c>
      <c r="T248" s="72"/>
      <c r="U248" s="71">
        <v>1873213</v>
      </c>
      <c r="V248" s="71">
        <v>169</v>
      </c>
      <c r="W248" s="71">
        <v>4</v>
      </c>
      <c r="X248" s="71">
        <v>704</v>
      </c>
      <c r="Y248" s="71">
        <v>1128</v>
      </c>
      <c r="Z248" s="71">
        <v>1786</v>
      </c>
      <c r="AA248" s="71">
        <v>1060</v>
      </c>
      <c r="AB248" s="71">
        <v>3353</v>
      </c>
      <c r="AC248" s="71">
        <v>0</v>
      </c>
      <c r="AD248" s="71">
        <v>0.56462525661364726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10.209</v>
      </c>
      <c r="BK248" s="71">
        <v>0</v>
      </c>
      <c r="BL248" s="71">
        <v>0</v>
      </c>
      <c r="BM248" s="71">
        <v>0</v>
      </c>
      <c r="BN248" s="72"/>
      <c r="BO248" s="71">
        <v>0</v>
      </c>
      <c r="BP248" s="71">
        <v>0</v>
      </c>
      <c r="BQ248" s="71">
        <v>1</v>
      </c>
      <c r="BR248" s="71">
        <v>0</v>
      </c>
      <c r="BS248" s="71">
        <v>0</v>
      </c>
      <c r="BT248" s="71">
        <v>0</v>
      </c>
      <c r="BU248"/>
      <c r="BV248" s="70">
        <v>10.209</v>
      </c>
      <c r="BW248" s="70">
        <v>0</v>
      </c>
      <c r="BX248" s="70">
        <v>0</v>
      </c>
      <c r="BY248" s="70">
        <v>0</v>
      </c>
      <c r="BZ248" s="70">
        <v>0</v>
      </c>
      <c r="CA248" s="70">
        <v>0</v>
      </c>
      <c r="CB248" s="70">
        <v>0</v>
      </c>
      <c r="CC248" s="70">
        <v>0</v>
      </c>
      <c r="CD248" s="70">
        <v>0</v>
      </c>
    </row>
    <row r="249" spans="1:82">
      <c r="A249" s="70" t="s">
        <v>2119</v>
      </c>
      <c r="B249" s="70">
        <v>112</v>
      </c>
      <c r="C249" s="70">
        <v>10</v>
      </c>
      <c r="D249" s="70">
        <v>7</v>
      </c>
      <c r="E249" s="70">
        <v>2013</v>
      </c>
      <c r="F249" s="70" t="s">
        <v>180</v>
      </c>
      <c r="G249" s="70" t="s">
        <v>2109</v>
      </c>
      <c r="H249" s="70" t="s">
        <v>2110</v>
      </c>
      <c r="I249" s="148"/>
      <c r="J249" s="71">
        <v>26.285259731502659</v>
      </c>
      <c r="K249" s="71">
        <v>0.37716609157222081</v>
      </c>
      <c r="L249" s="71">
        <v>0.21255347216303269</v>
      </c>
      <c r="M249" s="71">
        <v>4.2816765512351527</v>
      </c>
      <c r="N249" s="71">
        <v>5.4574808755348956</v>
      </c>
      <c r="O249" s="71">
        <v>3.2999325989070658</v>
      </c>
      <c r="P249" s="71">
        <v>5.190183112762937</v>
      </c>
      <c r="Q249" s="71">
        <v>0.25480702017061702</v>
      </c>
      <c r="R249" s="71">
        <v>0</v>
      </c>
      <c r="S249" s="71">
        <v>0.42268915206835489</v>
      </c>
      <c r="T249" s="72"/>
      <c r="U249" s="71">
        <v>2045705</v>
      </c>
      <c r="V249" s="71">
        <v>169</v>
      </c>
      <c r="W249" s="71">
        <v>4</v>
      </c>
      <c r="X249" s="71">
        <v>704</v>
      </c>
      <c r="Y249" s="71">
        <v>1115</v>
      </c>
      <c r="Z249" s="71">
        <v>1803</v>
      </c>
      <c r="AA249" s="71">
        <v>1039</v>
      </c>
      <c r="AB249" s="71">
        <v>3294</v>
      </c>
      <c r="AC249" s="71">
        <v>0</v>
      </c>
      <c r="AD249" s="71">
        <v>0.42268915206835489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12.021000000000001</v>
      </c>
      <c r="BK249" s="71">
        <v>0</v>
      </c>
      <c r="BL249" s="71">
        <v>0</v>
      </c>
      <c r="BM249" s="71">
        <v>0</v>
      </c>
      <c r="BN249" s="72"/>
      <c r="BO249" s="71">
        <v>0</v>
      </c>
      <c r="BP249" s="71">
        <v>0</v>
      </c>
      <c r="BQ249" s="71">
        <v>1</v>
      </c>
      <c r="BR249" s="71">
        <v>0</v>
      </c>
      <c r="BS249" s="71">
        <v>0</v>
      </c>
      <c r="BT249" s="71">
        <v>0</v>
      </c>
      <c r="BU249"/>
      <c r="BV249" s="70">
        <v>12.021000000000001</v>
      </c>
      <c r="BW249" s="70">
        <v>0</v>
      </c>
      <c r="BX249" s="70">
        <v>0</v>
      </c>
      <c r="BY249" s="70">
        <v>0</v>
      </c>
      <c r="BZ249" s="70">
        <v>0</v>
      </c>
      <c r="CA249" s="70">
        <v>0</v>
      </c>
      <c r="CB249" s="70">
        <v>0</v>
      </c>
      <c r="CC249" s="70">
        <v>0</v>
      </c>
      <c r="CD249" s="70">
        <v>0</v>
      </c>
    </row>
    <row r="250" spans="1:82">
      <c r="A250" s="70" t="s">
        <v>2120</v>
      </c>
      <c r="B250" s="70">
        <v>113</v>
      </c>
      <c r="C250" s="70">
        <v>11</v>
      </c>
      <c r="D250" s="70">
        <v>7</v>
      </c>
      <c r="E250" s="70">
        <v>2014</v>
      </c>
      <c r="F250" s="70" t="s">
        <v>181</v>
      </c>
      <c r="G250" s="70" t="s">
        <v>2109</v>
      </c>
      <c r="H250" s="70" t="s">
        <v>2110</v>
      </c>
      <c r="I250" s="148"/>
      <c r="J250" s="71">
        <v>26.324526965653529</v>
      </c>
      <c r="K250" s="71">
        <v>0.38058763798917772</v>
      </c>
      <c r="L250" s="71">
        <v>1.631889635803955</v>
      </c>
      <c r="M250" s="71">
        <v>4.4151254029656837</v>
      </c>
      <c r="N250" s="71">
        <v>5.983252930803161</v>
      </c>
      <c r="O250" s="71">
        <v>3.1366524552879151</v>
      </c>
      <c r="P250" s="71">
        <v>5.1970755756569114</v>
      </c>
      <c r="Q250" s="71">
        <v>0.23838633083251601</v>
      </c>
      <c r="R250" s="71">
        <v>0</v>
      </c>
      <c r="S250" s="71">
        <v>0.49941654458394708</v>
      </c>
      <c r="T250" s="72"/>
      <c r="U250" s="71">
        <v>2192554</v>
      </c>
      <c r="V250" s="71">
        <v>150</v>
      </c>
      <c r="W250" s="71">
        <v>27</v>
      </c>
      <c r="X250" s="71">
        <v>746</v>
      </c>
      <c r="Y250" s="71">
        <v>1102</v>
      </c>
      <c r="Z250" s="71">
        <v>1805</v>
      </c>
      <c r="AA250" s="71">
        <v>1035</v>
      </c>
      <c r="AB250" s="71">
        <v>3212</v>
      </c>
      <c r="AC250" s="71">
        <v>0</v>
      </c>
      <c r="AD250" s="71">
        <v>0.49941654458394708</v>
      </c>
      <c r="AE250" s="72"/>
      <c r="AF250" s="71"/>
      <c r="AG250" s="71"/>
      <c r="AH250" s="71"/>
      <c r="AI250" s="71"/>
      <c r="AJ250" s="71"/>
      <c r="AK250" s="71"/>
      <c r="AL250" s="71"/>
      <c r="AM250" s="71"/>
      <c r="AN250" s="71"/>
      <c r="AO250" s="71"/>
      <c r="AP250" s="71"/>
      <c r="AQ250" s="72"/>
      <c r="AR250" s="71">
        <v>12</v>
      </c>
      <c r="AS250" s="71">
        <v>5</v>
      </c>
      <c r="AT250" s="71">
        <v>0</v>
      </c>
      <c r="AU250" s="71">
        <v>0</v>
      </c>
      <c r="AV250" s="71">
        <v>0</v>
      </c>
      <c r="AW250" s="71">
        <v>0</v>
      </c>
      <c r="AX250" s="71"/>
      <c r="AY250" s="72"/>
      <c r="AZ250" s="71">
        <v>64</v>
      </c>
      <c r="BA250" s="71">
        <v>61.5</v>
      </c>
      <c r="BB250" s="71">
        <v>0</v>
      </c>
      <c r="BC250" s="71">
        <v>0</v>
      </c>
      <c r="BD250" s="71">
        <v>0</v>
      </c>
      <c r="BE250" s="71">
        <v>0</v>
      </c>
      <c r="BF250" s="71"/>
      <c r="BG250" s="72"/>
      <c r="BH250" s="71">
        <v>0</v>
      </c>
      <c r="BI250" s="71">
        <v>0</v>
      </c>
      <c r="BJ250" s="71">
        <v>10.798999999999999</v>
      </c>
      <c r="BK250" s="71">
        <v>0</v>
      </c>
      <c r="BL250" s="71">
        <v>0</v>
      </c>
      <c r="BM250" s="71">
        <v>0</v>
      </c>
      <c r="BN250" s="72"/>
      <c r="BO250" s="71">
        <v>0</v>
      </c>
      <c r="BP250" s="71">
        <v>0</v>
      </c>
      <c r="BQ250" s="71">
        <v>1</v>
      </c>
      <c r="BR250" s="71">
        <v>0</v>
      </c>
      <c r="BS250" s="71">
        <v>0</v>
      </c>
      <c r="BT250" s="71">
        <v>0</v>
      </c>
      <c r="BU250"/>
      <c r="BV250" s="70">
        <v>10.798999999999999</v>
      </c>
      <c r="BW250" s="70">
        <v>0</v>
      </c>
      <c r="BX250" s="70">
        <v>0</v>
      </c>
      <c r="BY250" s="70">
        <v>0</v>
      </c>
      <c r="BZ250" s="70">
        <v>0</v>
      </c>
      <c r="CA250" s="70">
        <v>0</v>
      </c>
      <c r="CB250" s="70">
        <v>0</v>
      </c>
      <c r="CC250" s="70">
        <v>0</v>
      </c>
      <c r="CD250" s="70">
        <v>0</v>
      </c>
    </row>
    <row r="251" spans="1:82">
      <c r="A251" s="70" t="s">
        <v>2121</v>
      </c>
      <c r="B251" s="70">
        <v>114</v>
      </c>
      <c r="C251" s="70">
        <v>12</v>
      </c>
      <c r="D251" s="70">
        <v>7</v>
      </c>
      <c r="E251" s="70">
        <v>2015</v>
      </c>
      <c r="F251" s="70" t="s">
        <v>182</v>
      </c>
      <c r="G251" s="70" t="s">
        <v>2109</v>
      </c>
      <c r="H251" s="70" t="s">
        <v>2110</v>
      </c>
      <c r="I251" s="148"/>
      <c r="J251" s="71">
        <v>4.6950185511018203</v>
      </c>
      <c r="K251" s="71">
        <v>0.36462437387665297</v>
      </c>
      <c r="L251" s="71">
        <v>1.616067803714861</v>
      </c>
      <c r="M251" s="71">
        <v>4.2171319816031847</v>
      </c>
      <c r="N251" s="71">
        <v>4.9129237249923587</v>
      </c>
      <c r="O251" s="71">
        <v>3.0947049700649361</v>
      </c>
      <c r="P251" s="71">
        <v>5.1760550880489724</v>
      </c>
      <c r="Q251" s="71">
        <v>0.228642339993927</v>
      </c>
      <c r="R251" s="71">
        <v>0</v>
      </c>
      <c r="S251" s="71">
        <v>0.40090355906164232</v>
      </c>
      <c r="T251" s="72"/>
      <c r="U251" s="71">
        <v>382294</v>
      </c>
      <c r="V251" s="71">
        <v>150</v>
      </c>
      <c r="W251" s="71">
        <v>27</v>
      </c>
      <c r="X251" s="71">
        <v>746</v>
      </c>
      <c r="Y251" s="71">
        <v>1089</v>
      </c>
      <c r="Z251" s="71">
        <v>1798</v>
      </c>
      <c r="AA251" s="71">
        <v>1030</v>
      </c>
      <c r="AB251" s="71">
        <v>3147</v>
      </c>
      <c r="AC251" s="71">
        <v>0</v>
      </c>
      <c r="AD251" s="71">
        <v>0.40090355906164232</v>
      </c>
      <c r="AE251" s="72"/>
      <c r="AF251" s="71">
        <v>4544211.019325735</v>
      </c>
      <c r="AG251" s="71">
        <v>242215.31661606219</v>
      </c>
      <c r="AH251" s="71">
        <v>189777.32141692011</v>
      </c>
      <c r="AI251" s="71">
        <v>4713606.8498521727</v>
      </c>
      <c r="AJ251" s="71">
        <v>6182263.7469354393</v>
      </c>
      <c r="AK251" s="71">
        <v>0</v>
      </c>
      <c r="AL251" s="71">
        <v>0</v>
      </c>
      <c r="AM251" s="71">
        <v>431283.14883150539</v>
      </c>
      <c r="AN251" s="71">
        <v>0</v>
      </c>
      <c r="AO251" s="71">
        <v>0</v>
      </c>
      <c r="AP251" s="71">
        <v>16303357.402977835</v>
      </c>
      <c r="AQ251" s="72"/>
      <c r="AR251" s="71">
        <v>16</v>
      </c>
      <c r="AS251" s="71">
        <v>6</v>
      </c>
      <c r="AT251" s="71">
        <v>0</v>
      </c>
      <c r="AU251" s="71">
        <v>1</v>
      </c>
      <c r="AV251" s="71">
        <v>0</v>
      </c>
      <c r="AW251" s="71">
        <v>0</v>
      </c>
      <c r="AX251" s="71"/>
      <c r="AY251" s="72"/>
      <c r="AZ251" s="71">
        <v>88.8</v>
      </c>
      <c r="BA251" s="71">
        <v>71.900000000000006</v>
      </c>
      <c r="BB251" s="71">
        <v>0</v>
      </c>
      <c r="BC251" s="71">
        <v>197</v>
      </c>
      <c r="BD251" s="71">
        <v>0</v>
      </c>
      <c r="BE251" s="71">
        <v>0</v>
      </c>
      <c r="BF251" s="71"/>
      <c r="BG251" s="72"/>
      <c r="BH251" s="71">
        <v>0</v>
      </c>
      <c r="BI251" s="71">
        <v>0</v>
      </c>
      <c r="BJ251" s="71">
        <v>10.84</v>
      </c>
      <c r="BK251" s="71">
        <v>0</v>
      </c>
      <c r="BL251" s="71">
        <v>0</v>
      </c>
      <c r="BM251" s="71">
        <v>0</v>
      </c>
      <c r="BN251" s="72"/>
      <c r="BO251" s="71">
        <v>0</v>
      </c>
      <c r="BP251" s="71">
        <v>0</v>
      </c>
      <c r="BQ251" s="71">
        <v>1</v>
      </c>
      <c r="BR251" s="71">
        <v>0</v>
      </c>
      <c r="BS251" s="71">
        <v>0</v>
      </c>
      <c r="BT251" s="71">
        <v>0</v>
      </c>
      <c r="BU251"/>
      <c r="BV251" s="70">
        <v>10.84</v>
      </c>
      <c r="BW251" s="70">
        <v>0</v>
      </c>
      <c r="BX251" s="70">
        <v>0</v>
      </c>
      <c r="BY251" s="70">
        <v>0</v>
      </c>
      <c r="BZ251" s="70">
        <v>0</v>
      </c>
      <c r="CA251" s="70">
        <v>0</v>
      </c>
      <c r="CB251" s="70">
        <v>0</v>
      </c>
      <c r="CC251" s="70">
        <v>0</v>
      </c>
      <c r="CD251" s="70">
        <v>0</v>
      </c>
    </row>
    <row r="252" spans="1:82">
      <c r="A252" s="70" t="s">
        <v>2122</v>
      </c>
      <c r="B252" s="70">
        <v>115</v>
      </c>
      <c r="C252" s="70">
        <v>13</v>
      </c>
      <c r="D252" s="70">
        <v>7</v>
      </c>
      <c r="E252" s="70">
        <v>2016</v>
      </c>
      <c r="F252" s="70" t="s">
        <v>155</v>
      </c>
      <c r="G252" s="70" t="s">
        <v>2109</v>
      </c>
      <c r="H252" s="70" t="s">
        <v>2110</v>
      </c>
      <c r="I252" s="148"/>
      <c r="J252" s="71">
        <v>4.023258151995484</v>
      </c>
      <c r="K252" s="71">
        <v>0.36152108153107604</v>
      </c>
      <c r="L252" s="71">
        <v>1.6986129660295433</v>
      </c>
      <c r="M252" s="71">
        <v>4.2531872657644128</v>
      </c>
      <c r="N252" s="71">
        <v>4.6281131808906455</v>
      </c>
      <c r="O252" s="71">
        <v>3.0707268122192648</v>
      </c>
      <c r="P252" s="71">
        <v>5.0822231430275107</v>
      </c>
      <c r="Q252" s="71">
        <v>0.21910055039475146</v>
      </c>
      <c r="R252" s="71">
        <v>0</v>
      </c>
      <c r="S252" s="71">
        <v>0.26301975709663761</v>
      </c>
      <c r="T252" s="72"/>
      <c r="U252" s="71">
        <v>380669</v>
      </c>
      <c r="V252" s="71">
        <v>150</v>
      </c>
      <c r="W252" s="71">
        <v>27</v>
      </c>
      <c r="X252" s="71">
        <v>746</v>
      </c>
      <c r="Y252" s="71">
        <v>1075</v>
      </c>
      <c r="Z252" s="71">
        <v>1806</v>
      </c>
      <c r="AA252" s="71">
        <v>1046</v>
      </c>
      <c r="AB252" s="71">
        <v>3102</v>
      </c>
      <c r="AC252" s="71">
        <v>0</v>
      </c>
      <c r="AD252" s="71">
        <v>0.26301975709663761</v>
      </c>
      <c r="AE252" s="72"/>
      <c r="AF252" s="71">
        <v>4019588.7737876861</v>
      </c>
      <c r="AG252" s="71">
        <v>231105.3906270256</v>
      </c>
      <c r="AH252" s="71">
        <v>146392.93821035809</v>
      </c>
      <c r="AI252" s="71">
        <v>4969626.6577791218</v>
      </c>
      <c r="AJ252" s="71">
        <v>4994951.0458010137</v>
      </c>
      <c r="AK252" s="71">
        <v>0</v>
      </c>
      <c r="AL252" s="71">
        <v>0</v>
      </c>
      <c r="AM252" s="71">
        <v>425446.3610874539</v>
      </c>
      <c r="AN252" s="71">
        <v>0</v>
      </c>
      <c r="AO252" s="71">
        <v>0</v>
      </c>
      <c r="AP252" s="71">
        <v>14787111.16729266</v>
      </c>
      <c r="AQ252" s="72"/>
      <c r="AR252" s="71">
        <v>17</v>
      </c>
      <c r="AS252" s="71">
        <v>6</v>
      </c>
      <c r="AT252" s="71">
        <v>0</v>
      </c>
      <c r="AU252" s="71">
        <v>1</v>
      </c>
      <c r="AV252" s="71">
        <v>0</v>
      </c>
      <c r="AW252" s="71">
        <v>0</v>
      </c>
      <c r="AX252" s="71"/>
      <c r="AY252" s="72"/>
      <c r="AZ252" s="71">
        <v>94.3</v>
      </c>
      <c r="BA252" s="71">
        <v>71.900000000000006</v>
      </c>
      <c r="BB252" s="71">
        <v>0</v>
      </c>
      <c r="BC252" s="71">
        <v>197</v>
      </c>
      <c r="BD252" s="71">
        <v>0</v>
      </c>
      <c r="BE252" s="71">
        <v>0</v>
      </c>
      <c r="BF252" s="71"/>
      <c r="BG252" s="72"/>
      <c r="BH252" s="71">
        <v>0</v>
      </c>
      <c r="BI252" s="71">
        <v>0</v>
      </c>
      <c r="BJ252" s="71">
        <v>3.351</v>
      </c>
      <c r="BK252" s="71">
        <v>0</v>
      </c>
      <c r="BL252" s="71">
        <v>0</v>
      </c>
      <c r="BM252" s="71">
        <v>0</v>
      </c>
      <c r="BN252" s="72"/>
      <c r="BO252" s="71">
        <v>0</v>
      </c>
      <c r="BP252" s="71">
        <v>0</v>
      </c>
      <c r="BQ252" s="71">
        <v>1</v>
      </c>
      <c r="BR252" s="71">
        <v>0</v>
      </c>
      <c r="BS252" s="71">
        <v>0</v>
      </c>
      <c r="BT252" s="71">
        <v>0</v>
      </c>
      <c r="BU252"/>
      <c r="BV252" s="70">
        <v>3.351</v>
      </c>
      <c r="BW252" s="70">
        <v>0</v>
      </c>
      <c r="BX252" s="70">
        <v>0</v>
      </c>
      <c r="BY252" s="70">
        <v>0</v>
      </c>
      <c r="BZ252" s="70">
        <v>0</v>
      </c>
      <c r="CA252" s="70">
        <v>0</v>
      </c>
      <c r="CB252" s="70">
        <v>0</v>
      </c>
      <c r="CC252" s="70">
        <v>0</v>
      </c>
      <c r="CD252" s="70">
        <v>0</v>
      </c>
    </row>
    <row r="253" spans="1:82">
      <c r="A253" s="70" t="s">
        <v>2123</v>
      </c>
      <c r="B253" s="70">
        <v>116</v>
      </c>
      <c r="C253" s="70">
        <v>14</v>
      </c>
      <c r="D253" s="70">
        <v>7</v>
      </c>
      <c r="E253" s="70">
        <v>2017</v>
      </c>
      <c r="F253" s="70" t="s">
        <v>156</v>
      </c>
      <c r="G253" s="70" t="s">
        <v>2109</v>
      </c>
      <c r="H253" s="70" t="s">
        <v>2110</v>
      </c>
      <c r="I253" s="148"/>
      <c r="J253" s="71">
        <v>4.5747460731594103</v>
      </c>
      <c r="K253" s="71">
        <v>0.36151907394283167</v>
      </c>
      <c r="L253" s="71">
        <v>1.6834164850685762</v>
      </c>
      <c r="M253" s="71">
        <v>3.6944551578830906</v>
      </c>
      <c r="N253" s="71">
        <v>5.1985266679227253</v>
      </c>
      <c r="O253" s="71">
        <v>3.0239649613830206</v>
      </c>
      <c r="P253" s="71">
        <v>4.9969216938911831</v>
      </c>
      <c r="Q253" s="71">
        <v>0.20654749522579699</v>
      </c>
      <c r="R253" s="71">
        <v>0</v>
      </c>
      <c r="S253" s="71">
        <v>0.25219128209261782</v>
      </c>
      <c r="T253" s="72"/>
      <c r="U253" s="71">
        <v>501409</v>
      </c>
      <c r="V253" s="71">
        <v>150</v>
      </c>
      <c r="W253" s="71">
        <v>27</v>
      </c>
      <c r="X253" s="71">
        <v>746</v>
      </c>
      <c r="Y253" s="71">
        <v>1064</v>
      </c>
      <c r="Z253" s="71">
        <v>1808</v>
      </c>
      <c r="AA253" s="71">
        <v>1035</v>
      </c>
      <c r="AB253" s="71">
        <v>3024</v>
      </c>
      <c r="AC253" s="71">
        <v>0</v>
      </c>
      <c r="AD253" s="71">
        <v>0.25219128209261782</v>
      </c>
      <c r="AE253" s="72"/>
      <c r="AF253" s="71">
        <v>4768321.8745853668</v>
      </c>
      <c r="AG253" s="71">
        <v>231939.06263420251</v>
      </c>
      <c r="AH253" s="71">
        <v>209885.605116074</v>
      </c>
      <c r="AI253" s="71">
        <v>4512031.5224166978</v>
      </c>
      <c r="AJ253" s="71">
        <v>6249412.115934154</v>
      </c>
      <c r="AK253" s="71">
        <v>0</v>
      </c>
      <c r="AL253" s="71">
        <v>0</v>
      </c>
      <c r="AM253" s="71">
        <v>415397.45169849758</v>
      </c>
      <c r="AN253" s="71">
        <v>0</v>
      </c>
      <c r="AO253" s="71">
        <v>0</v>
      </c>
      <c r="AP253" s="71">
        <v>16386987.632384991</v>
      </c>
      <c r="AQ253" s="72"/>
      <c r="AR253" s="71">
        <v>21</v>
      </c>
      <c r="AS253" s="71">
        <v>6</v>
      </c>
      <c r="AT253" s="71">
        <v>0</v>
      </c>
      <c r="AU253" s="71">
        <v>1</v>
      </c>
      <c r="AV253" s="71">
        <v>0</v>
      </c>
      <c r="AW253" s="71">
        <v>0</v>
      </c>
      <c r="AX253" s="71"/>
      <c r="AY253" s="72"/>
      <c r="AZ253" s="71">
        <v>122.8</v>
      </c>
      <c r="BA253" s="71">
        <v>71.900000000000006</v>
      </c>
      <c r="BB253" s="71">
        <v>0</v>
      </c>
      <c r="BC253" s="71">
        <v>197</v>
      </c>
      <c r="BD253" s="71">
        <v>0</v>
      </c>
      <c r="BE253" s="71">
        <v>0</v>
      </c>
      <c r="BF253" s="71"/>
      <c r="BG253" s="72"/>
      <c r="BH253" s="71">
        <v>0</v>
      </c>
      <c r="BI253" s="71">
        <v>0</v>
      </c>
      <c r="BJ253" s="71">
        <v>18.556999999999999</v>
      </c>
      <c r="BK253" s="71">
        <v>0</v>
      </c>
      <c r="BL253" s="71">
        <v>0</v>
      </c>
      <c r="BM253" s="71">
        <v>0</v>
      </c>
      <c r="BN253" s="72"/>
      <c r="BO253" s="71">
        <v>0</v>
      </c>
      <c r="BP253" s="71">
        <v>0</v>
      </c>
      <c r="BQ253" s="71">
        <v>1</v>
      </c>
      <c r="BR253" s="71">
        <v>0</v>
      </c>
      <c r="BS253" s="71">
        <v>0</v>
      </c>
      <c r="BT253" s="71">
        <v>0</v>
      </c>
      <c r="BU253"/>
      <c r="BV253" s="70">
        <v>18.556999999999999</v>
      </c>
      <c r="BW253" s="70">
        <v>0</v>
      </c>
      <c r="BX253" s="70">
        <v>0</v>
      </c>
      <c r="BY253" s="70">
        <v>0</v>
      </c>
      <c r="BZ253" s="70">
        <v>0</v>
      </c>
      <c r="CA253" s="70">
        <v>0</v>
      </c>
      <c r="CB253" s="70">
        <v>0</v>
      </c>
      <c r="CC253" s="70">
        <v>0</v>
      </c>
      <c r="CD253" s="70">
        <v>0</v>
      </c>
    </row>
    <row r="254" spans="1:82">
      <c r="A254" s="70" t="s">
        <v>2124</v>
      </c>
      <c r="B254" s="70">
        <v>117</v>
      </c>
      <c r="C254" s="70">
        <v>15</v>
      </c>
      <c r="D254" s="70">
        <v>7</v>
      </c>
      <c r="E254" s="70">
        <v>2018</v>
      </c>
      <c r="F254" s="70" t="s">
        <v>183</v>
      </c>
      <c r="G254" s="1064" t="s">
        <v>2109</v>
      </c>
      <c r="H254" s="70" t="s">
        <v>2110</v>
      </c>
      <c r="I254" s="148"/>
      <c r="J254" s="71">
        <v>5.1301925161819568</v>
      </c>
      <c r="K254" s="71">
        <v>0.32805350665772215</v>
      </c>
      <c r="L254" s="71">
        <v>1.5273336802112236</v>
      </c>
      <c r="M254" s="71">
        <v>3.4163871066008609</v>
      </c>
      <c r="N254" s="71">
        <v>4.3261241784596729</v>
      </c>
      <c r="O254" s="71">
        <v>2.9031474435083173</v>
      </c>
      <c r="P254" s="71">
        <v>4.9280616086227518</v>
      </c>
      <c r="Q254" s="71">
        <v>0.18640303097116501</v>
      </c>
      <c r="R254" s="71">
        <v>0</v>
      </c>
      <c r="S254" s="71">
        <v>0.24854601575223931</v>
      </c>
      <c r="T254" s="72"/>
      <c r="U254" s="71">
        <v>579485</v>
      </c>
      <c r="V254" s="71">
        <v>150</v>
      </c>
      <c r="W254" s="71">
        <v>27</v>
      </c>
      <c r="X254" s="71">
        <v>746</v>
      </c>
      <c r="Y254" s="71">
        <v>1051</v>
      </c>
      <c r="Z254" s="71">
        <v>1769</v>
      </c>
      <c r="AA254" s="71">
        <v>1031</v>
      </c>
      <c r="AB254" s="71">
        <v>2941</v>
      </c>
      <c r="AC254" s="71">
        <v>0</v>
      </c>
      <c r="AD254" s="71">
        <v>0.24854601575223931</v>
      </c>
      <c r="AE254" s="72"/>
      <c r="AF254" s="71">
        <v>5927019.7687016642</v>
      </c>
      <c r="AG254" s="71">
        <v>204305.82935798951</v>
      </c>
      <c r="AH254" s="71">
        <v>195743.18670705921</v>
      </c>
      <c r="AI254" s="71">
        <v>4314079.5883060079</v>
      </c>
      <c r="AJ254" s="71">
        <v>5406725.4844728084</v>
      </c>
      <c r="AK254" s="71">
        <v>0</v>
      </c>
      <c r="AL254" s="71">
        <v>0</v>
      </c>
      <c r="AM254" s="71">
        <v>404831.91660295927</v>
      </c>
      <c r="AN254" s="71">
        <v>0</v>
      </c>
      <c r="AO254" s="71">
        <v>0</v>
      </c>
      <c r="AP254" s="71">
        <v>16452705.774148488</v>
      </c>
      <c r="AQ254" s="72"/>
      <c r="AR254" s="71">
        <v>23</v>
      </c>
      <c r="AS254" s="71">
        <v>6</v>
      </c>
      <c r="AT254" s="71">
        <v>0</v>
      </c>
      <c r="AU254" s="71">
        <v>1</v>
      </c>
      <c r="AV254" s="71">
        <v>0</v>
      </c>
      <c r="AW254" s="71">
        <v>0</v>
      </c>
      <c r="AX254" s="71"/>
      <c r="AY254" s="72"/>
      <c r="AZ254" s="71">
        <v>132</v>
      </c>
      <c r="BA254" s="71">
        <v>72</v>
      </c>
      <c r="BB254" s="71">
        <v>0</v>
      </c>
      <c r="BC254" s="71">
        <v>197</v>
      </c>
      <c r="BD254" s="71">
        <v>0</v>
      </c>
      <c r="BE254" s="71">
        <v>0</v>
      </c>
      <c r="BF254" s="71"/>
      <c r="BG254" s="72"/>
      <c r="BH254" s="71">
        <v>0</v>
      </c>
      <c r="BI254" s="71">
        <v>0</v>
      </c>
      <c r="BJ254" s="71">
        <v>17.260000000000002</v>
      </c>
      <c r="BK254" s="71">
        <v>0</v>
      </c>
      <c r="BL254" s="71">
        <v>0</v>
      </c>
      <c r="BM254" s="71">
        <v>0</v>
      </c>
      <c r="BN254" s="72"/>
      <c r="BO254" s="71">
        <v>0</v>
      </c>
      <c r="BP254" s="71">
        <v>0</v>
      </c>
      <c r="BQ254" s="71">
        <v>1</v>
      </c>
      <c r="BR254" s="71">
        <v>0</v>
      </c>
      <c r="BS254" s="71">
        <v>0</v>
      </c>
      <c r="BT254" s="71">
        <v>0</v>
      </c>
      <c r="BU254"/>
      <c r="BV254" s="70">
        <v>17.260000000000002</v>
      </c>
      <c r="BW254" s="70">
        <v>0</v>
      </c>
      <c r="BX254" s="70">
        <v>0</v>
      </c>
      <c r="BY254" s="70">
        <v>0</v>
      </c>
      <c r="BZ254" s="70">
        <v>0</v>
      </c>
      <c r="CA254" s="70">
        <v>0</v>
      </c>
      <c r="CB254" s="70">
        <v>0</v>
      </c>
      <c r="CC254" s="70">
        <v>0</v>
      </c>
      <c r="CD254" s="70">
        <v>0</v>
      </c>
    </row>
    <row r="255" spans="1:82">
      <c r="A255" s="70" t="s">
        <v>2125</v>
      </c>
      <c r="B255" s="70">
        <v>118</v>
      </c>
      <c r="C255" s="70">
        <v>16</v>
      </c>
      <c r="D255" s="70">
        <v>7</v>
      </c>
      <c r="E255" s="70">
        <v>2019</v>
      </c>
      <c r="F255" s="70" t="s">
        <v>158</v>
      </c>
      <c r="G255" s="1064" t="s">
        <v>2109</v>
      </c>
      <c r="H255" s="70" t="s">
        <v>2110</v>
      </c>
      <c r="I255" s="148"/>
      <c r="J255" s="71">
        <v>4.4661233220670855</v>
      </c>
      <c r="K255" s="71">
        <v>0.2961513665231264</v>
      </c>
      <c r="L255" s="71">
        <v>1.5325159083112381</v>
      </c>
      <c r="M255" s="71">
        <v>3.4803851770601479</v>
      </c>
      <c r="N255" s="71">
        <v>3.7344878316811214</v>
      </c>
      <c r="O255" s="71">
        <v>2.8431461153416668</v>
      </c>
      <c r="P255" s="71">
        <v>4.7774053005466444</v>
      </c>
      <c r="Q255" s="71">
        <v>0.175812415480783</v>
      </c>
      <c r="R255" s="71">
        <v>0</v>
      </c>
      <c r="S255" s="71">
        <v>0.23864373356867241</v>
      </c>
      <c r="T255" s="72"/>
      <c r="U255" s="71">
        <v>547912</v>
      </c>
      <c r="V255" s="71">
        <v>150</v>
      </c>
      <c r="W255" s="71">
        <v>27</v>
      </c>
      <c r="X255" s="71">
        <v>746</v>
      </c>
      <c r="Y255" s="71">
        <v>1036</v>
      </c>
      <c r="Z255" s="71">
        <v>1780</v>
      </c>
      <c r="AA255" s="71">
        <v>992</v>
      </c>
      <c r="AB255" s="71">
        <v>2849</v>
      </c>
      <c r="AC255" s="71">
        <v>0</v>
      </c>
      <c r="AD255" s="71">
        <v>0.23864373356867241</v>
      </c>
      <c r="AE255" s="72"/>
      <c r="AF255" s="71">
        <v>5605836.4880655492</v>
      </c>
      <c r="AG255" s="71">
        <v>198547.6516935947</v>
      </c>
      <c r="AH255" s="71">
        <v>212999.50768139871</v>
      </c>
      <c r="AI255" s="71">
        <v>4849255.3272835054</v>
      </c>
      <c r="AJ255" s="71">
        <v>5448231.8724723225</v>
      </c>
      <c r="AK255" s="71">
        <v>0</v>
      </c>
      <c r="AL255" s="71">
        <v>0</v>
      </c>
      <c r="AM255" s="71">
        <v>388012.35273948283</v>
      </c>
      <c r="AN255" s="71">
        <v>0</v>
      </c>
      <c r="AO255" s="71">
        <v>0</v>
      </c>
      <c r="AP255" s="71">
        <v>16702883.199935853</v>
      </c>
      <c r="AQ255" s="72"/>
      <c r="AR255" s="71">
        <v>23</v>
      </c>
      <c r="AS255" s="71">
        <v>6</v>
      </c>
      <c r="AT255" s="71">
        <v>0</v>
      </c>
      <c r="AU255" s="71">
        <v>1</v>
      </c>
      <c r="AV255" s="71">
        <v>0</v>
      </c>
      <c r="AW255" s="71">
        <v>0</v>
      </c>
      <c r="AX255" s="71"/>
      <c r="AY255" s="72"/>
      <c r="AZ255" s="71">
        <v>132.30000000000001</v>
      </c>
      <c r="BA255" s="71">
        <v>71.900000000000006</v>
      </c>
      <c r="BB255" s="71">
        <v>0</v>
      </c>
      <c r="BC255" s="71">
        <v>197</v>
      </c>
      <c r="BD255" s="71">
        <v>0</v>
      </c>
      <c r="BE255" s="71">
        <v>0</v>
      </c>
      <c r="BF255" s="71"/>
      <c r="BG255" s="72"/>
      <c r="BH255" s="71">
        <v>0</v>
      </c>
      <c r="BI255" s="71">
        <v>0</v>
      </c>
      <c r="BJ255" s="71">
        <v>15.417999999999999</v>
      </c>
      <c r="BK255" s="71">
        <v>0</v>
      </c>
      <c r="BL255" s="71">
        <v>0</v>
      </c>
      <c r="BM255" s="71">
        <v>0</v>
      </c>
      <c r="BN255" s="72"/>
      <c r="BO255" s="71">
        <v>0</v>
      </c>
      <c r="BP255" s="71">
        <v>0</v>
      </c>
      <c r="BQ255" s="71">
        <v>1</v>
      </c>
      <c r="BR255" s="71">
        <v>0</v>
      </c>
      <c r="BS255" s="71">
        <v>0</v>
      </c>
      <c r="BT255" s="71">
        <v>0</v>
      </c>
      <c r="BU255"/>
      <c r="BV255" s="70">
        <v>15.417999999999999</v>
      </c>
      <c r="BW255" s="70">
        <v>0</v>
      </c>
      <c r="BX255" s="70">
        <v>0</v>
      </c>
      <c r="BY255" s="70">
        <v>0</v>
      </c>
      <c r="BZ255" s="70">
        <v>0</v>
      </c>
      <c r="CA255" s="70">
        <v>0</v>
      </c>
      <c r="CB255" s="70">
        <v>0</v>
      </c>
      <c r="CC255" s="70">
        <v>0</v>
      </c>
      <c r="CD255" s="70">
        <v>0</v>
      </c>
    </row>
    <row r="256" spans="1:82">
      <c r="A256" s="70" t="s">
        <v>2126</v>
      </c>
      <c r="B256" s="70">
        <v>119</v>
      </c>
      <c r="C256" s="70">
        <v>17</v>
      </c>
      <c r="D256" s="70">
        <v>7</v>
      </c>
      <c r="E256" s="70">
        <v>2020</v>
      </c>
      <c r="F256" s="70" t="s">
        <v>159</v>
      </c>
      <c r="G256" s="70" t="s">
        <v>2109</v>
      </c>
      <c r="H256" s="70" t="s">
        <v>2110</v>
      </c>
      <c r="I256" s="148"/>
      <c r="J256" s="71">
        <v>4.5572972338045501</v>
      </c>
      <c r="K256" s="71">
        <v>0.28274270299159104</v>
      </c>
      <c r="L256" s="71">
        <v>1.9714949546446829</v>
      </c>
      <c r="M256" s="71">
        <v>2.9306150068861139</v>
      </c>
      <c r="N256" s="71">
        <v>3.2502060358529925</v>
      </c>
      <c r="O256" s="71">
        <v>2.4867996583428349</v>
      </c>
      <c r="P256" s="71">
        <v>4.4856499648287009</v>
      </c>
      <c r="Q256" s="71">
        <v>0.163616007432002</v>
      </c>
      <c r="R256" s="71">
        <v>0</v>
      </c>
      <c r="S256" s="71">
        <v>0.29204185448535019</v>
      </c>
      <c r="T256" s="72"/>
      <c r="U256" s="71">
        <v>517515</v>
      </c>
      <c r="V256" s="71">
        <v>130</v>
      </c>
      <c r="W256" s="71">
        <v>31</v>
      </c>
      <c r="X256" s="71">
        <v>789</v>
      </c>
      <c r="Y256" s="71">
        <v>1019</v>
      </c>
      <c r="Z256" s="71">
        <v>1777</v>
      </c>
      <c r="AA256" s="71">
        <v>990</v>
      </c>
      <c r="AB256" s="71">
        <v>2775</v>
      </c>
      <c r="AC256" s="71">
        <v>0</v>
      </c>
      <c r="AD256" s="71">
        <v>0.29204185448535019</v>
      </c>
      <c r="AE256" s="72"/>
      <c r="AF256" s="71">
        <v>5215972.5568388291</v>
      </c>
      <c r="AG256" s="71">
        <v>181126.65902262143</v>
      </c>
      <c r="AH256" s="71">
        <v>280549.96103054681</v>
      </c>
      <c r="AI256" s="71">
        <v>4273331.1180200791</v>
      </c>
      <c r="AJ256" s="71">
        <v>5131781.7765228366</v>
      </c>
      <c r="AK256" s="71"/>
      <c r="AL256" s="71"/>
      <c r="AM256" s="71">
        <v>362168.33089304133</v>
      </c>
      <c r="AN256" s="71"/>
      <c r="AO256" s="71"/>
      <c r="AP256" s="71">
        <v>15444930.402327957</v>
      </c>
      <c r="AQ256" s="72"/>
      <c r="AR256" s="71">
        <v>23</v>
      </c>
      <c r="AS256" s="71">
        <v>6</v>
      </c>
      <c r="AT256" s="71">
        <v>0</v>
      </c>
      <c r="AU256" s="71">
        <v>3</v>
      </c>
      <c r="AV256" s="71">
        <v>0</v>
      </c>
      <c r="AW256" s="71">
        <v>0</v>
      </c>
      <c r="AX256" s="71"/>
      <c r="AY256" s="72"/>
      <c r="AZ256" s="71">
        <v>132.30000000000001</v>
      </c>
      <c r="BA256" s="71">
        <v>71.900000000000006</v>
      </c>
      <c r="BB256" s="71">
        <v>0</v>
      </c>
      <c r="BC256" s="71">
        <v>477</v>
      </c>
      <c r="BD256" s="71">
        <v>0</v>
      </c>
      <c r="BE256" s="71">
        <v>0</v>
      </c>
      <c r="BF256" s="71"/>
      <c r="BG256" s="72"/>
      <c r="BH256" s="71">
        <v>0</v>
      </c>
      <c r="BI256" s="71">
        <v>0</v>
      </c>
      <c r="BJ256" s="71">
        <v>16.143000000000001</v>
      </c>
      <c r="BK256" s="71">
        <v>0</v>
      </c>
      <c r="BL256" s="71">
        <v>0</v>
      </c>
      <c r="BM256" s="71">
        <v>0</v>
      </c>
      <c r="BN256" s="72"/>
      <c r="BO256" s="71">
        <v>0</v>
      </c>
      <c r="BP256" s="71">
        <v>0</v>
      </c>
      <c r="BQ256" s="71">
        <v>1</v>
      </c>
      <c r="BR256" s="71">
        <v>0</v>
      </c>
      <c r="BS256" s="71">
        <v>0</v>
      </c>
      <c r="BT256" s="71">
        <v>0</v>
      </c>
      <c r="BU256"/>
      <c r="BV256" s="70">
        <v>16.143000000000001</v>
      </c>
      <c r="BW256" s="70">
        <v>0</v>
      </c>
      <c r="BX256" s="70">
        <v>0</v>
      </c>
      <c r="BY256" s="70">
        <v>0</v>
      </c>
      <c r="BZ256" s="70">
        <v>0</v>
      </c>
      <c r="CA256" s="70">
        <v>0</v>
      </c>
      <c r="CB256" s="70">
        <v>0</v>
      </c>
      <c r="CC256" s="70">
        <v>0</v>
      </c>
      <c r="CD256" s="70">
        <v>0</v>
      </c>
    </row>
    <row r="257" spans="1:82">
      <c r="A257" s="70" t="s">
        <v>2127</v>
      </c>
      <c r="B257" s="70">
        <v>119</v>
      </c>
      <c r="C257" s="70">
        <v>18</v>
      </c>
      <c r="D257" s="70">
        <v>7</v>
      </c>
      <c r="E257" s="70">
        <v>2021</v>
      </c>
      <c r="F257" s="70" t="s">
        <v>160</v>
      </c>
      <c r="G257" s="70" t="s">
        <v>2109</v>
      </c>
      <c r="H257" s="70" t="s">
        <v>2110</v>
      </c>
      <c r="I257" s="148"/>
      <c r="J257" s="71">
        <v>3.5455360998501435</v>
      </c>
      <c r="K257" s="71">
        <v>0.29925929866032475</v>
      </c>
      <c r="L257" s="71">
        <v>1.5677982164563729</v>
      </c>
      <c r="M257" s="71">
        <v>3.5827715458974696</v>
      </c>
      <c r="N257" s="71">
        <v>3.6575128915871993</v>
      </c>
      <c r="O257" s="71">
        <v>2.3621777896764118</v>
      </c>
      <c r="P257" s="71">
        <v>4.6326700719230622</v>
      </c>
      <c r="Q257" s="71">
        <v>0.15676938336211499</v>
      </c>
      <c r="R257" s="71">
        <v>0</v>
      </c>
      <c r="S257" s="71">
        <v>0.2237707457140431</v>
      </c>
      <c r="T257" s="72"/>
      <c r="U257" s="71">
        <v>455917</v>
      </c>
      <c r="V257" s="71">
        <v>130</v>
      </c>
      <c r="W257" s="71">
        <v>31</v>
      </c>
      <c r="X257" s="71">
        <v>789</v>
      </c>
      <c r="Y257" s="71">
        <v>1014</v>
      </c>
      <c r="Z257" s="71">
        <v>1738</v>
      </c>
      <c r="AA257" s="71">
        <v>997</v>
      </c>
      <c r="AB257" s="71">
        <v>2685</v>
      </c>
      <c r="AC257" s="71">
        <v>0</v>
      </c>
      <c r="AD257" s="71">
        <v>0.2237707457140431</v>
      </c>
      <c r="AE257" s="72"/>
      <c r="AF257" s="71">
        <v>3979124.2333404594</v>
      </c>
      <c r="AG257" s="71">
        <v>191528.72220460293</v>
      </c>
      <c r="AH257" s="71">
        <v>248557.24856031311</v>
      </c>
      <c r="AI257" s="71">
        <v>5281599.321193642</v>
      </c>
      <c r="AJ257" s="71">
        <v>5225977.9060036344</v>
      </c>
      <c r="AK257" s="71">
        <v>0</v>
      </c>
      <c r="AL257" s="71">
        <v>0</v>
      </c>
      <c r="AM257" s="71">
        <v>352443.53876395087</v>
      </c>
      <c r="AN257" s="71">
        <v>0</v>
      </c>
      <c r="AO257" s="71">
        <v>0</v>
      </c>
      <c r="AP257" s="71">
        <v>15279230.970066603</v>
      </c>
      <c r="AQ257" s="72"/>
      <c r="AR257" s="71">
        <v>23</v>
      </c>
      <c r="AS257" s="71">
        <v>6</v>
      </c>
      <c r="AT257" s="71">
        <v>0</v>
      </c>
      <c r="AU257" s="71">
        <v>4</v>
      </c>
      <c r="AV257" s="71">
        <v>0</v>
      </c>
      <c r="AW257" s="71">
        <v>0</v>
      </c>
      <c r="AX257" s="71"/>
      <c r="AY257" s="72"/>
      <c r="AZ257" s="71">
        <v>132.30000000000001</v>
      </c>
      <c r="BA257" s="71">
        <v>71.900000000000006</v>
      </c>
      <c r="BB257" s="71">
        <v>0</v>
      </c>
      <c r="BC257" s="71">
        <v>675</v>
      </c>
      <c r="BD257" s="71">
        <v>0</v>
      </c>
      <c r="BE257" s="71">
        <v>0</v>
      </c>
      <c r="BF257" s="71"/>
      <c r="BG257" s="72"/>
      <c r="BH257" s="71">
        <v>0</v>
      </c>
      <c r="BI257" s="71">
        <v>0</v>
      </c>
      <c r="BJ257" s="71">
        <v>15.263</v>
      </c>
      <c r="BK257" s="71">
        <v>0</v>
      </c>
      <c r="BL257" s="71">
        <v>0</v>
      </c>
      <c r="BM257" s="71">
        <v>0</v>
      </c>
      <c r="BN257" s="72"/>
      <c r="BO257" s="71">
        <v>0</v>
      </c>
      <c r="BP257" s="71">
        <v>0</v>
      </c>
      <c r="BQ257" s="71">
        <v>1</v>
      </c>
      <c r="BR257" s="71">
        <v>0</v>
      </c>
      <c r="BS257" s="71">
        <v>0</v>
      </c>
      <c r="BT257" s="71">
        <v>0</v>
      </c>
      <c r="BU257"/>
      <c r="BV257" s="70">
        <v>15.263</v>
      </c>
      <c r="BW257" s="70">
        <v>0</v>
      </c>
      <c r="BX257" s="70">
        <v>0</v>
      </c>
      <c r="BY257" s="70">
        <v>0</v>
      </c>
      <c r="BZ257" s="70">
        <v>0</v>
      </c>
      <c r="CA257" s="70">
        <v>0</v>
      </c>
      <c r="CB257" s="70">
        <v>0</v>
      </c>
      <c r="CC257" s="70">
        <v>0</v>
      </c>
      <c r="CD257" s="70">
        <v>0</v>
      </c>
    </row>
    <row r="258" spans="1:82">
      <c r="A258" s="70" t="s">
        <v>2128</v>
      </c>
      <c r="B258" s="70">
        <v>119</v>
      </c>
      <c r="C258" s="70">
        <v>19</v>
      </c>
      <c r="D258" s="70">
        <v>7</v>
      </c>
      <c r="E258" s="70">
        <v>2022</v>
      </c>
      <c r="F258" s="70" t="s">
        <v>161</v>
      </c>
      <c r="G258" s="70" t="s">
        <v>2109</v>
      </c>
      <c r="H258" s="70" t="s">
        <v>2110</v>
      </c>
      <c r="I258" s="148"/>
      <c r="J258" s="71">
        <v>3.5532073734341227</v>
      </c>
      <c r="K258" s="71">
        <v>0.27823465548656079</v>
      </c>
      <c r="L258" s="71">
        <v>1.4323343943436642</v>
      </c>
      <c r="M258" s="71">
        <v>3.2408872007636584</v>
      </c>
      <c r="N258" s="71">
        <v>3.872507204790165</v>
      </c>
      <c r="O258" s="71">
        <v>2.4490274802164547</v>
      </c>
      <c r="P258" s="71">
        <v>4.5539544521600268</v>
      </c>
      <c r="Q258" s="71">
        <v>0.15406237784103954</v>
      </c>
      <c r="R258" s="71">
        <v>0</v>
      </c>
      <c r="S258" s="71">
        <v>0.19003259399673481</v>
      </c>
      <c r="T258" s="72"/>
      <c r="U258" s="71">
        <v>462741</v>
      </c>
      <c r="V258" s="71">
        <v>130</v>
      </c>
      <c r="W258" s="71">
        <v>31</v>
      </c>
      <c r="X258" s="71">
        <v>789</v>
      </c>
      <c r="Y258" s="71">
        <v>1004</v>
      </c>
      <c r="Z258" s="71">
        <v>1712</v>
      </c>
      <c r="AA258" s="71">
        <v>995</v>
      </c>
      <c r="AB258" s="71">
        <v>2617</v>
      </c>
      <c r="AC258" s="71">
        <v>0</v>
      </c>
      <c r="AD258" s="71">
        <v>0.19003259399673481</v>
      </c>
      <c r="AE258" s="72"/>
      <c r="AF258" s="71">
        <v>3869914.5886009242</v>
      </c>
      <c r="AG258" s="71">
        <v>192963.21612539553</v>
      </c>
      <c r="AH258" s="71">
        <v>213410.95868312949</v>
      </c>
      <c r="AI258" s="71">
        <v>4661998.1840013396</v>
      </c>
      <c r="AJ258" s="71">
        <v>5806577.9443529183</v>
      </c>
      <c r="AK258" s="71">
        <v>0</v>
      </c>
      <c r="AL258" s="71">
        <v>0</v>
      </c>
      <c r="AM258" s="71">
        <v>337926.12946342141</v>
      </c>
      <c r="AN258" s="71">
        <v>0</v>
      </c>
      <c r="AO258" s="71">
        <v>0</v>
      </c>
      <c r="AP258" s="71">
        <v>15082791.021227127</v>
      </c>
      <c r="AQ258" s="72"/>
      <c r="AR258" s="71">
        <v>24</v>
      </c>
      <c r="AS258" s="71">
        <v>6</v>
      </c>
      <c r="AT258" s="71">
        <v>0</v>
      </c>
      <c r="AU258" s="71">
        <v>4</v>
      </c>
      <c r="AV258" s="71">
        <v>0</v>
      </c>
      <c r="AW258" s="71">
        <v>0</v>
      </c>
      <c r="AX258" s="71"/>
      <c r="AY258" s="72"/>
      <c r="AZ258" s="71">
        <v>136.10000000000002</v>
      </c>
      <c r="BA258" s="71">
        <v>71.900000000000006</v>
      </c>
      <c r="BB258" s="71">
        <v>0</v>
      </c>
      <c r="BC258" s="71">
        <v>675</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2129</v>
      </c>
      <c r="B259" s="70">
        <v>119</v>
      </c>
      <c r="C259" s="70">
        <v>20</v>
      </c>
      <c r="D259" s="70">
        <v>7</v>
      </c>
      <c r="E259" s="70">
        <v>2023</v>
      </c>
      <c r="F259" s="70" t="s">
        <v>1539</v>
      </c>
      <c r="G259" s="70" t="s">
        <v>2109</v>
      </c>
      <c r="H259" s="70" t="s">
        <v>2110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26</v>
      </c>
      <c r="AS259" s="71">
        <v>7</v>
      </c>
      <c r="AT259" s="71">
        <v>0</v>
      </c>
      <c r="AU259" s="71">
        <v>4</v>
      </c>
      <c r="AV259" s="71">
        <v>0</v>
      </c>
      <c r="AW259" s="71">
        <v>0</v>
      </c>
      <c r="AX259" s="71"/>
      <c r="AY259" s="72"/>
      <c r="AZ259" s="71">
        <v>149.00000000000003</v>
      </c>
      <c r="BA259" s="71">
        <v>571.4</v>
      </c>
      <c r="BB259" s="71">
        <v>0</v>
      </c>
      <c r="BC259" s="71">
        <v>675</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2130</v>
      </c>
      <c r="B260" s="70">
        <v>119</v>
      </c>
      <c r="C260" s="70">
        <v>21</v>
      </c>
      <c r="D260" s="70">
        <v>7</v>
      </c>
      <c r="E260" s="70">
        <v>2024</v>
      </c>
      <c r="F260" s="70" t="s">
        <v>1554</v>
      </c>
      <c r="G260" s="70" t="s">
        <v>2109</v>
      </c>
      <c r="H260" s="70" t="s">
        <v>2110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2131</v>
      </c>
      <c r="B261" s="70">
        <v>205</v>
      </c>
      <c r="C261" s="70">
        <v>1</v>
      </c>
      <c r="D261" s="70">
        <v>13</v>
      </c>
      <c r="E261" s="70">
        <v>1990</v>
      </c>
      <c r="F261" s="70" t="s">
        <v>787</v>
      </c>
      <c r="G261" s="70" t="s">
        <v>2132</v>
      </c>
      <c r="H261" s="70" t="s">
        <v>2133</v>
      </c>
      <c r="I261" s="148"/>
      <c r="J261" s="71">
        <v>3.2987028131727771</v>
      </c>
      <c r="K261" s="71">
        <v>1.0142824864161151</v>
      </c>
      <c r="L261" s="71">
        <v>1.287733928472093</v>
      </c>
      <c r="M261" s="71">
        <v>2.032336181231996</v>
      </c>
      <c r="N261" s="71">
        <v>3.3631257735053151</v>
      </c>
      <c r="O261" s="71">
        <v>2.7740519352117148</v>
      </c>
      <c r="P261" s="71">
        <v>6.564774193693296</v>
      </c>
      <c r="Q261" s="71">
        <v>0.28398788678657999</v>
      </c>
      <c r="R261" s="71">
        <v>0</v>
      </c>
      <c r="S261" s="71">
        <v>0.25847393674603708</v>
      </c>
      <c r="T261" s="72"/>
      <c r="U261" s="71">
        <v>113988</v>
      </c>
      <c r="V261" s="71">
        <v>344</v>
      </c>
      <c r="W261" s="71">
        <v>14</v>
      </c>
      <c r="X261" s="71">
        <v>788</v>
      </c>
      <c r="Y261" s="71">
        <v>1451</v>
      </c>
      <c r="Z261" s="71">
        <v>1141</v>
      </c>
      <c r="AA261" s="71">
        <v>1594</v>
      </c>
      <c r="AB261" s="71">
        <v>4611</v>
      </c>
      <c r="AC261" s="71">
        <v>0</v>
      </c>
      <c r="AD261" s="71">
        <v>0.25847393674603708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2134</v>
      </c>
      <c r="B262" s="70">
        <v>206</v>
      </c>
      <c r="C262" s="70">
        <v>2</v>
      </c>
      <c r="D262" s="70">
        <v>13</v>
      </c>
      <c r="E262" s="70">
        <v>2005</v>
      </c>
      <c r="F262" s="70" t="s">
        <v>789</v>
      </c>
      <c r="G262" s="70" t="s">
        <v>2132</v>
      </c>
      <c r="H262" s="70" t="s">
        <v>2133</v>
      </c>
      <c r="I262" s="148"/>
      <c r="J262" s="71">
        <v>2.6715303903290608</v>
      </c>
      <c r="K262" s="71">
        <v>0.79562089454281948</v>
      </c>
      <c r="L262" s="71">
        <v>0.61388651258711224</v>
      </c>
      <c r="M262" s="71">
        <v>1.962393449886223</v>
      </c>
      <c r="N262" s="71">
        <v>3.2281296452305899</v>
      </c>
      <c r="O262" s="71">
        <v>3.3090595116310491</v>
      </c>
      <c r="P262" s="71">
        <v>7.5681385795915013</v>
      </c>
      <c r="Q262" s="71">
        <v>0.21427137071251401</v>
      </c>
      <c r="R262" s="71">
        <v>0</v>
      </c>
      <c r="S262" s="71">
        <v>0.158591605</v>
      </c>
      <c r="T262" s="72"/>
      <c r="U262" s="71">
        <v>114576</v>
      </c>
      <c r="V262" s="71">
        <v>343</v>
      </c>
      <c r="W262" s="71">
        <v>6</v>
      </c>
      <c r="X262" s="71">
        <v>406</v>
      </c>
      <c r="Y262" s="71">
        <v>1272</v>
      </c>
      <c r="Z262" s="71">
        <v>1575</v>
      </c>
      <c r="AA262" s="71">
        <v>1505</v>
      </c>
      <c r="AB262" s="71">
        <v>3637</v>
      </c>
      <c r="AC262" s="71">
        <v>0</v>
      </c>
      <c r="AD262" s="71">
        <v>0.158591605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2135</v>
      </c>
      <c r="B263" s="70">
        <v>207</v>
      </c>
      <c r="C263" s="70">
        <v>3</v>
      </c>
      <c r="D263" s="70">
        <v>13</v>
      </c>
      <c r="E263" s="70">
        <v>2006</v>
      </c>
      <c r="F263" s="70" t="s">
        <v>790</v>
      </c>
      <c r="G263" s="70" t="s">
        <v>2132</v>
      </c>
      <c r="H263" s="70" t="s">
        <v>2133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2136</v>
      </c>
      <c r="B264" s="70">
        <v>208</v>
      </c>
      <c r="C264" s="70">
        <v>4</v>
      </c>
      <c r="D264" s="70">
        <v>13</v>
      </c>
      <c r="E264" s="70">
        <v>2007</v>
      </c>
      <c r="F264" s="70" t="s">
        <v>791</v>
      </c>
      <c r="G264" s="70" t="s">
        <v>2132</v>
      </c>
      <c r="H264" s="70" t="s">
        <v>2133</v>
      </c>
      <c r="I264" s="148"/>
      <c r="J264" s="71">
        <v>0</v>
      </c>
      <c r="K264" s="71">
        <v>0.95542380048118103</v>
      </c>
      <c r="L264" s="71">
        <v>0.35878455017437427</v>
      </c>
      <c r="M264" s="71">
        <v>2.8492868323054181</v>
      </c>
      <c r="N264" s="71">
        <v>3.5378468442182118</v>
      </c>
      <c r="O264" s="71">
        <v>3.2276235754288378</v>
      </c>
      <c r="P264" s="71">
        <v>7.741456138147881</v>
      </c>
      <c r="Q264" s="71">
        <v>0.21702844984598499</v>
      </c>
      <c r="R264" s="71">
        <v>0</v>
      </c>
      <c r="S264" s="71">
        <v>0.88061603574060465</v>
      </c>
      <c r="T264" s="72"/>
      <c r="U264" s="71">
        <v>0</v>
      </c>
      <c r="V264" s="71">
        <v>429</v>
      </c>
      <c r="W264" s="71">
        <v>4</v>
      </c>
      <c r="X264" s="71">
        <v>737</v>
      </c>
      <c r="Y264" s="71">
        <v>1281</v>
      </c>
      <c r="Z264" s="71">
        <v>1597</v>
      </c>
      <c r="AA264" s="71">
        <v>1516</v>
      </c>
      <c r="AB264" s="71">
        <v>3489</v>
      </c>
      <c r="AC264" s="71">
        <v>0</v>
      </c>
      <c r="AD264" s="71">
        <v>0.88061603574060465</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2137</v>
      </c>
      <c r="B265" s="70">
        <v>209</v>
      </c>
      <c r="C265" s="70">
        <v>5</v>
      </c>
      <c r="D265" s="70">
        <v>13</v>
      </c>
      <c r="E265" s="70">
        <v>2008</v>
      </c>
      <c r="F265" s="70" t="s">
        <v>792</v>
      </c>
      <c r="G265" s="70" t="s">
        <v>2132</v>
      </c>
      <c r="H265" s="70" t="s">
        <v>2133</v>
      </c>
      <c r="I265" s="148"/>
      <c r="J265" s="71">
        <v>0</v>
      </c>
      <c r="K265" s="71">
        <v>0.7060209942818676</v>
      </c>
      <c r="L265" s="71">
        <v>0.31733756383646933</v>
      </c>
      <c r="M265" s="71">
        <v>2.988801795431423</v>
      </c>
      <c r="N265" s="71">
        <v>2.9391874922564312</v>
      </c>
      <c r="O265" s="71">
        <v>3.0849879820542871</v>
      </c>
      <c r="P265" s="71">
        <v>7.4622974677844134</v>
      </c>
      <c r="Q265" s="71">
        <v>0.20819241319894899</v>
      </c>
      <c r="R265" s="71">
        <v>0</v>
      </c>
      <c r="S265" s="71">
        <v>0.76282147128680966</v>
      </c>
      <c r="T265" s="72"/>
      <c r="U265" s="71">
        <v>0</v>
      </c>
      <c r="V265" s="71">
        <v>429</v>
      </c>
      <c r="W265" s="71">
        <v>4</v>
      </c>
      <c r="X265" s="71">
        <v>737</v>
      </c>
      <c r="Y265" s="71">
        <v>1259</v>
      </c>
      <c r="Z265" s="71">
        <v>1580</v>
      </c>
      <c r="AA265" s="71">
        <v>1463</v>
      </c>
      <c r="AB265" s="71">
        <v>3402</v>
      </c>
      <c r="AC265" s="71">
        <v>0</v>
      </c>
      <c r="AD265" s="71">
        <v>0.76282147128680966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2138</v>
      </c>
      <c r="B266" s="70">
        <v>210</v>
      </c>
      <c r="C266" s="70">
        <v>6</v>
      </c>
      <c r="D266" s="70">
        <v>13</v>
      </c>
      <c r="E266" s="70">
        <v>2009</v>
      </c>
      <c r="F266" s="70" t="s">
        <v>176</v>
      </c>
      <c r="G266" s="70" t="s">
        <v>2132</v>
      </c>
      <c r="H266" s="70" t="s">
        <v>2133</v>
      </c>
      <c r="I266" s="148"/>
      <c r="J266" s="71">
        <v>0</v>
      </c>
      <c r="K266" s="71">
        <v>0.52956400008490645</v>
      </c>
      <c r="L266" s="71">
        <v>5.013602755534869</v>
      </c>
      <c r="M266" s="71">
        <v>2.9246040281609078</v>
      </c>
      <c r="N266" s="71">
        <v>2.8250472781056519</v>
      </c>
      <c r="O266" s="71">
        <v>3.1314016189348219</v>
      </c>
      <c r="P266" s="71">
        <v>7.2539470424332997</v>
      </c>
      <c r="Q266" s="71">
        <v>0.19278936408525801</v>
      </c>
      <c r="R266" s="71">
        <v>0</v>
      </c>
      <c r="S266" s="71">
        <v>0.53641438158611732</v>
      </c>
      <c r="T266" s="72"/>
      <c r="U266" s="71">
        <v>0</v>
      </c>
      <c r="V266" s="71">
        <v>291</v>
      </c>
      <c r="W266" s="71">
        <v>86</v>
      </c>
      <c r="X266" s="71">
        <v>753</v>
      </c>
      <c r="Y266" s="71">
        <v>1265</v>
      </c>
      <c r="Z266" s="71">
        <v>1583</v>
      </c>
      <c r="AA266" s="71">
        <v>1460</v>
      </c>
      <c r="AB266" s="71">
        <v>3307</v>
      </c>
      <c r="AC266" s="71">
        <v>0</v>
      </c>
      <c r="AD266" s="71">
        <v>0.53641438158611732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2139</v>
      </c>
      <c r="B267" s="70">
        <v>211</v>
      </c>
      <c r="C267" s="70">
        <v>7</v>
      </c>
      <c r="D267" s="70">
        <v>13</v>
      </c>
      <c r="E267" s="70">
        <v>2010</v>
      </c>
      <c r="F267" s="70" t="s">
        <v>177</v>
      </c>
      <c r="G267" s="70" t="s">
        <v>2132</v>
      </c>
      <c r="H267" s="70" t="s">
        <v>2133</v>
      </c>
      <c r="I267" s="148"/>
      <c r="J267" s="71">
        <v>0</v>
      </c>
      <c r="K267" s="71">
        <v>0.57887846768416551</v>
      </c>
      <c r="L267" s="71">
        <v>4.5514159864768251</v>
      </c>
      <c r="M267" s="71">
        <v>3.1226290518512849</v>
      </c>
      <c r="N267" s="71">
        <v>3.3369493333300229</v>
      </c>
      <c r="O267" s="71">
        <v>3.101165972027601</v>
      </c>
      <c r="P267" s="71">
        <v>7.3072563139185354</v>
      </c>
      <c r="Q267" s="71">
        <v>0.19620566599834999</v>
      </c>
      <c r="R267" s="71">
        <v>0</v>
      </c>
      <c r="S267" s="71">
        <v>0.86641450830222377</v>
      </c>
      <c r="T267" s="72"/>
      <c r="U267" s="71">
        <v>0</v>
      </c>
      <c r="V267" s="71">
        <v>291</v>
      </c>
      <c r="W267" s="71">
        <v>86</v>
      </c>
      <c r="X267" s="71">
        <v>753</v>
      </c>
      <c r="Y267" s="71">
        <v>1236</v>
      </c>
      <c r="Z267" s="71">
        <v>1575</v>
      </c>
      <c r="AA267" s="71">
        <v>1434</v>
      </c>
      <c r="AB267" s="71">
        <v>3225</v>
      </c>
      <c r="AC267" s="71">
        <v>0</v>
      </c>
      <c r="AD267" s="71">
        <v>0.86641450830222377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2140</v>
      </c>
      <c r="B268" s="70">
        <v>212</v>
      </c>
      <c r="C268" s="70">
        <v>8</v>
      </c>
      <c r="D268" s="70">
        <v>13</v>
      </c>
      <c r="E268" s="70">
        <v>2011</v>
      </c>
      <c r="F268" s="70" t="s">
        <v>178</v>
      </c>
      <c r="G268" s="70" t="s">
        <v>2132</v>
      </c>
      <c r="H268" s="70" t="s">
        <v>2133</v>
      </c>
      <c r="I268" s="148"/>
      <c r="J268" s="71">
        <v>2.0837924477737322</v>
      </c>
      <c r="K268" s="71">
        <v>0.70727346505098987</v>
      </c>
      <c r="L268" s="71">
        <v>4.6510244690549634</v>
      </c>
      <c r="M268" s="71">
        <v>4.1586218963067072</v>
      </c>
      <c r="N268" s="71">
        <v>4.2870105693051341</v>
      </c>
      <c r="O268" s="71">
        <v>3.0082459144103919</v>
      </c>
      <c r="P268" s="71">
        <v>7.0960883965690318</v>
      </c>
      <c r="Q268" s="71">
        <v>0.22526830418970101</v>
      </c>
      <c r="R268" s="71">
        <v>0</v>
      </c>
      <c r="S268" s="71">
        <v>0.54515714300972007</v>
      </c>
      <c r="T268" s="72"/>
      <c r="U268" s="71">
        <v>92532</v>
      </c>
      <c r="V268" s="71">
        <v>291</v>
      </c>
      <c r="W268" s="71">
        <v>86</v>
      </c>
      <c r="X268" s="71">
        <v>753</v>
      </c>
      <c r="Y268" s="71">
        <v>1256</v>
      </c>
      <c r="Z268" s="71">
        <v>1561</v>
      </c>
      <c r="AA268" s="71">
        <v>1434</v>
      </c>
      <c r="AB268" s="71">
        <v>3210</v>
      </c>
      <c r="AC268" s="71">
        <v>0</v>
      </c>
      <c r="AD268" s="71">
        <v>0.54515714300972007</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2141</v>
      </c>
      <c r="B269" s="70">
        <v>213</v>
      </c>
      <c r="C269" s="70">
        <v>9</v>
      </c>
      <c r="D269" s="70">
        <v>13</v>
      </c>
      <c r="E269" s="70">
        <v>2012</v>
      </c>
      <c r="F269" s="70" t="s">
        <v>179</v>
      </c>
      <c r="G269" s="70" t="s">
        <v>2132</v>
      </c>
      <c r="H269" s="70" t="s">
        <v>2133</v>
      </c>
      <c r="I269" s="148"/>
      <c r="J269" s="71">
        <v>0</v>
      </c>
      <c r="K269" s="71">
        <v>0.68627264809914068</v>
      </c>
      <c r="L269" s="71">
        <v>4.6407858738029386</v>
      </c>
      <c r="M269" s="71">
        <v>4.6240385474001391</v>
      </c>
      <c r="N269" s="71">
        <v>4.450795737703646</v>
      </c>
      <c r="O269" s="71">
        <v>2.96163001566629</v>
      </c>
      <c r="P269" s="71">
        <v>7.1712979060415005</v>
      </c>
      <c r="Q269" s="71">
        <v>0.24299581668554099</v>
      </c>
      <c r="R269" s="71">
        <v>0</v>
      </c>
      <c r="S269" s="71">
        <v>0.38744297703501168</v>
      </c>
      <c r="T269" s="72"/>
      <c r="U269" s="71">
        <v>0</v>
      </c>
      <c r="V269" s="71">
        <v>291</v>
      </c>
      <c r="W269" s="71">
        <v>86</v>
      </c>
      <c r="X269" s="71">
        <v>753</v>
      </c>
      <c r="Y269" s="71">
        <v>1267</v>
      </c>
      <c r="Z269" s="71">
        <v>1549</v>
      </c>
      <c r="AA269" s="71">
        <v>1441</v>
      </c>
      <c r="AB269" s="71">
        <v>3187</v>
      </c>
      <c r="AC269" s="71">
        <v>0</v>
      </c>
      <c r="AD269" s="71">
        <v>0.38744297703501168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2142</v>
      </c>
      <c r="B270" s="70">
        <v>214</v>
      </c>
      <c r="C270" s="70">
        <v>10</v>
      </c>
      <c r="D270" s="70">
        <v>13</v>
      </c>
      <c r="E270" s="70">
        <v>2013</v>
      </c>
      <c r="F270" s="70" t="s">
        <v>180</v>
      </c>
      <c r="G270" s="70" t="s">
        <v>2132</v>
      </c>
      <c r="H270" s="70" t="s">
        <v>2133</v>
      </c>
      <c r="I270" s="148"/>
      <c r="J270" s="71">
        <v>0</v>
      </c>
      <c r="K270" s="71">
        <v>0.57489250739917708</v>
      </c>
      <c r="L270" s="71">
        <v>4.0893773836526446</v>
      </c>
      <c r="M270" s="71">
        <v>3.9884767993312851</v>
      </c>
      <c r="N270" s="71">
        <v>4.6579569481328704</v>
      </c>
      <c r="O270" s="71">
        <v>2.838710738161319</v>
      </c>
      <c r="P270" s="71">
        <v>7.2532684116764043</v>
      </c>
      <c r="Q270" s="71">
        <v>0.24258494695053201</v>
      </c>
      <c r="R270" s="71">
        <v>0</v>
      </c>
      <c r="S270" s="71">
        <v>0.31760777208714941</v>
      </c>
      <c r="T270" s="72"/>
      <c r="U270" s="71">
        <v>0</v>
      </c>
      <c r="V270" s="71">
        <v>291</v>
      </c>
      <c r="W270" s="71">
        <v>86</v>
      </c>
      <c r="X270" s="71">
        <v>753</v>
      </c>
      <c r="Y270" s="71">
        <v>1256</v>
      </c>
      <c r="Z270" s="71">
        <v>1551</v>
      </c>
      <c r="AA270" s="71">
        <v>1452</v>
      </c>
      <c r="AB270" s="71">
        <v>3136</v>
      </c>
      <c r="AC270" s="71">
        <v>0</v>
      </c>
      <c r="AD270" s="71">
        <v>0.31760777208714941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2143</v>
      </c>
      <c r="B271" s="70">
        <v>215</v>
      </c>
      <c r="C271" s="70">
        <v>11</v>
      </c>
      <c r="D271" s="70">
        <v>13</v>
      </c>
      <c r="E271" s="70">
        <v>2014</v>
      </c>
      <c r="F271" s="70" t="s">
        <v>181</v>
      </c>
      <c r="G271" s="70" t="s">
        <v>2132</v>
      </c>
      <c r="H271" s="70" t="s">
        <v>2133</v>
      </c>
      <c r="I271" s="148"/>
      <c r="J271" s="71">
        <v>1.7572781837482769</v>
      </c>
      <c r="K271" s="71">
        <v>0.5949598707668079</v>
      </c>
      <c r="L271" s="71">
        <v>3.581051589426413</v>
      </c>
      <c r="M271" s="71">
        <v>3.5673766655961261</v>
      </c>
      <c r="N271" s="71">
        <v>4.4428620701662789</v>
      </c>
      <c r="O271" s="71">
        <v>2.6830977235260618</v>
      </c>
      <c r="P271" s="71">
        <v>7.2457778315680414</v>
      </c>
      <c r="Q271" s="71">
        <v>0.22695684921725801</v>
      </c>
      <c r="R271" s="71">
        <v>0</v>
      </c>
      <c r="S271" s="71">
        <v>0.27933123846712171</v>
      </c>
      <c r="T271" s="72"/>
      <c r="U271" s="71">
        <v>79015</v>
      </c>
      <c r="V271" s="71">
        <v>261</v>
      </c>
      <c r="W271" s="71">
        <v>89</v>
      </c>
      <c r="X271" s="71">
        <v>696</v>
      </c>
      <c r="Y271" s="71">
        <v>1242</v>
      </c>
      <c r="Z271" s="71">
        <v>1544</v>
      </c>
      <c r="AA271" s="71">
        <v>1443</v>
      </c>
      <c r="AB271" s="71">
        <v>3058</v>
      </c>
      <c r="AC271" s="71">
        <v>0</v>
      </c>
      <c r="AD271" s="71">
        <v>0.27933123846712171</v>
      </c>
      <c r="AE271" s="72"/>
      <c r="AF271" s="71"/>
      <c r="AG271" s="71"/>
      <c r="AH271" s="71"/>
      <c r="AI271" s="71"/>
      <c r="AJ271" s="71"/>
      <c r="AK271" s="71"/>
      <c r="AL271" s="71"/>
      <c r="AM271" s="71"/>
      <c r="AN271" s="71"/>
      <c r="AO271" s="71"/>
      <c r="AP271" s="71"/>
      <c r="AQ271" s="72"/>
      <c r="AR271" s="71">
        <v>13</v>
      </c>
      <c r="AS271" s="71">
        <v>2</v>
      </c>
      <c r="AT271" s="71">
        <v>0</v>
      </c>
      <c r="AU271" s="71">
        <v>0</v>
      </c>
      <c r="AV271" s="71">
        <v>0</v>
      </c>
      <c r="AW271" s="71">
        <v>0</v>
      </c>
      <c r="AX271" s="71"/>
      <c r="AY271" s="72"/>
      <c r="AZ271" s="71">
        <v>62.3</v>
      </c>
      <c r="BA271" s="71">
        <v>71.34</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2144</v>
      </c>
      <c r="B272" s="70">
        <v>216</v>
      </c>
      <c r="C272" s="70">
        <v>12</v>
      </c>
      <c r="D272" s="70">
        <v>13</v>
      </c>
      <c r="E272" s="70">
        <v>2015</v>
      </c>
      <c r="F272" s="70" t="s">
        <v>182</v>
      </c>
      <c r="G272" s="70" t="s">
        <v>2132</v>
      </c>
      <c r="H272" s="70" t="s">
        <v>2133</v>
      </c>
      <c r="I272" s="148"/>
      <c r="J272" s="71">
        <v>0</v>
      </c>
      <c r="K272" s="71">
        <v>0.56263894110769375</v>
      </c>
      <c r="L272" s="71">
        <v>4.2011257536753757</v>
      </c>
      <c r="M272" s="71">
        <v>4.1185923445431278</v>
      </c>
      <c r="N272" s="71">
        <v>3.859373648115239</v>
      </c>
      <c r="O272" s="71">
        <v>2.6024437790534947</v>
      </c>
      <c r="P272" s="71">
        <v>7.1107941258148504</v>
      </c>
      <c r="Q272" s="71">
        <v>0.218034846622744</v>
      </c>
      <c r="R272" s="71">
        <v>0</v>
      </c>
      <c r="S272" s="71">
        <v>0.52426025255419417</v>
      </c>
      <c r="T272" s="72"/>
      <c r="U272" s="71">
        <v>0</v>
      </c>
      <c r="V272" s="71">
        <v>261</v>
      </c>
      <c r="W272" s="71">
        <v>89</v>
      </c>
      <c r="X272" s="71">
        <v>696</v>
      </c>
      <c r="Y272" s="71">
        <v>1239</v>
      </c>
      <c r="Z272" s="71">
        <v>1512</v>
      </c>
      <c r="AA272" s="71">
        <v>1415</v>
      </c>
      <c r="AB272" s="71">
        <v>3001</v>
      </c>
      <c r="AC272" s="71">
        <v>0</v>
      </c>
      <c r="AD272" s="71">
        <v>0.52426025255419417</v>
      </c>
      <c r="AE272" s="72"/>
      <c r="AF272" s="71">
        <v>0</v>
      </c>
      <c r="AG272" s="71">
        <v>436473.23350793152</v>
      </c>
      <c r="AH272" s="71">
        <v>597065.80926873465</v>
      </c>
      <c r="AI272" s="71">
        <v>4233561.0431307293</v>
      </c>
      <c r="AJ272" s="71">
        <v>6343975.2296965374</v>
      </c>
      <c r="AK272" s="71">
        <v>0</v>
      </c>
      <c r="AL272" s="71">
        <v>0</v>
      </c>
      <c r="AM272" s="71">
        <v>411274.46127847087</v>
      </c>
      <c r="AN272" s="71">
        <v>0</v>
      </c>
      <c r="AO272" s="71">
        <v>0</v>
      </c>
      <c r="AP272" s="71">
        <v>12022349.776882404</v>
      </c>
      <c r="AQ272" s="72"/>
      <c r="AR272" s="71">
        <v>14</v>
      </c>
      <c r="AS272" s="71">
        <v>3</v>
      </c>
      <c r="AT272" s="71">
        <v>0</v>
      </c>
      <c r="AU272" s="71">
        <v>1</v>
      </c>
      <c r="AV272" s="71">
        <v>0</v>
      </c>
      <c r="AW272" s="71">
        <v>0</v>
      </c>
      <c r="AX272" s="71"/>
      <c r="AY272" s="72"/>
      <c r="AZ272" s="71">
        <v>70.300000000000011</v>
      </c>
      <c r="BA272" s="71">
        <v>87.44</v>
      </c>
      <c r="BB272" s="71">
        <v>0</v>
      </c>
      <c r="BC272" s="71">
        <v>750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2145</v>
      </c>
      <c r="B273" s="70">
        <v>217</v>
      </c>
      <c r="C273" s="70">
        <v>13</v>
      </c>
      <c r="D273" s="70">
        <v>13</v>
      </c>
      <c r="E273" s="70">
        <v>2016</v>
      </c>
      <c r="F273" s="70" t="s">
        <v>155</v>
      </c>
      <c r="G273" s="1064" t="s">
        <v>2132</v>
      </c>
      <c r="H273" s="70" t="s">
        <v>2133</v>
      </c>
      <c r="I273" s="148"/>
      <c r="J273" s="71">
        <v>1.1282657407260595</v>
      </c>
      <c r="K273" s="71">
        <v>0.54334253924415321</v>
      </c>
      <c r="L273" s="71">
        <v>4.4400536226667402</v>
      </c>
      <c r="M273" s="71">
        <v>2.9086968078632247</v>
      </c>
      <c r="N273" s="71">
        <v>3.303858740897192</v>
      </c>
      <c r="O273" s="71">
        <v>2.5793425105961378</v>
      </c>
      <c r="P273" s="71">
        <v>6.8702328147618559</v>
      </c>
      <c r="Q273" s="71">
        <v>0.20801132202209641</v>
      </c>
      <c r="R273" s="71">
        <v>0</v>
      </c>
      <c r="S273" s="71">
        <v>0.40322382032569098</v>
      </c>
      <c r="T273" s="72"/>
      <c r="U273" s="71">
        <v>66737</v>
      </c>
      <c r="V273" s="71">
        <v>261</v>
      </c>
      <c r="W273" s="71">
        <v>89</v>
      </c>
      <c r="X273" s="71">
        <v>696</v>
      </c>
      <c r="Y273" s="71">
        <v>1231</v>
      </c>
      <c r="Z273" s="71">
        <v>1517</v>
      </c>
      <c r="AA273" s="71">
        <v>1414</v>
      </c>
      <c r="AB273" s="71">
        <v>2945</v>
      </c>
      <c r="AC273" s="71">
        <v>0</v>
      </c>
      <c r="AD273" s="71">
        <v>0.40322382032569098</v>
      </c>
      <c r="AE273" s="72"/>
      <c r="AF273" s="71">
        <v>990164.95143716841</v>
      </c>
      <c r="AG273" s="71">
        <v>413434.62179805408</v>
      </c>
      <c r="AH273" s="71">
        <v>505946.4333248933</v>
      </c>
      <c r="AI273" s="71">
        <v>4318738.7524874508</v>
      </c>
      <c r="AJ273" s="71">
        <v>5340473.207463786</v>
      </c>
      <c r="AK273" s="71">
        <v>0</v>
      </c>
      <c r="AL273" s="71">
        <v>0</v>
      </c>
      <c r="AM273" s="71">
        <v>403913.45370810822</v>
      </c>
      <c r="AN273" s="71">
        <v>0</v>
      </c>
      <c r="AO273" s="71">
        <v>0</v>
      </c>
      <c r="AP273" s="71">
        <v>11972671.420219461</v>
      </c>
      <c r="AQ273" s="72"/>
      <c r="AR273" s="71">
        <v>15</v>
      </c>
      <c r="AS273" s="71">
        <v>3</v>
      </c>
      <c r="AT273" s="71">
        <v>0</v>
      </c>
      <c r="AU273" s="71">
        <v>1</v>
      </c>
      <c r="AV273" s="71">
        <v>0</v>
      </c>
      <c r="AW273" s="71">
        <v>0</v>
      </c>
      <c r="AX273" s="71"/>
      <c r="AY273" s="72"/>
      <c r="AZ273" s="71">
        <v>78.300000000000011</v>
      </c>
      <c r="BA273" s="71">
        <v>87.44</v>
      </c>
      <c r="BB273" s="71">
        <v>0</v>
      </c>
      <c r="BC273" s="71">
        <v>750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2146</v>
      </c>
      <c r="B274" s="70">
        <v>218</v>
      </c>
      <c r="C274" s="70">
        <v>14</v>
      </c>
      <c r="D274" s="70">
        <v>13</v>
      </c>
      <c r="E274" s="70">
        <v>2017</v>
      </c>
      <c r="F274" s="70" t="s">
        <v>156</v>
      </c>
      <c r="G274" s="1064" t="s">
        <v>2132</v>
      </c>
      <c r="H274" s="70" t="s">
        <v>2133</v>
      </c>
      <c r="I274" s="148"/>
      <c r="J274" s="71">
        <v>1.0462076137599916</v>
      </c>
      <c r="K274" s="71">
        <v>0.5383681029073516</v>
      </c>
      <c r="L274" s="71">
        <v>3.8193757384721265</v>
      </c>
      <c r="M274" s="71">
        <v>2.4674014577290855</v>
      </c>
      <c r="N274" s="71">
        <v>3.4235884471936551</v>
      </c>
      <c r="O274" s="71">
        <v>2.5422714277113889</v>
      </c>
      <c r="P274" s="71">
        <v>6.9232712164637267</v>
      </c>
      <c r="Q274" s="71">
        <v>0.19691680844443499</v>
      </c>
      <c r="R274" s="71">
        <v>0</v>
      </c>
      <c r="S274" s="71">
        <v>0.56462788060676516</v>
      </c>
      <c r="T274" s="72"/>
      <c r="U274" s="71">
        <v>66465</v>
      </c>
      <c r="V274" s="71">
        <v>261</v>
      </c>
      <c r="W274" s="71">
        <v>89</v>
      </c>
      <c r="X274" s="71">
        <v>696</v>
      </c>
      <c r="Y274" s="71">
        <v>1231</v>
      </c>
      <c r="Z274" s="71">
        <v>1520</v>
      </c>
      <c r="AA274" s="71">
        <v>1434</v>
      </c>
      <c r="AB274" s="71">
        <v>2883</v>
      </c>
      <c r="AC274" s="71">
        <v>0</v>
      </c>
      <c r="AD274" s="71">
        <v>0.56462788060676516</v>
      </c>
      <c r="AE274" s="72"/>
      <c r="AF274" s="71">
        <v>935561.88403332233</v>
      </c>
      <c r="AG274" s="71">
        <v>419185.28666872502</v>
      </c>
      <c r="AH274" s="71">
        <v>559358.17065547826</v>
      </c>
      <c r="AI274" s="71">
        <v>3966129.4652467342</v>
      </c>
      <c r="AJ274" s="71">
        <v>6082257.8124413276</v>
      </c>
      <c r="AK274" s="71">
        <v>0</v>
      </c>
      <c r="AL274" s="71">
        <v>0</v>
      </c>
      <c r="AM274" s="71">
        <v>396028.72131176211</v>
      </c>
      <c r="AN274" s="71">
        <v>0</v>
      </c>
      <c r="AO274" s="71">
        <v>0</v>
      </c>
      <c r="AP274" s="71">
        <v>12358521.34035735</v>
      </c>
      <c r="AQ274" s="72"/>
      <c r="AR274" s="71">
        <v>15</v>
      </c>
      <c r="AS274" s="71">
        <v>3</v>
      </c>
      <c r="AT274" s="71">
        <v>0</v>
      </c>
      <c r="AU274" s="71">
        <v>1</v>
      </c>
      <c r="AV274" s="71">
        <v>0</v>
      </c>
      <c r="AW274" s="71">
        <v>0</v>
      </c>
      <c r="AX274" s="71"/>
      <c r="AY274" s="72"/>
      <c r="AZ274" s="71">
        <v>78.300000000000011</v>
      </c>
      <c r="BA274" s="71">
        <v>87.44</v>
      </c>
      <c r="BB274" s="71">
        <v>0</v>
      </c>
      <c r="BC274" s="71">
        <v>750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2147</v>
      </c>
      <c r="B275" s="70">
        <v>219</v>
      </c>
      <c r="C275" s="70">
        <v>15</v>
      </c>
      <c r="D275" s="70">
        <v>13</v>
      </c>
      <c r="E275" s="70">
        <v>2018</v>
      </c>
      <c r="F275" s="70" t="s">
        <v>183</v>
      </c>
      <c r="G275" s="70" t="s">
        <v>2132</v>
      </c>
      <c r="H275" s="70" t="s">
        <v>2133</v>
      </c>
      <c r="I275" s="148"/>
      <c r="J275" s="71">
        <v>1.0634015783183068</v>
      </c>
      <c r="K275" s="71">
        <v>0.46399832841868638</v>
      </c>
      <c r="L275" s="71">
        <v>3.3986751467383969</v>
      </c>
      <c r="M275" s="71">
        <v>2.380557574897761</v>
      </c>
      <c r="N275" s="71">
        <v>2.2758804585780825</v>
      </c>
      <c r="O275" s="71">
        <v>2.5306124126002407</v>
      </c>
      <c r="P275" s="71">
        <v>6.9308334941833083</v>
      </c>
      <c r="Q275" s="71">
        <v>0.178670569298781</v>
      </c>
      <c r="R275" s="71">
        <v>0</v>
      </c>
      <c r="S275" s="71">
        <v>0.51443204223464389</v>
      </c>
      <c r="T275" s="72"/>
      <c r="U275" s="71">
        <v>69762</v>
      </c>
      <c r="V275" s="71">
        <v>261</v>
      </c>
      <c r="W275" s="71">
        <v>89</v>
      </c>
      <c r="X275" s="71">
        <v>696</v>
      </c>
      <c r="Y275" s="71">
        <v>1223</v>
      </c>
      <c r="Z275" s="71">
        <v>1542</v>
      </c>
      <c r="AA275" s="71">
        <v>1450</v>
      </c>
      <c r="AB275" s="71">
        <v>2819</v>
      </c>
      <c r="AC275" s="71">
        <v>0</v>
      </c>
      <c r="AD275" s="71">
        <v>0.51443204223464389</v>
      </c>
      <c r="AE275" s="72"/>
      <c r="AF275" s="71">
        <v>1027330.613471605</v>
      </c>
      <c r="AG275" s="71">
        <v>369337.76036176342</v>
      </c>
      <c r="AH275" s="71">
        <v>518433.15181148611</v>
      </c>
      <c r="AI275" s="71">
        <v>4052296.0278995922</v>
      </c>
      <c r="AJ275" s="71">
        <v>4650425.979817857</v>
      </c>
      <c r="AK275" s="71">
        <v>0</v>
      </c>
      <c r="AL275" s="71">
        <v>0</v>
      </c>
      <c r="AM275" s="71">
        <v>388038.48109613807</v>
      </c>
      <c r="AN275" s="71">
        <v>0</v>
      </c>
      <c r="AO275" s="71">
        <v>0</v>
      </c>
      <c r="AP275" s="71">
        <v>11005862.01445844</v>
      </c>
      <c r="AQ275" s="72"/>
      <c r="AR275" s="71">
        <v>15</v>
      </c>
      <c r="AS275" s="71">
        <v>3</v>
      </c>
      <c r="AT275" s="71">
        <v>0</v>
      </c>
      <c r="AU275" s="71">
        <v>1</v>
      </c>
      <c r="AV275" s="71">
        <v>0</v>
      </c>
      <c r="AW275" s="71">
        <v>0</v>
      </c>
      <c r="AX275" s="71"/>
      <c r="AY275" s="72"/>
      <c r="AZ275" s="71">
        <v>78.2</v>
      </c>
      <c r="BA275" s="71">
        <v>87.34</v>
      </c>
      <c r="BB275" s="71">
        <v>0</v>
      </c>
      <c r="BC275" s="71">
        <v>750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2148</v>
      </c>
      <c r="B276" s="70">
        <v>220</v>
      </c>
      <c r="C276" s="70">
        <v>16</v>
      </c>
      <c r="D276" s="70">
        <v>13</v>
      </c>
      <c r="E276" s="70">
        <v>2019</v>
      </c>
      <c r="F276" s="70" t="s">
        <v>158</v>
      </c>
      <c r="G276" s="70" t="s">
        <v>2132</v>
      </c>
      <c r="H276" s="70" t="s">
        <v>2133</v>
      </c>
      <c r="I276" s="148"/>
      <c r="J276" s="71">
        <v>0</v>
      </c>
      <c r="K276" s="71">
        <v>0.43648003966543636</v>
      </c>
      <c r="L276" s="71">
        <v>3.4523152909151307</v>
      </c>
      <c r="M276" s="71">
        <v>2.6659666818365548</v>
      </c>
      <c r="N276" s="71">
        <v>2.321580899267226</v>
      </c>
      <c r="O276" s="71">
        <v>2.4422305676165221</v>
      </c>
      <c r="P276" s="71">
        <v>6.8338085901972665</v>
      </c>
      <c r="Q276" s="71">
        <v>0.170135075282737</v>
      </c>
      <c r="R276" s="71">
        <v>0</v>
      </c>
      <c r="S276" s="71">
        <v>0.45079415092991415</v>
      </c>
      <c r="T276" s="72"/>
      <c r="U276" s="71">
        <v>0</v>
      </c>
      <c r="V276" s="71">
        <v>261</v>
      </c>
      <c r="W276" s="71">
        <v>89</v>
      </c>
      <c r="X276" s="71">
        <v>696</v>
      </c>
      <c r="Y276" s="71">
        <v>1208</v>
      </c>
      <c r="Z276" s="71">
        <v>1529</v>
      </c>
      <c r="AA276" s="71">
        <v>1419</v>
      </c>
      <c r="AB276" s="71">
        <v>2757</v>
      </c>
      <c r="AC276" s="71">
        <v>0</v>
      </c>
      <c r="AD276" s="71">
        <v>0.45079415092991421</v>
      </c>
      <c r="AE276" s="72"/>
      <c r="AF276" s="71">
        <v>0</v>
      </c>
      <c r="AG276" s="71">
        <v>357705.130612579</v>
      </c>
      <c r="AH276" s="71">
        <v>564407.44965200382</v>
      </c>
      <c r="AI276" s="71">
        <v>4004611.4524607169</v>
      </c>
      <c r="AJ276" s="71">
        <v>4825327.3873573868</v>
      </c>
      <c r="AK276" s="71">
        <v>0</v>
      </c>
      <c r="AL276" s="71">
        <v>0</v>
      </c>
      <c r="AM276" s="71">
        <v>375482.64531511202</v>
      </c>
      <c r="AN276" s="71">
        <v>0</v>
      </c>
      <c r="AO276" s="71">
        <v>0</v>
      </c>
      <c r="AP276" s="71">
        <v>10127534.065397799</v>
      </c>
      <c r="AQ276" s="72"/>
      <c r="AR276" s="71">
        <v>16</v>
      </c>
      <c r="AS276" s="71">
        <v>3</v>
      </c>
      <c r="AT276" s="71">
        <v>0</v>
      </c>
      <c r="AU276" s="71">
        <v>1</v>
      </c>
      <c r="AV276" s="71">
        <v>0</v>
      </c>
      <c r="AW276" s="71">
        <v>0</v>
      </c>
      <c r="AX276" s="71"/>
      <c r="AY276" s="72"/>
      <c r="AZ276" s="71">
        <v>82.1</v>
      </c>
      <c r="BA276" s="71">
        <v>87.44</v>
      </c>
      <c r="BB276" s="71">
        <v>0</v>
      </c>
      <c r="BC276" s="71">
        <v>750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2149</v>
      </c>
      <c r="B277" s="70">
        <v>221</v>
      </c>
      <c r="C277" s="70">
        <v>17</v>
      </c>
      <c r="D277" s="70">
        <v>13</v>
      </c>
      <c r="E277" s="70">
        <v>2020</v>
      </c>
      <c r="F277" s="70" t="s">
        <v>159</v>
      </c>
      <c r="G277" s="70" t="s">
        <v>2132</v>
      </c>
      <c r="H277" s="70" t="s">
        <v>2133</v>
      </c>
      <c r="I277" s="148"/>
      <c r="J277" s="71">
        <v>0</v>
      </c>
      <c r="K277" s="71">
        <v>0.41579879979823098</v>
      </c>
      <c r="L277" s="71">
        <v>4.1770653273897196</v>
      </c>
      <c r="M277" s="71">
        <v>2.6744344523390411</v>
      </c>
      <c r="N277" s="71">
        <v>2.5650455538426487</v>
      </c>
      <c r="O277" s="71">
        <v>2.1131499629137194</v>
      </c>
      <c r="P277" s="71">
        <v>6.4792721714192343</v>
      </c>
      <c r="Q277" s="71">
        <v>0.15872226738989201</v>
      </c>
      <c r="R277" s="71">
        <v>0</v>
      </c>
      <c r="S277" s="71">
        <v>0.40956023293200022</v>
      </c>
      <c r="T277" s="72"/>
      <c r="U277" s="71">
        <v>0</v>
      </c>
      <c r="V277" s="71">
        <v>217</v>
      </c>
      <c r="W277" s="71">
        <v>101</v>
      </c>
      <c r="X277" s="71">
        <v>733</v>
      </c>
      <c r="Y277" s="71">
        <v>1199</v>
      </c>
      <c r="Z277" s="71">
        <v>1510</v>
      </c>
      <c r="AA277" s="71">
        <v>1430</v>
      </c>
      <c r="AB277" s="71">
        <v>2692</v>
      </c>
      <c r="AC277" s="71">
        <v>0</v>
      </c>
      <c r="AD277" s="71">
        <v>0.40956023293200022</v>
      </c>
      <c r="AE277" s="72"/>
      <c r="AF277" s="71">
        <v>0</v>
      </c>
      <c r="AG277" s="71">
        <v>310050.92135737225</v>
      </c>
      <c r="AH277" s="71">
        <v>700638.08909423777</v>
      </c>
      <c r="AI277" s="71">
        <v>3936308.2329529389</v>
      </c>
      <c r="AJ277" s="71">
        <v>5676950.1140214941</v>
      </c>
      <c r="AK277" s="71"/>
      <c r="AL277" s="71"/>
      <c r="AM277" s="71">
        <v>351335.90874380805</v>
      </c>
      <c r="AN277" s="71"/>
      <c r="AO277" s="71"/>
      <c r="AP277" s="71">
        <v>10975283.266169852</v>
      </c>
      <c r="AQ277" s="72"/>
      <c r="AR277" s="71">
        <v>17</v>
      </c>
      <c r="AS277" s="71">
        <v>3</v>
      </c>
      <c r="AT277" s="71">
        <v>0</v>
      </c>
      <c r="AU277" s="71">
        <v>2</v>
      </c>
      <c r="AV277" s="71">
        <v>0</v>
      </c>
      <c r="AW277" s="71">
        <v>0</v>
      </c>
      <c r="AX277" s="71"/>
      <c r="AY277" s="72"/>
      <c r="AZ277" s="71">
        <v>85.1</v>
      </c>
      <c r="BA277" s="71">
        <v>87.44</v>
      </c>
      <c r="BB277" s="71">
        <v>0</v>
      </c>
      <c r="BC277" s="71">
        <v>1080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2150</v>
      </c>
      <c r="B278" s="70">
        <v>221</v>
      </c>
      <c r="C278" s="70">
        <v>18</v>
      </c>
      <c r="D278" s="70">
        <v>13</v>
      </c>
      <c r="E278" s="70">
        <v>2021</v>
      </c>
      <c r="F278" s="70" t="s">
        <v>160</v>
      </c>
      <c r="G278" s="70" t="s">
        <v>2132</v>
      </c>
      <c r="H278" s="70" t="s">
        <v>2133</v>
      </c>
      <c r="I278" s="148"/>
      <c r="J278" s="71">
        <v>0</v>
      </c>
      <c r="K278" s="71">
        <v>0.41736063513968696</v>
      </c>
      <c r="L278" s="71">
        <v>3.8438380104422469</v>
      </c>
      <c r="M278" s="71">
        <v>2.4347946822625914</v>
      </c>
      <c r="N278" s="71">
        <v>2.1400545511560849</v>
      </c>
      <c r="O278" s="71">
        <v>2.0387035008714722</v>
      </c>
      <c r="P278" s="71">
        <v>6.6074792801149389</v>
      </c>
      <c r="Q278" s="71">
        <v>0.15396680220703801</v>
      </c>
      <c r="R278" s="71">
        <v>0</v>
      </c>
      <c r="S278" s="71">
        <v>0.44072204309886132</v>
      </c>
      <c r="T278" s="72"/>
      <c r="U278" s="71">
        <v>0</v>
      </c>
      <c r="V278" s="71">
        <v>217</v>
      </c>
      <c r="W278" s="71">
        <v>101</v>
      </c>
      <c r="X278" s="71">
        <v>733</v>
      </c>
      <c r="Y278" s="71">
        <v>1196</v>
      </c>
      <c r="Z278" s="71">
        <v>1500</v>
      </c>
      <c r="AA278" s="71">
        <v>1422</v>
      </c>
      <c r="AB278" s="71">
        <v>2637</v>
      </c>
      <c r="AC278" s="71">
        <v>0</v>
      </c>
      <c r="AD278" s="71">
        <v>0.44072204309886132</v>
      </c>
      <c r="AE278" s="72"/>
      <c r="AF278" s="71">
        <v>0</v>
      </c>
      <c r="AG278" s="71">
        <v>330432.0979991192</v>
      </c>
      <c r="AH278" s="71">
        <v>640514.09811757214</v>
      </c>
      <c r="AI278" s="71">
        <v>4347085.8018395212</v>
      </c>
      <c r="AJ278" s="71">
        <v>5224625.0269483533</v>
      </c>
      <c r="AK278" s="71">
        <v>0</v>
      </c>
      <c r="AL278" s="71">
        <v>0</v>
      </c>
      <c r="AM278" s="71">
        <v>346142.87214917631</v>
      </c>
      <c r="AN278" s="71">
        <v>0</v>
      </c>
      <c r="AO278" s="71">
        <v>0</v>
      </c>
      <c r="AP278" s="71">
        <v>10888799.897053743</v>
      </c>
      <c r="AQ278" s="72"/>
      <c r="AR278" s="71">
        <v>18</v>
      </c>
      <c r="AS278" s="71">
        <v>3</v>
      </c>
      <c r="AT278" s="71">
        <v>0</v>
      </c>
      <c r="AU278" s="71">
        <v>2</v>
      </c>
      <c r="AV278" s="71">
        <v>0</v>
      </c>
      <c r="AW278" s="71">
        <v>0</v>
      </c>
      <c r="AX278" s="71"/>
      <c r="AY278" s="72"/>
      <c r="AZ278" s="71">
        <v>90.6</v>
      </c>
      <c r="BA278" s="71">
        <v>87.44</v>
      </c>
      <c r="BB278" s="71">
        <v>0</v>
      </c>
      <c r="BC278" s="71">
        <v>1080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2151</v>
      </c>
      <c r="B279" s="70">
        <v>221</v>
      </c>
      <c r="C279" s="70">
        <v>19</v>
      </c>
      <c r="D279" s="70">
        <v>13</v>
      </c>
      <c r="E279" s="70">
        <v>2022</v>
      </c>
      <c r="F279" s="70" t="s">
        <v>161</v>
      </c>
      <c r="G279" s="70" t="s">
        <v>2132</v>
      </c>
      <c r="H279" s="70" t="s">
        <v>2133</v>
      </c>
      <c r="I279" s="148"/>
      <c r="J279" s="71">
        <v>0</v>
      </c>
      <c r="K279" s="71">
        <v>0.42531667715477478</v>
      </c>
      <c r="L279" s="71">
        <v>3.3394742443116283</v>
      </c>
      <c r="M279" s="71">
        <v>2.5051095712577158</v>
      </c>
      <c r="N279" s="71">
        <v>3.2020307177455285</v>
      </c>
      <c r="O279" s="71">
        <v>2.1343160049549943</v>
      </c>
      <c r="P279" s="71">
        <v>6.8149127429811864</v>
      </c>
      <c r="Q279" s="71">
        <v>0.15223741272331992</v>
      </c>
      <c r="R279" s="71">
        <v>0</v>
      </c>
      <c r="S279" s="71">
        <v>0.48734795073017351</v>
      </c>
      <c r="T279" s="72"/>
      <c r="U279" s="71">
        <v>0</v>
      </c>
      <c r="V279" s="71">
        <v>217</v>
      </c>
      <c r="W279" s="71">
        <v>101</v>
      </c>
      <c r="X279" s="71">
        <v>733</v>
      </c>
      <c r="Y279" s="71">
        <v>1188</v>
      </c>
      <c r="Z279" s="71">
        <v>1492</v>
      </c>
      <c r="AA279" s="71">
        <v>1489</v>
      </c>
      <c r="AB279" s="71">
        <v>2586</v>
      </c>
      <c r="AC279" s="71">
        <v>0</v>
      </c>
      <c r="AD279" s="71">
        <v>0.48734795073017351</v>
      </c>
      <c r="AE279" s="72"/>
      <c r="AF279" s="71">
        <v>0</v>
      </c>
      <c r="AG279" s="71">
        <v>331120.45532484021</v>
      </c>
      <c r="AH279" s="71">
        <v>656842.17197551567</v>
      </c>
      <c r="AI279" s="71">
        <v>4019722.7318225526</v>
      </c>
      <c r="AJ279" s="71">
        <v>6345971.8063419377</v>
      </c>
      <c r="AK279" s="71">
        <v>0</v>
      </c>
      <c r="AL279" s="71">
        <v>0</v>
      </c>
      <c r="AM279" s="71">
        <v>333923.18333680084</v>
      </c>
      <c r="AN279" s="71">
        <v>0</v>
      </c>
      <c r="AO279" s="71">
        <v>0</v>
      </c>
      <c r="AP279" s="71">
        <v>11687580.348801646</v>
      </c>
      <c r="AQ279" s="72"/>
      <c r="AR279" s="71">
        <v>19</v>
      </c>
      <c r="AS279" s="71">
        <v>3</v>
      </c>
      <c r="AT279" s="71">
        <v>0</v>
      </c>
      <c r="AU279" s="71">
        <v>2</v>
      </c>
      <c r="AV279" s="71">
        <v>0</v>
      </c>
      <c r="AW279" s="71">
        <v>0</v>
      </c>
      <c r="AX279" s="71"/>
      <c r="AY279" s="72"/>
      <c r="AZ279" s="71">
        <v>96.5</v>
      </c>
      <c r="BA279" s="71">
        <v>87.44</v>
      </c>
      <c r="BB279" s="71">
        <v>0</v>
      </c>
      <c r="BC279" s="71">
        <v>1080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2152</v>
      </c>
      <c r="B280" s="70">
        <v>221</v>
      </c>
      <c r="C280" s="70">
        <v>20</v>
      </c>
      <c r="D280" s="70">
        <v>13</v>
      </c>
      <c r="E280" s="70">
        <v>2023</v>
      </c>
      <c r="F280" s="70" t="s">
        <v>1539</v>
      </c>
      <c r="G280" s="70" t="s">
        <v>2132</v>
      </c>
      <c r="H280" s="70" t="s">
        <v>2133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21</v>
      </c>
      <c r="AS280" s="71">
        <v>3</v>
      </c>
      <c r="AT280" s="71">
        <v>0</v>
      </c>
      <c r="AU280" s="71">
        <v>2</v>
      </c>
      <c r="AV280" s="71">
        <v>0</v>
      </c>
      <c r="AW280" s="71">
        <v>0</v>
      </c>
      <c r="AX280" s="71"/>
      <c r="AY280" s="72"/>
      <c r="AZ280" s="71">
        <v>103</v>
      </c>
      <c r="BA280" s="71">
        <v>87.44</v>
      </c>
      <c r="BB280" s="71">
        <v>0</v>
      </c>
      <c r="BC280" s="71">
        <v>1080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2153</v>
      </c>
      <c r="B281" s="70">
        <v>221</v>
      </c>
      <c r="C281" s="70">
        <v>21</v>
      </c>
      <c r="D281" s="70">
        <v>13</v>
      </c>
      <c r="E281" s="70">
        <v>2024</v>
      </c>
      <c r="F281" s="70" t="s">
        <v>1554</v>
      </c>
      <c r="G281" s="70" t="s">
        <v>2132</v>
      </c>
      <c r="H281" s="70" t="s">
        <v>2133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2154</v>
      </c>
      <c r="B282" s="70">
        <v>222</v>
      </c>
      <c r="C282" s="70">
        <v>1</v>
      </c>
      <c r="D282" s="70">
        <v>14</v>
      </c>
      <c r="E282" s="70">
        <v>1990</v>
      </c>
      <c r="F282" s="70" t="s">
        <v>787</v>
      </c>
      <c r="G282" s="70" t="s">
        <v>2155</v>
      </c>
      <c r="H282" s="70" t="s">
        <v>2156</v>
      </c>
      <c r="I282" s="148"/>
      <c r="J282" s="71">
        <v>5.0805663929170883</v>
      </c>
      <c r="K282" s="71">
        <v>0.43153728508047601</v>
      </c>
      <c r="L282" s="71">
        <v>2.1264065357424511</v>
      </c>
      <c r="M282" s="71">
        <v>1.3351246046079901</v>
      </c>
      <c r="N282" s="71">
        <v>4.5491650622890347</v>
      </c>
      <c r="O282" s="71">
        <v>2.073853024308145</v>
      </c>
      <c r="P282" s="71">
        <v>3.9001512932418771</v>
      </c>
      <c r="Q282" s="71">
        <v>0.24955951361076201</v>
      </c>
      <c r="R282" s="71">
        <v>0</v>
      </c>
      <c r="S282" s="71">
        <v>0.28686231268625162</v>
      </c>
      <c r="T282" s="72"/>
      <c r="U282" s="71">
        <v>107806</v>
      </c>
      <c r="V282" s="71">
        <v>133</v>
      </c>
      <c r="W282" s="71">
        <v>28</v>
      </c>
      <c r="X282" s="71">
        <v>555</v>
      </c>
      <c r="Y282" s="71">
        <v>999</v>
      </c>
      <c r="Z282" s="71">
        <v>853</v>
      </c>
      <c r="AA282" s="71">
        <v>947</v>
      </c>
      <c r="AB282" s="71">
        <v>4052</v>
      </c>
      <c r="AC282" s="71">
        <v>0</v>
      </c>
      <c r="AD282" s="71">
        <v>0.28686231268625162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2157</v>
      </c>
      <c r="B283" s="70">
        <v>223</v>
      </c>
      <c r="C283" s="70">
        <v>2</v>
      </c>
      <c r="D283" s="70">
        <v>14</v>
      </c>
      <c r="E283" s="70">
        <v>2005</v>
      </c>
      <c r="F283" s="70" t="s">
        <v>789</v>
      </c>
      <c r="G283" s="70" t="s">
        <v>2155</v>
      </c>
      <c r="H283" s="70" t="s">
        <v>2156</v>
      </c>
      <c r="I283" s="148"/>
      <c r="J283" s="71">
        <v>2.8719596084533232</v>
      </c>
      <c r="K283" s="71">
        <v>0.28781947524219442</v>
      </c>
      <c r="L283" s="71">
        <v>0.39073392971357629</v>
      </c>
      <c r="M283" s="71">
        <v>1.870793061438607</v>
      </c>
      <c r="N283" s="71">
        <v>7.4062859652774904</v>
      </c>
      <c r="O283" s="71">
        <v>3.0443347507005658</v>
      </c>
      <c r="P283" s="71">
        <v>4.3699085884817377</v>
      </c>
      <c r="Q283" s="71">
        <v>0.204079193881812</v>
      </c>
      <c r="R283" s="71">
        <v>0</v>
      </c>
      <c r="S283" s="71">
        <v>0</v>
      </c>
      <c r="T283" s="72"/>
      <c r="U283" s="71">
        <v>71721</v>
      </c>
      <c r="V283" s="71">
        <v>97</v>
      </c>
      <c r="W283" s="71">
        <v>4</v>
      </c>
      <c r="X283" s="71">
        <v>311</v>
      </c>
      <c r="Y283" s="71">
        <v>1130</v>
      </c>
      <c r="Z283" s="71">
        <v>1449</v>
      </c>
      <c r="AA283" s="71">
        <v>869</v>
      </c>
      <c r="AB283" s="71">
        <v>3464</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2158</v>
      </c>
      <c r="B284" s="70">
        <v>224</v>
      </c>
      <c r="C284" s="70">
        <v>3</v>
      </c>
      <c r="D284" s="70">
        <v>14</v>
      </c>
      <c r="E284" s="70">
        <v>2006</v>
      </c>
      <c r="F284" s="70" t="s">
        <v>790</v>
      </c>
      <c r="G284" s="70" t="s">
        <v>2155</v>
      </c>
      <c r="H284" s="70" t="s">
        <v>2156</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2159</v>
      </c>
      <c r="B285" s="70">
        <v>225</v>
      </c>
      <c r="C285" s="70">
        <v>4</v>
      </c>
      <c r="D285" s="70">
        <v>14</v>
      </c>
      <c r="E285" s="70">
        <v>2007</v>
      </c>
      <c r="F285" s="70" t="s">
        <v>791</v>
      </c>
      <c r="G285" s="70" t="s">
        <v>2155</v>
      </c>
      <c r="H285" s="70" t="s">
        <v>2156</v>
      </c>
      <c r="I285" s="148"/>
      <c r="J285" s="71">
        <v>1.575229348179817</v>
      </c>
      <c r="K285" s="71">
        <v>0.35296912979317591</v>
      </c>
      <c r="L285" s="71">
        <v>1.60119318819404</v>
      </c>
      <c r="M285" s="71">
        <v>2.222430749408109</v>
      </c>
      <c r="N285" s="71">
        <v>6.5003871705268974</v>
      </c>
      <c r="O285" s="71">
        <v>2.9527602026935078</v>
      </c>
      <c r="P285" s="71">
        <v>4.2281831678010846</v>
      </c>
      <c r="Q285" s="71">
        <v>0.209937236523417</v>
      </c>
      <c r="R285" s="71">
        <v>0</v>
      </c>
      <c r="S285" s="71">
        <v>0</v>
      </c>
      <c r="T285" s="72"/>
      <c r="U285" s="71">
        <v>61130</v>
      </c>
      <c r="V285" s="71">
        <v>111</v>
      </c>
      <c r="W285" s="71">
        <v>19</v>
      </c>
      <c r="X285" s="71">
        <v>481</v>
      </c>
      <c r="Y285" s="71">
        <v>1152</v>
      </c>
      <c r="Z285" s="71">
        <v>1461</v>
      </c>
      <c r="AA285" s="71">
        <v>828</v>
      </c>
      <c r="AB285" s="71">
        <v>3375</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2160</v>
      </c>
      <c r="B286" s="70">
        <v>226</v>
      </c>
      <c r="C286" s="70">
        <v>5</v>
      </c>
      <c r="D286" s="70">
        <v>14</v>
      </c>
      <c r="E286" s="70">
        <v>2008</v>
      </c>
      <c r="F286" s="70" t="s">
        <v>792</v>
      </c>
      <c r="G286" s="70" t="s">
        <v>2155</v>
      </c>
      <c r="H286" s="70" t="s">
        <v>2156</v>
      </c>
      <c r="I286" s="148"/>
      <c r="J286" s="71">
        <v>1.4938069705255499</v>
      </c>
      <c r="K286" s="71">
        <v>0.25445458885266742</v>
      </c>
      <c r="L286" s="71">
        <v>1.424038718936941</v>
      </c>
      <c r="M286" s="71">
        <v>2.3424455717968482</v>
      </c>
      <c r="N286" s="71">
        <v>6.214394134804186</v>
      </c>
      <c r="O286" s="71">
        <v>2.8526376213805782</v>
      </c>
      <c r="P286" s="71">
        <v>4.1519549820755381</v>
      </c>
      <c r="Q286" s="71">
        <v>0.20537734823505999</v>
      </c>
      <c r="R286" s="71">
        <v>0</v>
      </c>
      <c r="S286" s="71">
        <v>0</v>
      </c>
      <c r="T286" s="72"/>
      <c r="U286" s="71">
        <v>63568</v>
      </c>
      <c r="V286" s="71">
        <v>111</v>
      </c>
      <c r="W286" s="71">
        <v>19</v>
      </c>
      <c r="X286" s="71">
        <v>481</v>
      </c>
      <c r="Y286" s="71">
        <v>1158</v>
      </c>
      <c r="Z286" s="71">
        <v>1461</v>
      </c>
      <c r="AA286" s="71">
        <v>814</v>
      </c>
      <c r="AB286" s="71">
        <v>3356</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2161</v>
      </c>
      <c r="B287" s="70">
        <v>227</v>
      </c>
      <c r="C287" s="70">
        <v>6</v>
      </c>
      <c r="D287" s="70">
        <v>14</v>
      </c>
      <c r="E287" s="70">
        <v>2009</v>
      </c>
      <c r="F287" s="70" t="s">
        <v>176</v>
      </c>
      <c r="G287" s="70" t="s">
        <v>2155</v>
      </c>
      <c r="H287" s="70" t="s">
        <v>2156</v>
      </c>
      <c r="I287" s="148"/>
      <c r="J287" s="71">
        <v>1.560079341631238</v>
      </c>
      <c r="K287" s="71">
        <v>0.1786457141648076</v>
      </c>
      <c r="L287" s="71">
        <v>1.731914528171739</v>
      </c>
      <c r="M287" s="71">
        <v>2.4712259822889941</v>
      </c>
      <c r="N287" s="71">
        <v>6.3077076902979901</v>
      </c>
      <c r="O287" s="71">
        <v>2.8861117890245769</v>
      </c>
      <c r="P287" s="71">
        <v>4.0393554421221047</v>
      </c>
      <c r="Q287" s="71">
        <v>0.19238128257676099</v>
      </c>
      <c r="R287" s="71">
        <v>0</v>
      </c>
      <c r="S287" s="71">
        <v>0</v>
      </c>
      <c r="T287" s="72"/>
      <c r="U287" s="71">
        <v>62706</v>
      </c>
      <c r="V287" s="71">
        <v>81</v>
      </c>
      <c r="W287" s="71">
        <v>29</v>
      </c>
      <c r="X287" s="71">
        <v>519</v>
      </c>
      <c r="Y287" s="71">
        <v>1151</v>
      </c>
      <c r="Z287" s="71">
        <v>1459</v>
      </c>
      <c r="AA287" s="71">
        <v>813</v>
      </c>
      <c r="AB287" s="71">
        <v>3300</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2162</v>
      </c>
      <c r="B288" s="70">
        <v>228</v>
      </c>
      <c r="C288" s="70">
        <v>7</v>
      </c>
      <c r="D288" s="70">
        <v>14</v>
      </c>
      <c r="E288" s="70">
        <v>2010</v>
      </c>
      <c r="F288" s="70" t="s">
        <v>177</v>
      </c>
      <c r="G288" s="70" t="s">
        <v>2155</v>
      </c>
      <c r="H288" s="70" t="s">
        <v>2156</v>
      </c>
      <c r="I288" s="148"/>
      <c r="J288" s="71">
        <v>1.9918982373946521</v>
      </c>
      <c r="K288" s="71">
        <v>0.20754381247479561</v>
      </c>
      <c r="L288" s="71">
        <v>1.598758394816556</v>
      </c>
      <c r="M288" s="71">
        <v>2.3482876065973821</v>
      </c>
      <c r="N288" s="71">
        <v>6.4191072497676478</v>
      </c>
      <c r="O288" s="71">
        <v>2.8648866598731169</v>
      </c>
      <c r="P288" s="71">
        <v>4.0816682757662113</v>
      </c>
      <c r="Q288" s="71">
        <v>0.19717908945756599</v>
      </c>
      <c r="R288" s="71">
        <v>0</v>
      </c>
      <c r="S288" s="71">
        <v>0</v>
      </c>
      <c r="T288" s="72"/>
      <c r="U288" s="71">
        <v>78934</v>
      </c>
      <c r="V288" s="71">
        <v>81</v>
      </c>
      <c r="W288" s="71">
        <v>29</v>
      </c>
      <c r="X288" s="71">
        <v>519</v>
      </c>
      <c r="Y288" s="71">
        <v>1148</v>
      </c>
      <c r="Z288" s="71">
        <v>1455</v>
      </c>
      <c r="AA288" s="71">
        <v>801</v>
      </c>
      <c r="AB288" s="71">
        <v>3241</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2163</v>
      </c>
      <c r="B289" s="70">
        <v>229</v>
      </c>
      <c r="C289" s="70">
        <v>8</v>
      </c>
      <c r="D289" s="70">
        <v>14</v>
      </c>
      <c r="E289" s="70">
        <v>2011</v>
      </c>
      <c r="F289" s="70" t="s">
        <v>178</v>
      </c>
      <c r="G289" s="70" t="s">
        <v>2155</v>
      </c>
      <c r="H289" s="70" t="s">
        <v>2156</v>
      </c>
      <c r="I289" s="148"/>
      <c r="J289" s="71">
        <v>0</v>
      </c>
      <c r="K289" s="71">
        <v>0.24133545693250161</v>
      </c>
      <c r="L289" s="71">
        <v>1.447566777299965</v>
      </c>
      <c r="M289" s="71">
        <v>2.766220766052538</v>
      </c>
      <c r="N289" s="71">
        <v>7.3101283510759467</v>
      </c>
      <c r="O289" s="71">
        <v>2.8348044459306125</v>
      </c>
      <c r="P289" s="71">
        <v>3.9290754441253917</v>
      </c>
      <c r="Q289" s="71">
        <v>0.223794586311825</v>
      </c>
      <c r="R289" s="71">
        <v>0</v>
      </c>
      <c r="S289" s="71">
        <v>0</v>
      </c>
      <c r="T289" s="72"/>
      <c r="U289" s="71">
        <v>0</v>
      </c>
      <c r="V289" s="71">
        <v>81</v>
      </c>
      <c r="W289" s="71">
        <v>29</v>
      </c>
      <c r="X289" s="71">
        <v>519</v>
      </c>
      <c r="Y289" s="71">
        <v>1148</v>
      </c>
      <c r="Z289" s="71">
        <v>1471</v>
      </c>
      <c r="AA289" s="71">
        <v>794</v>
      </c>
      <c r="AB289" s="71">
        <v>3189</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2164</v>
      </c>
      <c r="B290" s="70">
        <v>230</v>
      </c>
      <c r="C290" s="70">
        <v>9</v>
      </c>
      <c r="D290" s="70">
        <v>14</v>
      </c>
      <c r="E290" s="70">
        <v>2012</v>
      </c>
      <c r="F290" s="70" t="s">
        <v>179</v>
      </c>
      <c r="G290" s="70" t="s">
        <v>2155</v>
      </c>
      <c r="H290" s="70" t="s">
        <v>2156</v>
      </c>
      <c r="I290" s="148"/>
      <c r="J290" s="71">
        <v>0</v>
      </c>
      <c r="K290" s="71">
        <v>0.26541537252281461</v>
      </c>
      <c r="L290" s="71">
        <v>1.410588648076577</v>
      </c>
      <c r="M290" s="71">
        <v>2.999583021429757</v>
      </c>
      <c r="N290" s="71">
        <v>7.4313658365256297</v>
      </c>
      <c r="O290" s="71">
        <v>2.8564720745031869</v>
      </c>
      <c r="P290" s="71">
        <v>3.8668275315713019</v>
      </c>
      <c r="Q290" s="71">
        <v>0.24124216002292201</v>
      </c>
      <c r="R290" s="71">
        <v>0</v>
      </c>
      <c r="S290" s="71">
        <v>0</v>
      </c>
      <c r="T290" s="72"/>
      <c r="U290" s="71">
        <v>0</v>
      </c>
      <c r="V290" s="71">
        <v>81</v>
      </c>
      <c r="W290" s="71">
        <v>29</v>
      </c>
      <c r="X290" s="71">
        <v>519</v>
      </c>
      <c r="Y290" s="71">
        <v>1165</v>
      </c>
      <c r="Z290" s="71">
        <v>1494</v>
      </c>
      <c r="AA290" s="71">
        <v>777</v>
      </c>
      <c r="AB290" s="71">
        <v>3164</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2165</v>
      </c>
      <c r="B291" s="70">
        <v>231</v>
      </c>
      <c r="C291" s="70">
        <v>10</v>
      </c>
      <c r="D291" s="70">
        <v>14</v>
      </c>
      <c r="E291" s="70">
        <v>2013</v>
      </c>
      <c r="F291" s="70" t="s">
        <v>180</v>
      </c>
      <c r="G291" s="70" t="s">
        <v>2155</v>
      </c>
      <c r="H291" s="70" t="s">
        <v>2156</v>
      </c>
      <c r="I291" s="148"/>
      <c r="J291" s="71">
        <v>0</v>
      </c>
      <c r="K291" s="71">
        <v>0.2452833499746033</v>
      </c>
      <c r="L291" s="71">
        <v>1.2174810484927221</v>
      </c>
      <c r="M291" s="71">
        <v>2.7958380083722201</v>
      </c>
      <c r="N291" s="71">
        <v>7.2290543129489278</v>
      </c>
      <c r="O291" s="71">
        <v>2.7746521463910767</v>
      </c>
      <c r="P291" s="71">
        <v>3.8913884935922307</v>
      </c>
      <c r="Q291" s="71">
        <v>0.24150197843735999</v>
      </c>
      <c r="R291" s="71">
        <v>0</v>
      </c>
      <c r="S291" s="71">
        <v>0</v>
      </c>
      <c r="T291" s="72"/>
      <c r="U291" s="71">
        <v>0</v>
      </c>
      <c r="V291" s="71">
        <v>81</v>
      </c>
      <c r="W291" s="71">
        <v>29</v>
      </c>
      <c r="X291" s="71">
        <v>519</v>
      </c>
      <c r="Y291" s="71">
        <v>1154</v>
      </c>
      <c r="Z291" s="71">
        <v>1516</v>
      </c>
      <c r="AA291" s="71">
        <v>779</v>
      </c>
      <c r="AB291" s="71">
        <v>3122</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2166</v>
      </c>
      <c r="B292" s="70">
        <v>232</v>
      </c>
      <c r="C292" s="70">
        <v>11</v>
      </c>
      <c r="D292" s="70">
        <v>14</v>
      </c>
      <c r="E292" s="70">
        <v>2014</v>
      </c>
      <c r="F292" s="70" t="s">
        <v>181</v>
      </c>
      <c r="G292" s="1064" t="s">
        <v>2155</v>
      </c>
      <c r="H292" s="70" t="s">
        <v>2156</v>
      </c>
      <c r="I292" s="148"/>
      <c r="J292" s="71">
        <v>0</v>
      </c>
      <c r="K292" s="71">
        <v>0.22997121961581829</v>
      </c>
      <c r="L292" s="71">
        <v>1.1185991644599309</v>
      </c>
      <c r="M292" s="71">
        <v>2.7988454858189749</v>
      </c>
      <c r="N292" s="71">
        <v>7.0401639074184441</v>
      </c>
      <c r="O292" s="71">
        <v>2.5857832983204529</v>
      </c>
      <c r="P292" s="71">
        <v>3.8262527426575521</v>
      </c>
      <c r="Q292" s="71">
        <v>0.22599202284713901</v>
      </c>
      <c r="R292" s="71">
        <v>0</v>
      </c>
      <c r="S292" s="71">
        <v>0</v>
      </c>
      <c r="T292" s="72"/>
      <c r="U292" s="71">
        <v>0</v>
      </c>
      <c r="V292" s="71">
        <v>69</v>
      </c>
      <c r="W292" s="71">
        <v>22</v>
      </c>
      <c r="X292" s="71">
        <v>508</v>
      </c>
      <c r="Y292" s="71">
        <v>1171</v>
      </c>
      <c r="Z292" s="71">
        <v>1488</v>
      </c>
      <c r="AA292" s="71">
        <v>762</v>
      </c>
      <c r="AB292" s="71">
        <v>3045</v>
      </c>
      <c r="AC292" s="71">
        <v>0</v>
      </c>
      <c r="AD292" s="71">
        <v>0</v>
      </c>
      <c r="AE292" s="72"/>
      <c r="AF292" s="71"/>
      <c r="AG292" s="71"/>
      <c r="AH292" s="71"/>
      <c r="AI292" s="71"/>
      <c r="AJ292" s="71"/>
      <c r="AK292" s="71"/>
      <c r="AL292" s="71"/>
      <c r="AM292" s="71"/>
      <c r="AN292" s="71"/>
      <c r="AO292" s="71"/>
      <c r="AP292" s="71"/>
      <c r="AQ292" s="72"/>
      <c r="AR292" s="71">
        <v>3</v>
      </c>
      <c r="AS292" s="71">
        <v>1</v>
      </c>
      <c r="AT292" s="71">
        <v>0</v>
      </c>
      <c r="AU292" s="71">
        <v>0</v>
      </c>
      <c r="AV292" s="71">
        <v>0</v>
      </c>
      <c r="AW292" s="71">
        <v>0</v>
      </c>
      <c r="AX292" s="71"/>
      <c r="AY292" s="72"/>
      <c r="AZ292" s="71">
        <v>13.3</v>
      </c>
      <c r="BA292" s="71">
        <v>11</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2167</v>
      </c>
      <c r="B293" s="70">
        <v>233</v>
      </c>
      <c r="C293" s="70">
        <v>12</v>
      </c>
      <c r="D293" s="70">
        <v>14</v>
      </c>
      <c r="E293" s="70">
        <v>2015</v>
      </c>
      <c r="F293" s="70" t="s">
        <v>182</v>
      </c>
      <c r="G293" s="1064" t="s">
        <v>2155</v>
      </c>
      <c r="H293" s="70" t="s">
        <v>2156</v>
      </c>
      <c r="I293" s="148"/>
      <c r="J293" s="71">
        <v>0</v>
      </c>
      <c r="K293" s="71">
        <v>0.22157364958192641</v>
      </c>
      <c r="L293" s="71">
        <v>0.98871174007588247</v>
      </c>
      <c r="M293" s="71">
        <v>2.422802853612815</v>
      </c>
      <c r="N293" s="71">
        <v>6.5271845664083532</v>
      </c>
      <c r="O293" s="71">
        <v>2.5508079897865605</v>
      </c>
      <c r="P293" s="71">
        <v>3.7538962628860015</v>
      </c>
      <c r="Q293" s="71">
        <v>0.217671576301813</v>
      </c>
      <c r="R293" s="71">
        <v>0</v>
      </c>
      <c r="S293" s="71">
        <v>0</v>
      </c>
      <c r="T293" s="72"/>
      <c r="U293" s="71">
        <v>0</v>
      </c>
      <c r="V293" s="71">
        <v>69</v>
      </c>
      <c r="W293" s="71">
        <v>22</v>
      </c>
      <c r="X293" s="71">
        <v>508</v>
      </c>
      <c r="Y293" s="71">
        <v>1172</v>
      </c>
      <c r="Z293" s="71">
        <v>1482</v>
      </c>
      <c r="AA293" s="71">
        <v>747</v>
      </c>
      <c r="AB293" s="71">
        <v>2996</v>
      </c>
      <c r="AC293" s="71">
        <v>0</v>
      </c>
      <c r="AD293" s="71">
        <v>0</v>
      </c>
      <c r="AE293" s="72"/>
      <c r="AF293" s="71">
        <v>0</v>
      </c>
      <c r="AG293" s="71">
        <v>172792.23734617289</v>
      </c>
      <c r="AH293" s="71">
        <v>148774.22458470581</v>
      </c>
      <c r="AI293" s="71">
        <v>3102009.2641394869</v>
      </c>
      <c r="AJ293" s="71">
        <v>6234250.588200436</v>
      </c>
      <c r="AK293" s="71">
        <v>0</v>
      </c>
      <c r="AL293" s="71">
        <v>0</v>
      </c>
      <c r="AM293" s="71">
        <v>410589.23225268198</v>
      </c>
      <c r="AN293" s="71">
        <v>0</v>
      </c>
      <c r="AO293" s="71">
        <v>0</v>
      </c>
      <c r="AP293" s="71">
        <v>10068415.546523483</v>
      </c>
      <c r="AQ293" s="72"/>
      <c r="AR293" s="71">
        <v>3</v>
      </c>
      <c r="AS293" s="71">
        <v>1</v>
      </c>
      <c r="AT293" s="71">
        <v>0</v>
      </c>
      <c r="AU293" s="71">
        <v>0</v>
      </c>
      <c r="AV293" s="71">
        <v>0</v>
      </c>
      <c r="AW293" s="71">
        <v>0</v>
      </c>
      <c r="AX293" s="71"/>
      <c r="AY293" s="72"/>
      <c r="AZ293" s="71">
        <v>13.3</v>
      </c>
      <c r="BA293" s="71">
        <v>11</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2168</v>
      </c>
      <c r="B294" s="70">
        <v>234</v>
      </c>
      <c r="C294" s="70">
        <v>13</v>
      </c>
      <c r="D294" s="70">
        <v>14</v>
      </c>
      <c r="E294" s="70">
        <v>2016</v>
      </c>
      <c r="F294" s="70" t="s">
        <v>155</v>
      </c>
      <c r="G294" s="70" t="s">
        <v>2155</v>
      </c>
      <c r="H294" s="70" t="s">
        <v>2156</v>
      </c>
      <c r="I294" s="148"/>
      <c r="J294" s="71">
        <v>0</v>
      </c>
      <c r="K294" s="71">
        <v>0.20394808008359261</v>
      </c>
      <c r="L294" s="71">
        <v>1.2285374092215062</v>
      </c>
      <c r="M294" s="71">
        <v>2.2797542718712762</v>
      </c>
      <c r="N294" s="71">
        <v>7.0558644380213886</v>
      </c>
      <c r="O294" s="71">
        <v>2.5232328844592411</v>
      </c>
      <c r="P294" s="71">
        <v>3.8092379963036027</v>
      </c>
      <c r="Q294" s="71">
        <v>0.20631615335366504</v>
      </c>
      <c r="R294" s="71">
        <v>0</v>
      </c>
      <c r="S294" s="71">
        <v>0</v>
      </c>
      <c r="T294" s="72"/>
      <c r="U294" s="71">
        <v>0</v>
      </c>
      <c r="V294" s="71">
        <v>69</v>
      </c>
      <c r="W294" s="71">
        <v>22</v>
      </c>
      <c r="X294" s="71">
        <v>508</v>
      </c>
      <c r="Y294" s="71">
        <v>1168</v>
      </c>
      <c r="Z294" s="71">
        <v>1484</v>
      </c>
      <c r="AA294" s="71">
        <v>784</v>
      </c>
      <c r="AB294" s="71">
        <v>2921</v>
      </c>
      <c r="AC294" s="71">
        <v>0</v>
      </c>
      <c r="AD294" s="71">
        <v>0</v>
      </c>
      <c r="AE294" s="72"/>
      <c r="AF294" s="71">
        <v>0</v>
      </c>
      <c r="AG294" s="71">
        <v>161955.0697767814</v>
      </c>
      <c r="AH294" s="71">
        <v>136299.97690893439</v>
      </c>
      <c r="AI294" s="71">
        <v>3167175.2508614371</v>
      </c>
      <c r="AJ294" s="71">
        <v>6287082.1018312229</v>
      </c>
      <c r="AK294" s="71">
        <v>0</v>
      </c>
      <c r="AL294" s="71">
        <v>0</v>
      </c>
      <c r="AM294" s="71">
        <v>400621.79907687072</v>
      </c>
      <c r="AN294" s="71">
        <v>0</v>
      </c>
      <c r="AO294" s="71">
        <v>0</v>
      </c>
      <c r="AP294" s="71">
        <v>10153134.198455246</v>
      </c>
      <c r="AQ294" s="72"/>
      <c r="AR294" s="71">
        <v>3</v>
      </c>
      <c r="AS294" s="71">
        <v>1</v>
      </c>
      <c r="AT294" s="71">
        <v>0</v>
      </c>
      <c r="AU294" s="71">
        <v>0</v>
      </c>
      <c r="AV294" s="71">
        <v>0</v>
      </c>
      <c r="AW294" s="71">
        <v>0</v>
      </c>
      <c r="AX294" s="71"/>
      <c r="AY294" s="72"/>
      <c r="AZ294" s="71">
        <v>13.3</v>
      </c>
      <c r="BA294" s="71">
        <v>11</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2169</v>
      </c>
      <c r="B295" s="70">
        <v>235</v>
      </c>
      <c r="C295" s="70">
        <v>14</v>
      </c>
      <c r="D295" s="70">
        <v>14</v>
      </c>
      <c r="E295" s="70">
        <v>2017</v>
      </c>
      <c r="F295" s="70" t="s">
        <v>156</v>
      </c>
      <c r="G295" s="70" t="s">
        <v>2155</v>
      </c>
      <c r="H295" s="70" t="s">
        <v>2156</v>
      </c>
      <c r="I295" s="148"/>
      <c r="J295" s="71">
        <v>0</v>
      </c>
      <c r="K295" s="71">
        <v>0.22318384549349349</v>
      </c>
      <c r="L295" s="71">
        <v>1.1990675247694884</v>
      </c>
      <c r="M295" s="71">
        <v>2.0328700850188377</v>
      </c>
      <c r="N295" s="71">
        <v>6.3752955411862278</v>
      </c>
      <c r="O295" s="71">
        <v>2.4402460612045505</v>
      </c>
      <c r="P295" s="71">
        <v>3.7899357774923477</v>
      </c>
      <c r="Q295" s="71">
        <v>0.19589226729748199</v>
      </c>
      <c r="R295" s="71">
        <v>0</v>
      </c>
      <c r="S295" s="71">
        <v>0</v>
      </c>
      <c r="T295" s="72"/>
      <c r="U295" s="71">
        <v>0</v>
      </c>
      <c r="V295" s="71">
        <v>69</v>
      </c>
      <c r="W295" s="71">
        <v>22</v>
      </c>
      <c r="X295" s="71">
        <v>508</v>
      </c>
      <c r="Y295" s="71">
        <v>1166</v>
      </c>
      <c r="Z295" s="71">
        <v>1459</v>
      </c>
      <c r="AA295" s="71">
        <v>785</v>
      </c>
      <c r="AB295" s="71">
        <v>2868</v>
      </c>
      <c r="AC295" s="71">
        <v>0</v>
      </c>
      <c r="AD295" s="71">
        <v>0</v>
      </c>
      <c r="AE295" s="72"/>
      <c r="AF295" s="71">
        <v>0</v>
      </c>
      <c r="AG295" s="71">
        <v>173571.1198653614</v>
      </c>
      <c r="AH295" s="71">
        <v>184291.12121193649</v>
      </c>
      <c r="AI295" s="71">
        <v>2947022.6877798699</v>
      </c>
      <c r="AJ295" s="71">
        <v>6336789.5566392997</v>
      </c>
      <c r="AK295" s="71">
        <v>0</v>
      </c>
      <c r="AL295" s="71">
        <v>0</v>
      </c>
      <c r="AM295" s="71">
        <v>393968.21807913057</v>
      </c>
      <c r="AN295" s="71">
        <v>0</v>
      </c>
      <c r="AO295" s="71">
        <v>0</v>
      </c>
      <c r="AP295" s="71">
        <v>10035642.703575598</v>
      </c>
      <c r="AQ295" s="72"/>
      <c r="AR295" s="71">
        <v>4</v>
      </c>
      <c r="AS295" s="71">
        <v>1</v>
      </c>
      <c r="AT295" s="71">
        <v>0</v>
      </c>
      <c r="AU295" s="71">
        <v>0</v>
      </c>
      <c r="AV295" s="71">
        <v>0</v>
      </c>
      <c r="AW295" s="71">
        <v>0</v>
      </c>
      <c r="AX295" s="71"/>
      <c r="AY295" s="72"/>
      <c r="AZ295" s="71">
        <v>18.8</v>
      </c>
      <c r="BA295" s="71">
        <v>11</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2170</v>
      </c>
      <c r="B296" s="70">
        <v>236</v>
      </c>
      <c r="C296" s="70">
        <v>15</v>
      </c>
      <c r="D296" s="70">
        <v>14</v>
      </c>
      <c r="E296" s="70">
        <v>2018</v>
      </c>
      <c r="F296" s="70" t="s">
        <v>183</v>
      </c>
      <c r="G296" s="70" t="s">
        <v>2155</v>
      </c>
      <c r="H296" s="70" t="s">
        <v>2156</v>
      </c>
      <c r="I296" s="148"/>
      <c r="J296" s="71">
        <v>0</v>
      </c>
      <c r="K296" s="71">
        <v>0.20826835280707492</v>
      </c>
      <c r="L296" s="71">
        <v>1.1065483684563329</v>
      </c>
      <c r="M296" s="71">
        <v>2.2038120520737188</v>
      </c>
      <c r="N296" s="71">
        <v>6.1076388309184884</v>
      </c>
      <c r="O296" s="71">
        <v>2.4009636573502928</v>
      </c>
      <c r="P296" s="71">
        <v>3.7091908906801705</v>
      </c>
      <c r="Q296" s="71">
        <v>0.17816352263174001</v>
      </c>
      <c r="R296" s="71">
        <v>0</v>
      </c>
      <c r="S296" s="71">
        <v>0</v>
      </c>
      <c r="T296" s="72"/>
      <c r="U296" s="71">
        <v>0</v>
      </c>
      <c r="V296" s="71">
        <v>69</v>
      </c>
      <c r="W296" s="71">
        <v>22</v>
      </c>
      <c r="X296" s="71">
        <v>508</v>
      </c>
      <c r="Y296" s="71">
        <v>1154</v>
      </c>
      <c r="Z296" s="71">
        <v>1463</v>
      </c>
      <c r="AA296" s="71">
        <v>776</v>
      </c>
      <c r="AB296" s="71">
        <v>2811</v>
      </c>
      <c r="AC296" s="71">
        <v>0</v>
      </c>
      <c r="AD296" s="71">
        <v>0</v>
      </c>
      <c r="AE296" s="72"/>
      <c r="AF296" s="71">
        <v>0</v>
      </c>
      <c r="AG296" s="71">
        <v>159125.3073913673</v>
      </c>
      <c r="AH296" s="71">
        <v>175388.08646522599</v>
      </c>
      <c r="AI296" s="71">
        <v>3118254.570214509</v>
      </c>
      <c r="AJ296" s="71">
        <v>5697445.5358005054</v>
      </c>
      <c r="AK296" s="71">
        <v>0</v>
      </c>
      <c r="AL296" s="71">
        <v>0</v>
      </c>
      <c r="AM296" s="71">
        <v>386937.27221044502</v>
      </c>
      <c r="AN296" s="71">
        <v>0</v>
      </c>
      <c r="AO296" s="71">
        <v>0</v>
      </c>
      <c r="AP296" s="71">
        <v>9537150.7720820531</v>
      </c>
      <c r="AQ296" s="72"/>
      <c r="AR296" s="71">
        <v>5</v>
      </c>
      <c r="AS296" s="71">
        <v>1</v>
      </c>
      <c r="AT296" s="71">
        <v>0</v>
      </c>
      <c r="AU296" s="71">
        <v>0</v>
      </c>
      <c r="AV296" s="71">
        <v>0</v>
      </c>
      <c r="AW296" s="71">
        <v>0</v>
      </c>
      <c r="AX296" s="71"/>
      <c r="AY296" s="72"/>
      <c r="AZ296" s="71">
        <v>27.3</v>
      </c>
      <c r="BA296" s="71">
        <v>11</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2171</v>
      </c>
      <c r="B297" s="70">
        <v>237</v>
      </c>
      <c r="C297" s="70">
        <v>16</v>
      </c>
      <c r="D297" s="70">
        <v>14</v>
      </c>
      <c r="E297" s="70">
        <v>2019</v>
      </c>
      <c r="F297" s="70" t="s">
        <v>158</v>
      </c>
      <c r="G297" s="70" t="s">
        <v>2155</v>
      </c>
      <c r="H297" s="70" t="s">
        <v>2156</v>
      </c>
      <c r="I297" s="148"/>
      <c r="J297" s="71">
        <v>0</v>
      </c>
      <c r="K297" s="71">
        <v>0.1848140333461627</v>
      </c>
      <c r="L297" s="71">
        <v>1.1181062718153687</v>
      </c>
      <c r="M297" s="71">
        <v>2.0408087987862156</v>
      </c>
      <c r="N297" s="71">
        <v>5.9947334963174761</v>
      </c>
      <c r="O297" s="71">
        <v>2.3240323583270364</v>
      </c>
      <c r="P297" s="71">
        <v>3.6023177064605751</v>
      </c>
      <c r="Q297" s="71">
        <v>0.170505336600001</v>
      </c>
      <c r="R297" s="71">
        <v>0</v>
      </c>
      <c r="S297" s="71">
        <v>0</v>
      </c>
      <c r="T297" s="72"/>
      <c r="U297" s="71">
        <v>0</v>
      </c>
      <c r="V297" s="71">
        <v>69</v>
      </c>
      <c r="W297" s="71">
        <v>22</v>
      </c>
      <c r="X297" s="71">
        <v>508</v>
      </c>
      <c r="Y297" s="71">
        <v>1153</v>
      </c>
      <c r="Z297" s="71">
        <v>1455</v>
      </c>
      <c r="AA297" s="71">
        <v>748</v>
      </c>
      <c r="AB297" s="71">
        <v>2763</v>
      </c>
      <c r="AC297" s="71">
        <v>0</v>
      </c>
      <c r="AD297" s="71">
        <v>0</v>
      </c>
      <c r="AE297" s="72"/>
      <c r="AF297" s="71">
        <v>0</v>
      </c>
      <c r="AG297" s="71">
        <v>139383.4926050147</v>
      </c>
      <c r="AH297" s="71">
        <v>186208.84346015251</v>
      </c>
      <c r="AI297" s="71">
        <v>2979081.2659479012</v>
      </c>
      <c r="AJ297" s="71">
        <v>5795480.7730424451</v>
      </c>
      <c r="AK297" s="71">
        <v>0</v>
      </c>
      <c r="AL297" s="71">
        <v>0</v>
      </c>
      <c r="AM297" s="71">
        <v>376299.80014713615</v>
      </c>
      <c r="AN297" s="71">
        <v>0</v>
      </c>
      <c r="AO297" s="71">
        <v>0</v>
      </c>
      <c r="AP297" s="71">
        <v>9476454.1752026509</v>
      </c>
      <c r="AQ297" s="72"/>
      <c r="AR297" s="71">
        <v>5</v>
      </c>
      <c r="AS297" s="71">
        <v>1</v>
      </c>
      <c r="AT297" s="71">
        <v>0</v>
      </c>
      <c r="AU297" s="71">
        <v>0</v>
      </c>
      <c r="AV297" s="71">
        <v>0</v>
      </c>
      <c r="AW297" s="71">
        <v>0</v>
      </c>
      <c r="AX297" s="71"/>
      <c r="AY297" s="72"/>
      <c r="AZ297" s="71">
        <v>26.8</v>
      </c>
      <c r="BA297" s="71">
        <v>11</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2172</v>
      </c>
      <c r="B298" s="70">
        <v>238</v>
      </c>
      <c r="C298" s="70">
        <v>17</v>
      </c>
      <c r="D298" s="70">
        <v>14</v>
      </c>
      <c r="E298" s="70">
        <v>2020</v>
      </c>
      <c r="F298" s="70" t="s">
        <v>159</v>
      </c>
      <c r="G298" s="70" t="s">
        <v>2155</v>
      </c>
      <c r="H298" s="70" t="s">
        <v>2156</v>
      </c>
      <c r="I298" s="148"/>
      <c r="J298" s="71">
        <v>0</v>
      </c>
      <c r="K298" s="71">
        <v>0.17097197968896949</v>
      </c>
      <c r="L298" s="71">
        <v>2.3520685706787758</v>
      </c>
      <c r="M298" s="71">
        <v>1.7099978113731789</v>
      </c>
      <c r="N298" s="71">
        <v>5.1864092995400082</v>
      </c>
      <c r="O298" s="71">
        <v>1.9969966868065419</v>
      </c>
      <c r="P298" s="71">
        <v>3.3257243173578446</v>
      </c>
      <c r="Q298" s="71">
        <v>0.15842746377289699</v>
      </c>
      <c r="R298" s="71">
        <v>0</v>
      </c>
      <c r="S298" s="71">
        <v>0</v>
      </c>
      <c r="T298" s="72"/>
      <c r="U298" s="71">
        <v>0</v>
      </c>
      <c r="V298" s="71">
        <v>57</v>
      </c>
      <c r="W298" s="71">
        <v>50</v>
      </c>
      <c r="X298" s="71">
        <v>462</v>
      </c>
      <c r="Y298" s="71">
        <v>1140</v>
      </c>
      <c r="Z298" s="71">
        <v>1427</v>
      </c>
      <c r="AA298" s="71">
        <v>734</v>
      </c>
      <c r="AB298" s="71">
        <v>2687</v>
      </c>
      <c r="AC298" s="71">
        <v>0</v>
      </c>
      <c r="AD298" s="71">
        <v>0</v>
      </c>
      <c r="AE298" s="72"/>
      <c r="AF298" s="71">
        <v>0</v>
      </c>
      <c r="AG298" s="71">
        <v>131718.68654096214</v>
      </c>
      <c r="AH298" s="71">
        <v>410130.80396869261</v>
      </c>
      <c r="AI298" s="71">
        <v>2610875.7048929119</v>
      </c>
      <c r="AJ298" s="71">
        <v>5479847.7248063264</v>
      </c>
      <c r="AK298" s="71"/>
      <c r="AL298" s="71"/>
      <c r="AM298" s="71">
        <v>350683.35319264943</v>
      </c>
      <c r="AN298" s="71"/>
      <c r="AO298" s="71"/>
      <c r="AP298" s="71">
        <v>8983256.2734015435</v>
      </c>
      <c r="AQ298" s="72"/>
      <c r="AR298" s="71">
        <v>7</v>
      </c>
      <c r="AS298" s="71">
        <v>1</v>
      </c>
      <c r="AT298" s="71">
        <v>0</v>
      </c>
      <c r="AU298" s="71">
        <v>0</v>
      </c>
      <c r="AV298" s="71">
        <v>0</v>
      </c>
      <c r="AW298" s="71">
        <v>0</v>
      </c>
      <c r="AX298" s="71"/>
      <c r="AY298" s="72"/>
      <c r="AZ298" s="71">
        <v>35.799999999999997</v>
      </c>
      <c r="BA298" s="71">
        <v>11</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2173</v>
      </c>
      <c r="B299" s="70">
        <v>238</v>
      </c>
      <c r="C299" s="70">
        <v>18</v>
      </c>
      <c r="D299" s="70">
        <v>14</v>
      </c>
      <c r="E299" s="70">
        <v>2021</v>
      </c>
      <c r="F299" s="70" t="s">
        <v>160</v>
      </c>
      <c r="G299" s="70" t="s">
        <v>2155</v>
      </c>
      <c r="H299" s="70" t="s">
        <v>2156</v>
      </c>
      <c r="I299" s="148"/>
      <c r="J299" s="71">
        <v>0</v>
      </c>
      <c r="K299" s="71">
        <v>0.20265009316538818</v>
      </c>
      <c r="L299" s="71">
        <v>1.8761317414615422</v>
      </c>
      <c r="M299" s="71">
        <v>1.9463924341677348</v>
      </c>
      <c r="N299" s="71">
        <v>5.2698761795899962</v>
      </c>
      <c r="O299" s="71">
        <v>1.9449231398313842</v>
      </c>
      <c r="P299" s="71">
        <v>3.3780853984835169</v>
      </c>
      <c r="Q299" s="71">
        <v>0.15460906038840999</v>
      </c>
      <c r="R299" s="71">
        <v>0</v>
      </c>
      <c r="S299" s="71">
        <v>0</v>
      </c>
      <c r="T299" s="72"/>
      <c r="U299" s="71">
        <v>0</v>
      </c>
      <c r="V299" s="71">
        <v>57</v>
      </c>
      <c r="W299" s="71">
        <v>50</v>
      </c>
      <c r="X299" s="71">
        <v>462</v>
      </c>
      <c r="Y299" s="71">
        <v>1145</v>
      </c>
      <c r="Z299" s="71">
        <v>1431</v>
      </c>
      <c r="AA299" s="71">
        <v>727</v>
      </c>
      <c r="AB299" s="71">
        <v>2648</v>
      </c>
      <c r="AC299" s="71">
        <v>0</v>
      </c>
      <c r="AD299" s="71">
        <v>0</v>
      </c>
      <c r="AE299" s="72"/>
      <c r="AF299" s="71">
        <v>0</v>
      </c>
      <c r="AG299" s="71">
        <v>145841.4893946361</v>
      </c>
      <c r="AH299" s="71">
        <v>314753.10819303844</v>
      </c>
      <c r="AI299" s="71">
        <v>2931138.505617613</v>
      </c>
      <c r="AJ299" s="71">
        <v>5701014.3296944108</v>
      </c>
      <c r="AK299" s="71">
        <v>0</v>
      </c>
      <c r="AL299" s="71">
        <v>0</v>
      </c>
      <c r="AM299" s="71">
        <v>347586.77491506212</v>
      </c>
      <c r="AN299" s="71">
        <v>0</v>
      </c>
      <c r="AO299" s="71">
        <v>0</v>
      </c>
      <c r="AP299" s="71">
        <v>9440334.2078147605</v>
      </c>
      <c r="AQ299" s="72"/>
      <c r="AR299" s="71">
        <v>9</v>
      </c>
      <c r="AS299" s="71">
        <v>1</v>
      </c>
      <c r="AT299" s="71">
        <v>0</v>
      </c>
      <c r="AU299" s="71">
        <v>0</v>
      </c>
      <c r="AV299" s="71">
        <v>0</v>
      </c>
      <c r="AW299" s="71">
        <v>0</v>
      </c>
      <c r="AX299" s="71"/>
      <c r="AY299" s="72"/>
      <c r="AZ299" s="71">
        <v>46.5</v>
      </c>
      <c r="BA299" s="71">
        <v>11</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2174</v>
      </c>
      <c r="B300" s="70">
        <v>238</v>
      </c>
      <c r="C300" s="70">
        <v>19</v>
      </c>
      <c r="D300" s="70">
        <v>14</v>
      </c>
      <c r="E300" s="70">
        <v>2022</v>
      </c>
      <c r="F300" s="70" t="s">
        <v>161</v>
      </c>
      <c r="G300" s="70" t="s">
        <v>2155</v>
      </c>
      <c r="H300" s="70" t="s">
        <v>2156</v>
      </c>
      <c r="I300" s="148"/>
      <c r="J300" s="71">
        <v>0</v>
      </c>
      <c r="K300" s="71">
        <v>0.18536975480695234</v>
      </c>
      <c r="L300" s="71">
        <v>1.895028638866284</v>
      </c>
      <c r="M300" s="71">
        <v>1.8566622259587999</v>
      </c>
      <c r="N300" s="71">
        <v>5.5105683685902758</v>
      </c>
      <c r="O300" s="71">
        <v>2.0356110422593545</v>
      </c>
      <c r="P300" s="71">
        <v>3.3227848565509341</v>
      </c>
      <c r="Q300" s="71">
        <v>0.15194306351078449</v>
      </c>
      <c r="R300" s="71">
        <v>0</v>
      </c>
      <c r="S300" s="71">
        <v>0</v>
      </c>
      <c r="T300" s="72"/>
      <c r="U300" s="71">
        <v>0</v>
      </c>
      <c r="V300" s="71">
        <v>57</v>
      </c>
      <c r="W300" s="71">
        <v>50</v>
      </c>
      <c r="X300" s="71">
        <v>462</v>
      </c>
      <c r="Y300" s="71">
        <v>1131</v>
      </c>
      <c r="Z300" s="71">
        <v>1423</v>
      </c>
      <c r="AA300" s="71">
        <v>726</v>
      </c>
      <c r="AB300" s="71">
        <v>2581</v>
      </c>
      <c r="AC300" s="71">
        <v>0</v>
      </c>
      <c r="AD300" s="71">
        <v>0</v>
      </c>
      <c r="AE300" s="72"/>
      <c r="AF300" s="71">
        <v>0</v>
      </c>
      <c r="AG300" s="71">
        <v>152859.72518099553</v>
      </c>
      <c r="AH300" s="71">
        <v>385542.44141397619</v>
      </c>
      <c r="AI300" s="71">
        <v>2744852.5048246644</v>
      </c>
      <c r="AJ300" s="71">
        <v>6479661.5176954744</v>
      </c>
      <c r="AK300" s="71">
        <v>0</v>
      </c>
      <c r="AL300" s="71">
        <v>0</v>
      </c>
      <c r="AM300" s="71">
        <v>333277.54686476523</v>
      </c>
      <c r="AN300" s="71">
        <v>0</v>
      </c>
      <c r="AO300" s="71">
        <v>0</v>
      </c>
      <c r="AP300" s="71">
        <v>10096193.735979876</v>
      </c>
      <c r="AQ300" s="72"/>
      <c r="AR300" s="71">
        <v>9</v>
      </c>
      <c r="AS300" s="71">
        <v>1</v>
      </c>
      <c r="AT300" s="71">
        <v>0</v>
      </c>
      <c r="AU300" s="71">
        <v>0</v>
      </c>
      <c r="AV300" s="71">
        <v>0</v>
      </c>
      <c r="AW300" s="71">
        <v>0</v>
      </c>
      <c r="AX300" s="71"/>
      <c r="AY300" s="72"/>
      <c r="AZ300" s="71">
        <v>46.5</v>
      </c>
      <c r="BA300" s="71">
        <v>11</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2175</v>
      </c>
      <c r="B301" s="70">
        <v>238</v>
      </c>
      <c r="C301" s="70">
        <v>20</v>
      </c>
      <c r="D301" s="70">
        <v>14</v>
      </c>
      <c r="E301" s="70">
        <v>2023</v>
      </c>
      <c r="F301" s="70" t="s">
        <v>1539</v>
      </c>
      <c r="G301" s="70" t="s">
        <v>2155</v>
      </c>
      <c r="H301" s="70" t="s">
        <v>2156</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v>
      </c>
      <c r="AS301" s="71">
        <v>1</v>
      </c>
      <c r="AT301" s="71">
        <v>0</v>
      </c>
      <c r="AU301" s="71">
        <v>0</v>
      </c>
      <c r="AV301" s="71">
        <v>0</v>
      </c>
      <c r="AW301" s="71">
        <v>0</v>
      </c>
      <c r="AX301" s="71"/>
      <c r="AY301" s="72"/>
      <c r="AZ301" s="71">
        <v>46.5</v>
      </c>
      <c r="BA301" s="71">
        <v>11</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2176</v>
      </c>
      <c r="B302" s="70">
        <v>238</v>
      </c>
      <c r="C302" s="70">
        <v>21</v>
      </c>
      <c r="D302" s="70">
        <v>14</v>
      </c>
      <c r="E302" s="70">
        <v>2024</v>
      </c>
      <c r="F302" s="70" t="s">
        <v>1554</v>
      </c>
      <c r="G302" s="70" t="s">
        <v>2155</v>
      </c>
      <c r="H302" s="70" t="s">
        <v>2156</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2177</v>
      </c>
      <c r="B303" s="70">
        <v>239</v>
      </c>
      <c r="C303" s="70">
        <v>1</v>
      </c>
      <c r="D303" s="70">
        <v>15</v>
      </c>
      <c r="E303" s="70">
        <v>1990</v>
      </c>
      <c r="F303" s="70" t="s">
        <v>787</v>
      </c>
      <c r="G303" s="70" t="s">
        <v>1864</v>
      </c>
      <c r="H303" s="70" t="s">
        <v>1865</v>
      </c>
      <c r="I303" s="148"/>
      <c r="J303" s="71">
        <v>14.181136677634139</v>
      </c>
      <c r="K303" s="71">
        <v>1.267966731635342</v>
      </c>
      <c r="L303" s="71">
        <v>9.9174826086127705</v>
      </c>
      <c r="M303" s="71">
        <v>2.7734223237356672</v>
      </c>
      <c r="N303" s="71">
        <v>6.9837153276198709</v>
      </c>
      <c r="O303" s="71">
        <v>3.8972876881195262</v>
      </c>
      <c r="P303" s="71">
        <v>4.43966535809371</v>
      </c>
      <c r="Q303" s="71">
        <v>0.29162494988819299</v>
      </c>
      <c r="R303" s="71">
        <v>0</v>
      </c>
      <c r="S303" s="71">
        <v>0.2374738274381796</v>
      </c>
      <c r="T303" s="72"/>
      <c r="U303" s="71">
        <v>398156</v>
      </c>
      <c r="V303" s="71">
        <v>232</v>
      </c>
      <c r="W303" s="71">
        <v>116</v>
      </c>
      <c r="X303" s="71">
        <v>930</v>
      </c>
      <c r="Y303" s="71">
        <v>1494</v>
      </c>
      <c r="Z303" s="71">
        <v>1603</v>
      </c>
      <c r="AA303" s="71">
        <v>1078</v>
      </c>
      <c r="AB303" s="71">
        <v>4735</v>
      </c>
      <c r="AC303" s="71">
        <v>0</v>
      </c>
      <c r="AD303" s="71">
        <v>0.2374738274381796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2178</v>
      </c>
      <c r="B304" s="70">
        <v>240</v>
      </c>
      <c r="C304" s="70">
        <v>2</v>
      </c>
      <c r="D304" s="70">
        <v>15</v>
      </c>
      <c r="E304" s="70">
        <v>2005</v>
      </c>
      <c r="F304" s="70" t="s">
        <v>789</v>
      </c>
      <c r="G304" s="70" t="s">
        <v>1864</v>
      </c>
      <c r="H304" s="70" t="s">
        <v>1865</v>
      </c>
      <c r="I304" s="148"/>
      <c r="J304" s="71">
        <v>9.3356480344851835</v>
      </c>
      <c r="K304" s="71">
        <v>0.4524043873351245</v>
      </c>
      <c r="L304" s="71">
        <v>4.2793344488074716</v>
      </c>
      <c r="M304" s="71">
        <v>4.0025341068733873</v>
      </c>
      <c r="N304" s="71">
        <v>7.5240942139866096</v>
      </c>
      <c r="O304" s="71">
        <v>4.0780219124291222</v>
      </c>
      <c r="P304" s="71">
        <v>4.3196219534013958</v>
      </c>
      <c r="Q304" s="71">
        <v>0.22028063104044299</v>
      </c>
      <c r="R304" s="71">
        <v>0</v>
      </c>
      <c r="S304" s="71">
        <v>0.59093213463583616</v>
      </c>
      <c r="T304" s="72"/>
      <c r="U304" s="71">
        <v>288335</v>
      </c>
      <c r="V304" s="71">
        <v>138</v>
      </c>
      <c r="W304" s="71">
        <v>38</v>
      </c>
      <c r="X304" s="71">
        <v>650</v>
      </c>
      <c r="Y304" s="71">
        <v>1534</v>
      </c>
      <c r="Z304" s="71">
        <v>1941</v>
      </c>
      <c r="AA304" s="71">
        <v>859</v>
      </c>
      <c r="AB304" s="71">
        <v>3739</v>
      </c>
      <c r="AC304" s="71">
        <v>0</v>
      </c>
      <c r="AD304" s="71">
        <v>0.59093213463583616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2179</v>
      </c>
      <c r="B305" s="70">
        <v>241</v>
      </c>
      <c r="C305" s="70">
        <v>3</v>
      </c>
      <c r="D305" s="70">
        <v>15</v>
      </c>
      <c r="E305" s="70">
        <v>2006</v>
      </c>
      <c r="F305" s="70" t="s">
        <v>790</v>
      </c>
      <c r="G305" s="70" t="s">
        <v>1864</v>
      </c>
      <c r="H305" s="70" t="s">
        <v>1865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2180</v>
      </c>
      <c r="B306" s="70">
        <v>242</v>
      </c>
      <c r="C306" s="70">
        <v>4</v>
      </c>
      <c r="D306" s="70">
        <v>15</v>
      </c>
      <c r="E306" s="70">
        <v>2007</v>
      </c>
      <c r="F306" s="70" t="s">
        <v>791</v>
      </c>
      <c r="G306" s="70" t="s">
        <v>1864</v>
      </c>
      <c r="H306" s="70" t="s">
        <v>1865</v>
      </c>
      <c r="I306" s="148"/>
      <c r="J306" s="71">
        <v>8.1852693512440879</v>
      </c>
      <c r="K306" s="71">
        <v>0.54400762816857529</v>
      </c>
      <c r="L306" s="71">
        <v>10.668946154760651</v>
      </c>
      <c r="M306" s="71">
        <v>4.1246632930978153</v>
      </c>
      <c r="N306" s="71">
        <v>7.3478019250238358</v>
      </c>
      <c r="O306" s="71">
        <v>3.7854345377446541</v>
      </c>
      <c r="P306" s="71">
        <v>4.1158401367725537</v>
      </c>
      <c r="Q306" s="71">
        <v>0.22237796165073001</v>
      </c>
      <c r="R306" s="71">
        <v>0</v>
      </c>
      <c r="S306" s="71">
        <v>1.0564145216857801</v>
      </c>
      <c r="T306" s="72"/>
      <c r="U306" s="71">
        <v>268806</v>
      </c>
      <c r="V306" s="71">
        <v>181</v>
      </c>
      <c r="W306" s="71">
        <v>130</v>
      </c>
      <c r="X306" s="71">
        <v>839</v>
      </c>
      <c r="Y306" s="71">
        <v>1502</v>
      </c>
      <c r="Z306" s="71">
        <v>1873</v>
      </c>
      <c r="AA306" s="71">
        <v>806</v>
      </c>
      <c r="AB306" s="71">
        <v>3575</v>
      </c>
      <c r="AC306" s="71">
        <v>0</v>
      </c>
      <c r="AD306" s="71">
        <v>1.0564145216857801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2181</v>
      </c>
      <c r="B307" s="70">
        <v>243</v>
      </c>
      <c r="C307" s="70">
        <v>5</v>
      </c>
      <c r="D307" s="70">
        <v>15</v>
      </c>
      <c r="E307" s="70">
        <v>2008</v>
      </c>
      <c r="F307" s="70" t="s">
        <v>792</v>
      </c>
      <c r="G307" s="70" t="s">
        <v>1864</v>
      </c>
      <c r="H307" s="70" t="s">
        <v>1865</v>
      </c>
      <c r="I307" s="148"/>
      <c r="J307" s="71">
        <v>7.4250374609343579</v>
      </c>
      <c r="K307" s="71">
        <v>0.47745236100898308</v>
      </c>
      <c r="L307" s="71">
        <v>1.558993164895955</v>
      </c>
      <c r="M307" s="71">
        <v>4.8262554666543469</v>
      </c>
      <c r="N307" s="71">
        <v>7.4169558443631836</v>
      </c>
      <c r="O307" s="71">
        <v>3.6297421890119739</v>
      </c>
      <c r="P307" s="71">
        <v>4.0652433915407906</v>
      </c>
      <c r="Q307" s="71">
        <v>0.21590324331742899</v>
      </c>
      <c r="R307" s="71">
        <v>0</v>
      </c>
      <c r="S307" s="71">
        <v>0.61094759347000693</v>
      </c>
      <c r="T307" s="72"/>
      <c r="U307" s="71">
        <v>256200</v>
      </c>
      <c r="V307" s="71">
        <v>181</v>
      </c>
      <c r="W307" s="71">
        <v>22</v>
      </c>
      <c r="X307" s="71">
        <v>839</v>
      </c>
      <c r="Y307" s="71">
        <v>1496</v>
      </c>
      <c r="Z307" s="71">
        <v>1859</v>
      </c>
      <c r="AA307" s="71">
        <v>797</v>
      </c>
      <c r="AB307" s="71">
        <v>3528</v>
      </c>
      <c r="AC307" s="71">
        <v>0</v>
      </c>
      <c r="AD307" s="71">
        <v>0.61094759347000693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2182</v>
      </c>
      <c r="B308" s="70">
        <v>244</v>
      </c>
      <c r="C308" s="70">
        <v>6</v>
      </c>
      <c r="D308" s="70">
        <v>15</v>
      </c>
      <c r="E308" s="70">
        <v>2009</v>
      </c>
      <c r="F308" s="70" t="s">
        <v>176</v>
      </c>
      <c r="G308" s="70" t="s">
        <v>1864</v>
      </c>
      <c r="H308" s="70" t="s">
        <v>1865</v>
      </c>
      <c r="I308" s="148"/>
      <c r="J308" s="71">
        <v>6.7703097412307454</v>
      </c>
      <c r="K308" s="71">
        <v>0.29937446890242841</v>
      </c>
      <c r="L308" s="71">
        <v>12.61525717600489</v>
      </c>
      <c r="M308" s="71">
        <v>3.794219358195285</v>
      </c>
      <c r="N308" s="71">
        <v>6.2982464381293974</v>
      </c>
      <c r="O308" s="71">
        <v>3.635828285282503</v>
      </c>
      <c r="P308" s="71">
        <v>3.91514402016263</v>
      </c>
      <c r="Q308" s="71">
        <v>0.20089269689682401</v>
      </c>
      <c r="R308" s="71">
        <v>0</v>
      </c>
      <c r="S308" s="71">
        <v>0.47903486853697158</v>
      </c>
      <c r="T308" s="72"/>
      <c r="U308" s="71">
        <v>235912</v>
      </c>
      <c r="V308" s="71">
        <v>139</v>
      </c>
      <c r="W308" s="71">
        <v>204</v>
      </c>
      <c r="X308" s="71">
        <v>833</v>
      </c>
      <c r="Y308" s="71">
        <v>1479</v>
      </c>
      <c r="Z308" s="71">
        <v>1838</v>
      </c>
      <c r="AA308" s="71">
        <v>788</v>
      </c>
      <c r="AB308" s="71">
        <v>3446</v>
      </c>
      <c r="AC308" s="71">
        <v>0</v>
      </c>
      <c r="AD308" s="71">
        <v>0.47903486853697158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2183</v>
      </c>
      <c r="B309" s="70">
        <v>245</v>
      </c>
      <c r="C309" s="70">
        <v>7</v>
      </c>
      <c r="D309" s="70">
        <v>15</v>
      </c>
      <c r="E309" s="70">
        <v>2010</v>
      </c>
      <c r="F309" s="70" t="s">
        <v>177</v>
      </c>
      <c r="G309" s="70" t="s">
        <v>1864</v>
      </c>
      <c r="H309" s="70" t="s">
        <v>1865</v>
      </c>
      <c r="I309" s="148"/>
      <c r="J309" s="71">
        <v>6.676097303182126</v>
      </c>
      <c r="K309" s="71">
        <v>0.31221949710893732</v>
      </c>
      <c r="L309" s="71">
        <v>11.484958556649181</v>
      </c>
      <c r="M309" s="71">
        <v>3.3963554971685652</v>
      </c>
      <c r="N309" s="71">
        <v>6.142527520102643</v>
      </c>
      <c r="O309" s="71">
        <v>3.5914455447481548</v>
      </c>
      <c r="P309" s="71">
        <v>3.938988236163897</v>
      </c>
      <c r="Q309" s="71">
        <v>0.20344550297627301</v>
      </c>
      <c r="R309" s="71">
        <v>0</v>
      </c>
      <c r="S309" s="71">
        <v>0.4975911494942124</v>
      </c>
      <c r="T309" s="72"/>
      <c r="U309" s="71">
        <v>260409</v>
      </c>
      <c r="V309" s="71">
        <v>139</v>
      </c>
      <c r="W309" s="71">
        <v>204</v>
      </c>
      <c r="X309" s="71">
        <v>833</v>
      </c>
      <c r="Y309" s="71">
        <v>1467</v>
      </c>
      <c r="Z309" s="71">
        <v>1824</v>
      </c>
      <c r="AA309" s="71">
        <v>773</v>
      </c>
      <c r="AB309" s="71">
        <v>3344</v>
      </c>
      <c r="AC309" s="71">
        <v>0</v>
      </c>
      <c r="AD309" s="71">
        <v>0.4975911494942124</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2184</v>
      </c>
      <c r="B310" s="70">
        <v>246</v>
      </c>
      <c r="C310" s="70">
        <v>8</v>
      </c>
      <c r="D310" s="70">
        <v>15</v>
      </c>
      <c r="E310" s="70">
        <v>2011</v>
      </c>
      <c r="F310" s="70" t="s">
        <v>178</v>
      </c>
      <c r="G310" s="70" t="s">
        <v>1864</v>
      </c>
      <c r="H310" s="70" t="s">
        <v>1865</v>
      </c>
      <c r="I310" s="148"/>
      <c r="J310" s="71">
        <v>5.9859750139623529</v>
      </c>
      <c r="K310" s="71">
        <v>0.43747759032794992</v>
      </c>
      <c r="L310" s="71">
        <v>10.716303183034061</v>
      </c>
      <c r="M310" s="71">
        <v>4.2905518594726404</v>
      </c>
      <c r="N310" s="71">
        <v>7.4541095728679636</v>
      </c>
      <c r="O310" s="71">
        <v>3.4611208598853707</v>
      </c>
      <c r="P310" s="71">
        <v>3.1323737482762888</v>
      </c>
      <c r="Q310" s="71">
        <v>0.23186494611924399</v>
      </c>
      <c r="R310" s="71">
        <v>0</v>
      </c>
      <c r="S310" s="71">
        <v>0.39759738105612341</v>
      </c>
      <c r="T310" s="72"/>
      <c r="U310" s="71">
        <v>219900</v>
      </c>
      <c r="V310" s="71">
        <v>139</v>
      </c>
      <c r="W310" s="71">
        <v>204</v>
      </c>
      <c r="X310" s="71">
        <v>833</v>
      </c>
      <c r="Y310" s="71">
        <v>1479</v>
      </c>
      <c r="Z310" s="71">
        <v>1796</v>
      </c>
      <c r="AA310" s="71">
        <v>633</v>
      </c>
      <c r="AB310" s="71">
        <v>3304</v>
      </c>
      <c r="AC310" s="71">
        <v>0</v>
      </c>
      <c r="AD310" s="71">
        <v>0.39759738105612341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2185</v>
      </c>
      <c r="B311" s="70">
        <v>247</v>
      </c>
      <c r="C311" s="70">
        <v>9</v>
      </c>
      <c r="D311" s="70">
        <v>15</v>
      </c>
      <c r="E311" s="70">
        <v>2012</v>
      </c>
      <c r="F311" s="70" t="s">
        <v>179</v>
      </c>
      <c r="G311" s="1064" t="s">
        <v>1864</v>
      </c>
      <c r="H311" s="70" t="s">
        <v>1865</v>
      </c>
      <c r="I311" s="148"/>
      <c r="J311" s="71">
        <v>3.6243841582887399</v>
      </c>
      <c r="K311" s="71">
        <v>0.49283542539868602</v>
      </c>
      <c r="L311" s="71">
        <v>10.81243125389916</v>
      </c>
      <c r="M311" s="71">
        <v>5.3288517769361583</v>
      </c>
      <c r="N311" s="71">
        <v>8.2603857875203417</v>
      </c>
      <c r="O311" s="71">
        <v>3.441532619883358</v>
      </c>
      <c r="P311" s="71">
        <v>3.1601486261876146</v>
      </c>
      <c r="Q311" s="71">
        <v>0.24886675420822299</v>
      </c>
      <c r="R311" s="71">
        <v>0</v>
      </c>
      <c r="S311" s="71">
        <v>0.52185908265460423</v>
      </c>
      <c r="T311" s="72"/>
      <c r="U311" s="71">
        <v>127571</v>
      </c>
      <c r="V311" s="71">
        <v>139</v>
      </c>
      <c r="W311" s="71">
        <v>204</v>
      </c>
      <c r="X311" s="71">
        <v>833</v>
      </c>
      <c r="Y311" s="71">
        <v>1492</v>
      </c>
      <c r="Z311" s="71">
        <v>1800</v>
      </c>
      <c r="AA311" s="71">
        <v>635</v>
      </c>
      <c r="AB311" s="71">
        <v>3264</v>
      </c>
      <c r="AC311" s="71">
        <v>0</v>
      </c>
      <c r="AD311" s="71">
        <v>0.52185908265460423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2186</v>
      </c>
      <c r="B312" s="70">
        <v>248</v>
      </c>
      <c r="C312" s="70">
        <v>10</v>
      </c>
      <c r="D312" s="70">
        <v>15</v>
      </c>
      <c r="E312" s="70">
        <v>2013</v>
      </c>
      <c r="F312" s="70" t="s">
        <v>180</v>
      </c>
      <c r="G312" s="1064" t="s">
        <v>1864</v>
      </c>
      <c r="H312" s="70" t="s">
        <v>1865</v>
      </c>
      <c r="I312" s="148"/>
      <c r="J312" s="71">
        <v>4.8717625588312066</v>
      </c>
      <c r="K312" s="71">
        <v>0.40733016013718581</v>
      </c>
      <c r="L312" s="71">
        <v>9.5482293749330527</v>
      </c>
      <c r="M312" s="71">
        <v>4.9559595558108134</v>
      </c>
      <c r="N312" s="71">
        <v>7.9195636117260984</v>
      </c>
      <c r="O312" s="71">
        <v>3.3438584904066602</v>
      </c>
      <c r="P312" s="71">
        <v>3.2170143644074409</v>
      </c>
      <c r="Q312" s="71">
        <v>0.24807714441018999</v>
      </c>
      <c r="R312" s="71">
        <v>0</v>
      </c>
      <c r="S312" s="71">
        <v>0.74800872848887001</v>
      </c>
      <c r="T312" s="72"/>
      <c r="U312" s="71">
        <v>174598</v>
      </c>
      <c r="V312" s="71">
        <v>139</v>
      </c>
      <c r="W312" s="71">
        <v>204</v>
      </c>
      <c r="X312" s="71">
        <v>833</v>
      </c>
      <c r="Y312" s="71">
        <v>1476</v>
      </c>
      <c r="Z312" s="71">
        <v>1827</v>
      </c>
      <c r="AA312" s="71">
        <v>644</v>
      </c>
      <c r="AB312" s="71">
        <v>3207</v>
      </c>
      <c r="AC312" s="71">
        <v>0</v>
      </c>
      <c r="AD312" s="71">
        <v>0.74800872848887001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2187</v>
      </c>
      <c r="B313" s="70">
        <v>249</v>
      </c>
      <c r="C313" s="70">
        <v>11</v>
      </c>
      <c r="D313" s="70">
        <v>15</v>
      </c>
      <c r="E313" s="70">
        <v>2014</v>
      </c>
      <c r="F313" s="70" t="s">
        <v>181</v>
      </c>
      <c r="G313" s="70" t="s">
        <v>1864</v>
      </c>
      <c r="H313" s="70" t="s">
        <v>1865</v>
      </c>
      <c r="I313" s="148"/>
      <c r="J313" s="71">
        <v>4.4930393780521714</v>
      </c>
      <c r="K313" s="71">
        <v>0.4721740417592834</v>
      </c>
      <c r="L313" s="71">
        <v>12.38032672180293</v>
      </c>
      <c r="M313" s="71">
        <v>4.4870179266465078</v>
      </c>
      <c r="N313" s="71">
        <v>8.2778483281175248</v>
      </c>
      <c r="O313" s="71">
        <v>3.1800963951118479</v>
      </c>
      <c r="P313" s="71">
        <v>3.3040345205625581</v>
      </c>
      <c r="Q313" s="71">
        <v>0.23051928504538999</v>
      </c>
      <c r="R313" s="71">
        <v>0</v>
      </c>
      <c r="S313" s="71">
        <v>0.76318119379546867</v>
      </c>
      <c r="T313" s="72"/>
      <c r="U313" s="71">
        <v>178837</v>
      </c>
      <c r="V313" s="71">
        <v>140</v>
      </c>
      <c r="W313" s="71">
        <v>270</v>
      </c>
      <c r="X313" s="71">
        <v>717</v>
      </c>
      <c r="Y313" s="71">
        <v>1457</v>
      </c>
      <c r="Z313" s="71">
        <v>1830</v>
      </c>
      <c r="AA313" s="71">
        <v>658</v>
      </c>
      <c r="AB313" s="71">
        <v>3106</v>
      </c>
      <c r="AC313" s="71">
        <v>0</v>
      </c>
      <c r="AD313" s="71">
        <v>0.76318119379546867</v>
      </c>
      <c r="AE313" s="72"/>
      <c r="AF313" s="71"/>
      <c r="AG313" s="71"/>
      <c r="AH313" s="71"/>
      <c r="AI313" s="71"/>
      <c r="AJ313" s="71"/>
      <c r="AK313" s="71"/>
      <c r="AL313" s="71"/>
      <c r="AM313" s="71"/>
      <c r="AN313" s="71"/>
      <c r="AO313" s="71"/>
      <c r="AP313" s="71"/>
      <c r="AQ313" s="72"/>
      <c r="AR313" s="71">
        <v>12</v>
      </c>
      <c r="AS313" s="71">
        <v>2</v>
      </c>
      <c r="AT313" s="71">
        <v>0</v>
      </c>
      <c r="AU313" s="71">
        <v>0</v>
      </c>
      <c r="AV313" s="71">
        <v>0</v>
      </c>
      <c r="AW313" s="71">
        <v>0</v>
      </c>
      <c r="AX313" s="71"/>
      <c r="AY313" s="72"/>
      <c r="AZ313" s="71">
        <v>68.989999999999995</v>
      </c>
      <c r="BA313" s="71">
        <v>20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2188</v>
      </c>
      <c r="B314" s="70">
        <v>250</v>
      </c>
      <c r="C314" s="70">
        <v>12</v>
      </c>
      <c r="D314" s="70">
        <v>15</v>
      </c>
      <c r="E314" s="70">
        <v>2015</v>
      </c>
      <c r="F314" s="70" t="s">
        <v>182</v>
      </c>
      <c r="G314" s="70" t="s">
        <v>1864</v>
      </c>
      <c r="H314" s="70" t="s">
        <v>1865</v>
      </c>
      <c r="I314" s="148"/>
      <c r="J314" s="71">
        <v>3.593777675073226</v>
      </c>
      <c r="K314" s="71">
        <v>0.45276582223909678</v>
      </c>
      <c r="L314" s="71">
        <v>13.031585436597929</v>
      </c>
      <c r="M314" s="71">
        <v>4.3415166855479841</v>
      </c>
      <c r="N314" s="71">
        <v>7.5561753047621636</v>
      </c>
      <c r="O314" s="71">
        <v>3.1342924085029193</v>
      </c>
      <c r="P314" s="71">
        <v>3.3418219743228796</v>
      </c>
      <c r="Q314" s="71">
        <v>0.22072304699763301</v>
      </c>
      <c r="R314" s="71">
        <v>0</v>
      </c>
      <c r="S314" s="71">
        <v>1.133553619631511</v>
      </c>
      <c r="T314" s="72"/>
      <c r="U314" s="71">
        <v>143417</v>
      </c>
      <c r="V314" s="71">
        <v>140</v>
      </c>
      <c r="W314" s="71">
        <v>270</v>
      </c>
      <c r="X314" s="71">
        <v>717</v>
      </c>
      <c r="Y314" s="71">
        <v>1445</v>
      </c>
      <c r="Z314" s="71">
        <v>1821</v>
      </c>
      <c r="AA314" s="71">
        <v>665</v>
      </c>
      <c r="AB314" s="71">
        <v>3038</v>
      </c>
      <c r="AC314" s="71">
        <v>0</v>
      </c>
      <c r="AD314" s="71">
        <v>1.133553619631511</v>
      </c>
      <c r="AE314" s="72"/>
      <c r="AF314" s="71">
        <v>1106792.0955889509</v>
      </c>
      <c r="AG314" s="71">
        <v>301641.58623409219</v>
      </c>
      <c r="AH314" s="71">
        <v>1685008.292850099</v>
      </c>
      <c r="AI314" s="71">
        <v>4560178.1947467364</v>
      </c>
      <c r="AJ314" s="71">
        <v>6399973.8139361106</v>
      </c>
      <c r="AK314" s="71">
        <v>0</v>
      </c>
      <c r="AL314" s="71">
        <v>0</v>
      </c>
      <c r="AM314" s="71">
        <v>416345.15606930852</v>
      </c>
      <c r="AN314" s="71">
        <v>0</v>
      </c>
      <c r="AO314" s="71">
        <v>0</v>
      </c>
      <c r="AP314" s="71">
        <v>14469939.139425298</v>
      </c>
      <c r="AQ314" s="72"/>
      <c r="AR314" s="71">
        <v>13</v>
      </c>
      <c r="AS314" s="71">
        <v>3</v>
      </c>
      <c r="AT314" s="71">
        <v>0</v>
      </c>
      <c r="AU314" s="71">
        <v>0</v>
      </c>
      <c r="AV314" s="71">
        <v>0</v>
      </c>
      <c r="AW314" s="71">
        <v>0</v>
      </c>
      <c r="AX314" s="71"/>
      <c r="AY314" s="72"/>
      <c r="AZ314" s="71">
        <v>73.989999999999995</v>
      </c>
      <c r="BA314" s="71">
        <v>30.4</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2189</v>
      </c>
      <c r="B315" s="70">
        <v>251</v>
      </c>
      <c r="C315" s="70">
        <v>13</v>
      </c>
      <c r="D315" s="70">
        <v>15</v>
      </c>
      <c r="E315" s="70">
        <v>2016</v>
      </c>
      <c r="F315" s="70" t="s">
        <v>155</v>
      </c>
      <c r="G315" s="70" t="s">
        <v>1864</v>
      </c>
      <c r="H315" s="70" t="s">
        <v>1865</v>
      </c>
      <c r="I315" s="148"/>
      <c r="J315" s="71">
        <v>4.0333959629297818</v>
      </c>
      <c r="K315" s="71">
        <v>0.42708406556792006</v>
      </c>
      <c r="L315" s="71">
        <v>14.013491602762153</v>
      </c>
      <c r="M315" s="71">
        <v>3.7223470560809804</v>
      </c>
      <c r="N315" s="71">
        <v>7.6415891598903851</v>
      </c>
      <c r="O315" s="71">
        <v>3.0384212698980213</v>
      </c>
      <c r="P315" s="71">
        <v>3.6246065628092961</v>
      </c>
      <c r="Q315" s="71">
        <v>0.20928269852341991</v>
      </c>
      <c r="R315" s="71">
        <v>0</v>
      </c>
      <c r="S315" s="71">
        <v>1.0674422264028862</v>
      </c>
      <c r="T315" s="72"/>
      <c r="U315" s="71">
        <v>153213</v>
      </c>
      <c r="V315" s="71">
        <v>140</v>
      </c>
      <c r="W315" s="71">
        <v>270</v>
      </c>
      <c r="X315" s="71">
        <v>717</v>
      </c>
      <c r="Y315" s="71">
        <v>1437</v>
      </c>
      <c r="Z315" s="71">
        <v>1787</v>
      </c>
      <c r="AA315" s="71">
        <v>746</v>
      </c>
      <c r="AB315" s="71">
        <v>2963</v>
      </c>
      <c r="AC315" s="71">
        <v>0</v>
      </c>
      <c r="AD315" s="71">
        <v>1.067442226402886</v>
      </c>
      <c r="AE315" s="72"/>
      <c r="AF315" s="71">
        <v>1263930.0145311069</v>
      </c>
      <c r="AG315" s="71">
        <v>287526.12062643928</v>
      </c>
      <c r="AH315" s="71">
        <v>1428127.5579900141</v>
      </c>
      <c r="AI315" s="71">
        <v>4551967.0354622183</v>
      </c>
      <c r="AJ315" s="71">
        <v>6321837.632001427</v>
      </c>
      <c r="AK315" s="71">
        <v>0</v>
      </c>
      <c r="AL315" s="71">
        <v>0</v>
      </c>
      <c r="AM315" s="71">
        <v>406382.19468153629</v>
      </c>
      <c r="AN315" s="71">
        <v>0</v>
      </c>
      <c r="AO315" s="71">
        <v>0</v>
      </c>
      <c r="AP315" s="71">
        <v>14259770.555292742</v>
      </c>
      <c r="AQ315" s="72"/>
      <c r="AR315" s="71">
        <v>13</v>
      </c>
      <c r="AS315" s="71">
        <v>4</v>
      </c>
      <c r="AT315" s="71">
        <v>0</v>
      </c>
      <c r="AU315" s="71">
        <v>0</v>
      </c>
      <c r="AV315" s="71">
        <v>0</v>
      </c>
      <c r="AW315" s="71">
        <v>0</v>
      </c>
      <c r="AX315" s="71"/>
      <c r="AY315" s="72"/>
      <c r="AZ315" s="71">
        <v>73.989999999999995</v>
      </c>
      <c r="BA315" s="71">
        <v>79.7</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2190</v>
      </c>
      <c r="B316" s="70">
        <v>252</v>
      </c>
      <c r="C316" s="70">
        <v>14</v>
      </c>
      <c r="D316" s="70">
        <v>15</v>
      </c>
      <c r="E316" s="70">
        <v>2017</v>
      </c>
      <c r="F316" s="70" t="s">
        <v>156</v>
      </c>
      <c r="G316" s="70" t="s">
        <v>1864</v>
      </c>
      <c r="H316" s="70" t="s">
        <v>1865</v>
      </c>
      <c r="I316" s="148"/>
      <c r="J316" s="71">
        <v>4.5702218899773666</v>
      </c>
      <c r="K316" s="71">
        <v>0.43641596856062148</v>
      </c>
      <c r="L316" s="71">
        <v>12.650119776238057</v>
      </c>
      <c r="M316" s="71">
        <v>3.7323600598010538</v>
      </c>
      <c r="N316" s="71">
        <v>7.3320321463014126</v>
      </c>
      <c r="O316" s="71">
        <v>2.9420101587791669</v>
      </c>
      <c r="P316" s="71">
        <v>3.6064739181997236</v>
      </c>
      <c r="Q316" s="71">
        <v>0.19664359747191401</v>
      </c>
      <c r="R316" s="71">
        <v>0</v>
      </c>
      <c r="S316" s="71">
        <v>0.97999519382052647</v>
      </c>
      <c r="T316" s="72"/>
      <c r="U316" s="71">
        <v>170824</v>
      </c>
      <c r="V316" s="71">
        <v>140</v>
      </c>
      <c r="W316" s="71">
        <v>270</v>
      </c>
      <c r="X316" s="71">
        <v>717</v>
      </c>
      <c r="Y316" s="71">
        <v>1409</v>
      </c>
      <c r="Z316" s="71">
        <v>1759</v>
      </c>
      <c r="AA316" s="71">
        <v>747</v>
      </c>
      <c r="AB316" s="71">
        <v>2879</v>
      </c>
      <c r="AC316" s="71">
        <v>0</v>
      </c>
      <c r="AD316" s="71">
        <v>0.97999519382052647</v>
      </c>
      <c r="AE316" s="72"/>
      <c r="AF316" s="71">
        <v>1384746.0451485631</v>
      </c>
      <c r="AG316" s="71">
        <v>288361.54161904601</v>
      </c>
      <c r="AH316" s="71">
        <v>1744608.9125135471</v>
      </c>
      <c r="AI316" s="71">
        <v>4439348.505706517</v>
      </c>
      <c r="AJ316" s="71">
        <v>5620942.8063324047</v>
      </c>
      <c r="AK316" s="71">
        <v>0</v>
      </c>
      <c r="AL316" s="71">
        <v>0</v>
      </c>
      <c r="AM316" s="71">
        <v>395479.25378306041</v>
      </c>
      <c r="AN316" s="71">
        <v>0</v>
      </c>
      <c r="AO316" s="71">
        <v>0</v>
      </c>
      <c r="AP316" s="71">
        <v>13873487.065103138</v>
      </c>
      <c r="AQ316" s="72"/>
      <c r="AR316" s="71">
        <v>13</v>
      </c>
      <c r="AS316" s="71">
        <v>4</v>
      </c>
      <c r="AT316" s="71">
        <v>0</v>
      </c>
      <c r="AU316" s="71">
        <v>0</v>
      </c>
      <c r="AV316" s="71">
        <v>0</v>
      </c>
      <c r="AW316" s="71">
        <v>0</v>
      </c>
      <c r="AX316" s="71"/>
      <c r="AY316" s="72"/>
      <c r="AZ316" s="71">
        <v>73.989999999999995</v>
      </c>
      <c r="BA316" s="71">
        <v>79.699999999999989</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2191</v>
      </c>
      <c r="B317" s="70">
        <v>253</v>
      </c>
      <c r="C317" s="70">
        <v>15</v>
      </c>
      <c r="D317" s="70">
        <v>15</v>
      </c>
      <c r="E317" s="70">
        <v>2018</v>
      </c>
      <c r="F317" s="70" t="s">
        <v>183</v>
      </c>
      <c r="G317" s="70" t="s">
        <v>1864</v>
      </c>
      <c r="H317" s="70" t="s">
        <v>1865</v>
      </c>
      <c r="I317" s="148"/>
      <c r="J317" s="71">
        <v>3.7639555899019181</v>
      </c>
      <c r="K317" s="71">
        <v>0.40618506166908347</v>
      </c>
      <c r="L317" s="71">
        <v>11.604855514699624</v>
      </c>
      <c r="M317" s="71">
        <v>3.7507683446940376</v>
      </c>
      <c r="N317" s="71">
        <v>6.5780031917245507</v>
      </c>
      <c r="O317" s="71">
        <v>2.8178090223311365</v>
      </c>
      <c r="P317" s="71">
        <v>3.5323351394492861</v>
      </c>
      <c r="Q317" s="71">
        <v>0.17651562096385401</v>
      </c>
      <c r="R317" s="71">
        <v>0</v>
      </c>
      <c r="S317" s="71">
        <v>0.90146664634703133</v>
      </c>
      <c r="T317" s="72"/>
      <c r="U317" s="71">
        <v>147002</v>
      </c>
      <c r="V317" s="71">
        <v>140</v>
      </c>
      <c r="W317" s="71">
        <v>270</v>
      </c>
      <c r="X317" s="71">
        <v>717</v>
      </c>
      <c r="Y317" s="71">
        <v>1373</v>
      </c>
      <c r="Z317" s="71">
        <v>1717</v>
      </c>
      <c r="AA317" s="71">
        <v>739</v>
      </c>
      <c r="AB317" s="71">
        <v>2785</v>
      </c>
      <c r="AC317" s="71">
        <v>0</v>
      </c>
      <c r="AD317" s="71">
        <v>0.90146664634703133</v>
      </c>
      <c r="AE317" s="72"/>
      <c r="AF317" s="71">
        <v>1196195.502151222</v>
      </c>
      <c r="AG317" s="71">
        <v>260898.21277832551</v>
      </c>
      <c r="AH317" s="71">
        <v>1644294.1147086041</v>
      </c>
      <c r="AI317" s="71">
        <v>4537920.9742272869</v>
      </c>
      <c r="AJ317" s="71">
        <v>5088099.143729032</v>
      </c>
      <c r="AK317" s="71">
        <v>0</v>
      </c>
      <c r="AL317" s="71">
        <v>0</v>
      </c>
      <c r="AM317" s="71">
        <v>383358.34333194199</v>
      </c>
      <c r="AN317" s="71">
        <v>0</v>
      </c>
      <c r="AO317" s="71">
        <v>0</v>
      </c>
      <c r="AP317" s="71">
        <v>13110766.290926414</v>
      </c>
      <c r="AQ317" s="72"/>
      <c r="AR317" s="71">
        <v>13</v>
      </c>
      <c r="AS317" s="71">
        <v>4</v>
      </c>
      <c r="AT317" s="71">
        <v>0</v>
      </c>
      <c r="AU317" s="71">
        <v>0</v>
      </c>
      <c r="AV317" s="71">
        <v>0</v>
      </c>
      <c r="AW317" s="71">
        <v>0</v>
      </c>
      <c r="AX317" s="71"/>
      <c r="AY317" s="72"/>
      <c r="AZ317" s="71">
        <v>73.59</v>
      </c>
      <c r="BA317" s="71">
        <v>80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2192</v>
      </c>
      <c r="B318" s="70">
        <v>254</v>
      </c>
      <c r="C318" s="70">
        <v>16</v>
      </c>
      <c r="D318" s="70">
        <v>15</v>
      </c>
      <c r="E318" s="70">
        <v>2019</v>
      </c>
      <c r="F318" s="70" t="s">
        <v>158</v>
      </c>
      <c r="G318" s="70" t="s">
        <v>1864</v>
      </c>
      <c r="H318" s="70" t="s">
        <v>1865</v>
      </c>
      <c r="I318" s="148"/>
      <c r="J318" s="71">
        <v>3.5833085256608057</v>
      </c>
      <c r="K318" s="71">
        <v>0.37690982770424464</v>
      </c>
      <c r="L318" s="71">
        <v>11.656849227110463</v>
      </c>
      <c r="M318" s="71">
        <v>3.3647797860183859</v>
      </c>
      <c r="N318" s="71">
        <v>6.5573892845106281</v>
      </c>
      <c r="O318" s="71">
        <v>2.7329342715447145</v>
      </c>
      <c r="P318" s="71">
        <v>3.5156309167329138</v>
      </c>
      <c r="Q318" s="71">
        <v>0.168036927818242</v>
      </c>
      <c r="R318" s="71">
        <v>0</v>
      </c>
      <c r="S318" s="71">
        <v>0.80310907639442142</v>
      </c>
      <c r="T318" s="72"/>
      <c r="U318" s="71">
        <v>147217</v>
      </c>
      <c r="V318" s="71">
        <v>140</v>
      </c>
      <c r="W318" s="71">
        <v>270</v>
      </c>
      <c r="X318" s="71">
        <v>717</v>
      </c>
      <c r="Y318" s="71">
        <v>1352</v>
      </c>
      <c r="Z318" s="71">
        <v>1711</v>
      </c>
      <c r="AA318" s="71">
        <v>730</v>
      </c>
      <c r="AB318" s="71">
        <v>2723</v>
      </c>
      <c r="AC318" s="71">
        <v>0</v>
      </c>
      <c r="AD318" s="71">
        <v>0.80310907639442142</v>
      </c>
      <c r="AE318" s="72"/>
      <c r="AF318" s="71">
        <v>1175502.7337682501</v>
      </c>
      <c r="AG318" s="71">
        <v>260820.95349547229</v>
      </c>
      <c r="AH318" s="71">
        <v>1775346.489696203</v>
      </c>
      <c r="AI318" s="71">
        <v>4446785.8381873621</v>
      </c>
      <c r="AJ318" s="71">
        <v>5285066.1436437359</v>
      </c>
      <c r="AK318" s="71">
        <v>0</v>
      </c>
      <c r="AL318" s="71">
        <v>0</v>
      </c>
      <c r="AM318" s="71">
        <v>370852.10126697493</v>
      </c>
      <c r="AN318" s="71">
        <v>0</v>
      </c>
      <c r="AO318" s="71">
        <v>0</v>
      </c>
      <c r="AP318" s="71">
        <v>13314374.260057999</v>
      </c>
      <c r="AQ318" s="72"/>
      <c r="AR318" s="71">
        <v>15</v>
      </c>
      <c r="AS318" s="71">
        <v>4</v>
      </c>
      <c r="AT318" s="71">
        <v>0</v>
      </c>
      <c r="AU318" s="71">
        <v>0</v>
      </c>
      <c r="AV318" s="71">
        <v>0</v>
      </c>
      <c r="AW318" s="71">
        <v>0</v>
      </c>
      <c r="AX318" s="71"/>
      <c r="AY318" s="72"/>
      <c r="AZ318" s="71">
        <v>92.89</v>
      </c>
      <c r="BA318" s="71">
        <v>79.699999999999989</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2193</v>
      </c>
      <c r="B319" s="70">
        <v>255</v>
      </c>
      <c r="C319" s="70">
        <v>17</v>
      </c>
      <c r="D319" s="70">
        <v>15</v>
      </c>
      <c r="E319" s="70">
        <v>2020</v>
      </c>
      <c r="F319" s="70" t="s">
        <v>159</v>
      </c>
      <c r="G319" s="70" t="s">
        <v>1864</v>
      </c>
      <c r="H319" s="70" t="s">
        <v>1865</v>
      </c>
      <c r="I319" s="148"/>
      <c r="J319" s="71">
        <v>4.111486836573472</v>
      </c>
      <c r="K319" s="71">
        <v>0.34045927676139837</v>
      </c>
      <c r="L319" s="71">
        <v>14.576343398163042</v>
      </c>
      <c r="M319" s="71">
        <v>3.1729899049810553</v>
      </c>
      <c r="N319" s="71">
        <v>6.0013266369808473</v>
      </c>
      <c r="O319" s="71">
        <v>2.3874396269740439</v>
      </c>
      <c r="P319" s="71">
        <v>3.2577599239513493</v>
      </c>
      <c r="Q319" s="71">
        <v>0.15807369943250399</v>
      </c>
      <c r="R319" s="71">
        <v>0</v>
      </c>
      <c r="S319" s="71">
        <v>0.92241326015365144</v>
      </c>
      <c r="T319" s="72"/>
      <c r="U319" s="71">
        <v>191482</v>
      </c>
      <c r="V319" s="71">
        <v>117</v>
      </c>
      <c r="W319" s="71">
        <v>300</v>
      </c>
      <c r="X319" s="71">
        <v>711</v>
      </c>
      <c r="Y319" s="71">
        <v>1350</v>
      </c>
      <c r="Z319" s="71">
        <v>1706</v>
      </c>
      <c r="AA319" s="71">
        <v>719</v>
      </c>
      <c r="AB319" s="71">
        <v>2681</v>
      </c>
      <c r="AC319" s="71">
        <v>0</v>
      </c>
      <c r="AD319" s="71">
        <v>0.92241326015365144</v>
      </c>
      <c r="AE319" s="72"/>
      <c r="AF319" s="71">
        <v>1495073.7313150009</v>
      </c>
      <c r="AG319" s="71">
        <v>218132.46151386725</v>
      </c>
      <c r="AH319" s="71">
        <v>2137595.8058107356</v>
      </c>
      <c r="AI319" s="71">
        <v>4082335.6588837383</v>
      </c>
      <c r="AJ319" s="71">
        <v>5543758.5577501133</v>
      </c>
      <c r="AK319" s="71"/>
      <c r="AL319" s="71"/>
      <c r="AM319" s="71">
        <v>349900.28653125901</v>
      </c>
      <c r="AN319" s="71"/>
      <c r="AO319" s="71"/>
      <c r="AP319" s="71">
        <v>13826796.501804713</v>
      </c>
      <c r="AQ319" s="72"/>
      <c r="AR319" s="71">
        <v>17</v>
      </c>
      <c r="AS319" s="71">
        <v>4</v>
      </c>
      <c r="AT319" s="71">
        <v>0</v>
      </c>
      <c r="AU319" s="71">
        <v>0</v>
      </c>
      <c r="AV319" s="71">
        <v>0</v>
      </c>
      <c r="AW319" s="71">
        <v>0</v>
      </c>
      <c r="AX319" s="71"/>
      <c r="AY319" s="72"/>
      <c r="AZ319" s="71">
        <v>99.089999999999989</v>
      </c>
      <c r="BA319" s="71">
        <v>79.699999999999989</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2194</v>
      </c>
      <c r="B320" s="70">
        <v>255</v>
      </c>
      <c r="C320" s="70">
        <v>18</v>
      </c>
      <c r="D320" s="70">
        <v>15</v>
      </c>
      <c r="E320" s="70">
        <v>2021</v>
      </c>
      <c r="F320" s="70" t="s">
        <v>160</v>
      </c>
      <c r="G320" s="70" t="s">
        <v>1864</v>
      </c>
      <c r="H320" s="70" t="s">
        <v>1865</v>
      </c>
      <c r="I320" s="148"/>
      <c r="J320" s="71">
        <v>3.7627721013692335</v>
      </c>
      <c r="K320" s="71">
        <v>0.32795678920597765</v>
      </c>
      <c r="L320" s="71">
        <v>13.30220982552181</v>
      </c>
      <c r="M320" s="71">
        <v>3.2225408821038002</v>
      </c>
      <c r="N320" s="71">
        <v>5.8016940079900738</v>
      </c>
      <c r="O320" s="71">
        <v>2.2806296496415532</v>
      </c>
      <c r="P320" s="71">
        <v>3.3409125192704932</v>
      </c>
      <c r="Q320" s="71">
        <v>0.15250712452210299</v>
      </c>
      <c r="R320" s="71">
        <v>0</v>
      </c>
      <c r="S320" s="71">
        <v>0.81350466152445555</v>
      </c>
      <c r="T320" s="72"/>
      <c r="U320" s="71">
        <v>179961</v>
      </c>
      <c r="V320" s="71">
        <v>117</v>
      </c>
      <c r="W320" s="71">
        <v>300</v>
      </c>
      <c r="X320" s="71">
        <v>711</v>
      </c>
      <c r="Y320" s="71">
        <v>1321</v>
      </c>
      <c r="Z320" s="71">
        <v>1678</v>
      </c>
      <c r="AA320" s="71">
        <v>719</v>
      </c>
      <c r="AB320" s="71">
        <v>2612</v>
      </c>
      <c r="AC320" s="71">
        <v>0</v>
      </c>
      <c r="AD320" s="71">
        <v>0.81350466152445555</v>
      </c>
      <c r="AE320" s="72"/>
      <c r="AF320" s="71">
        <v>1378423.7983860786</v>
      </c>
      <c r="AG320" s="71">
        <v>221899.26672944109</v>
      </c>
      <c r="AH320" s="71">
        <v>1916479.0402490573</v>
      </c>
      <c r="AI320" s="71">
        <v>4479532.3484055921</v>
      </c>
      <c r="AJ320" s="71">
        <v>5284269.2963170223</v>
      </c>
      <c r="AK320" s="71">
        <v>0</v>
      </c>
      <c r="AL320" s="71">
        <v>0</v>
      </c>
      <c r="AM320" s="71">
        <v>342861.27495398122</v>
      </c>
      <c r="AN320" s="71">
        <v>0</v>
      </c>
      <c r="AO320" s="71">
        <v>0</v>
      </c>
      <c r="AP320" s="71">
        <v>13623465.025041172</v>
      </c>
      <c r="AQ320" s="72"/>
      <c r="AR320" s="71">
        <v>19</v>
      </c>
      <c r="AS320" s="71">
        <v>5</v>
      </c>
      <c r="AT320" s="71">
        <v>0</v>
      </c>
      <c r="AU320" s="71">
        <v>0</v>
      </c>
      <c r="AV320" s="71">
        <v>0</v>
      </c>
      <c r="AW320" s="71">
        <v>0</v>
      </c>
      <c r="AX320" s="71"/>
      <c r="AY320" s="72"/>
      <c r="AZ320" s="71">
        <v>116.99</v>
      </c>
      <c r="BA320" s="71">
        <v>129.19999999999999</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1872</v>
      </c>
      <c r="B321" s="70">
        <v>255</v>
      </c>
      <c r="C321" s="70">
        <v>19</v>
      </c>
      <c r="D321" s="70">
        <v>15</v>
      </c>
      <c r="E321" s="70">
        <v>2022</v>
      </c>
      <c r="F321" s="70" t="s">
        <v>161</v>
      </c>
      <c r="G321" s="70" t="s">
        <v>1864</v>
      </c>
      <c r="H321" s="70" t="s">
        <v>1865</v>
      </c>
      <c r="I321" s="148"/>
      <c r="J321" s="71">
        <v>2.9526483538328283</v>
      </c>
      <c r="K321" s="71">
        <v>0.31370840384529752</v>
      </c>
      <c r="L321" s="71">
        <v>11.927187421087496</v>
      </c>
      <c r="M321" s="71">
        <v>3.2855493925178858</v>
      </c>
      <c r="N321" s="71">
        <v>5.6964211208256028</v>
      </c>
      <c r="O321" s="71">
        <v>2.3775021449297591</v>
      </c>
      <c r="P321" s="71">
        <v>3.2861701473878386</v>
      </c>
      <c r="Q321" s="71">
        <v>0.15123662540069949</v>
      </c>
      <c r="R321" s="71">
        <v>0</v>
      </c>
      <c r="S321" s="71">
        <v>0.81568744944699778</v>
      </c>
      <c r="T321" s="72"/>
      <c r="U321" s="71">
        <v>173683</v>
      </c>
      <c r="V321" s="71">
        <v>117</v>
      </c>
      <c r="W321" s="71">
        <v>300</v>
      </c>
      <c r="X321" s="71">
        <v>711</v>
      </c>
      <c r="Y321" s="71">
        <v>1317</v>
      </c>
      <c r="Z321" s="71">
        <v>1662</v>
      </c>
      <c r="AA321" s="71">
        <v>718</v>
      </c>
      <c r="AB321" s="71">
        <v>2569</v>
      </c>
      <c r="AC321" s="71">
        <v>0</v>
      </c>
      <c r="AD321" s="71">
        <v>0.81568744944699778</v>
      </c>
      <c r="AE321" s="72"/>
      <c r="AF321" s="71">
        <v>1185998.845087142</v>
      </c>
      <c r="AG321" s="71">
        <v>223848.55675757246</v>
      </c>
      <c r="AH321" s="71">
        <v>2127309.3532137624</v>
      </c>
      <c r="AI321" s="71">
        <v>4448732.7657745788</v>
      </c>
      <c r="AJ321" s="71">
        <v>5362645.788569795</v>
      </c>
      <c r="AK321" s="71">
        <v>0</v>
      </c>
      <c r="AL321" s="71">
        <v>0</v>
      </c>
      <c r="AM321" s="71">
        <v>331728.01933187991</v>
      </c>
      <c r="AN321" s="71">
        <v>0</v>
      </c>
      <c r="AO321" s="71">
        <v>0</v>
      </c>
      <c r="AP321" s="71">
        <v>13680263.328734729</v>
      </c>
      <c r="AQ321" s="72"/>
      <c r="AR321" s="71">
        <v>19</v>
      </c>
      <c r="AS321" s="71">
        <v>5</v>
      </c>
      <c r="AT321" s="71">
        <v>0</v>
      </c>
      <c r="AU321" s="71">
        <v>1</v>
      </c>
      <c r="AV321" s="71">
        <v>0</v>
      </c>
      <c r="AW321" s="71">
        <v>0</v>
      </c>
      <c r="AX321" s="71"/>
      <c r="AY321" s="72"/>
      <c r="AZ321" s="71">
        <v>116.99</v>
      </c>
      <c r="BA321" s="71">
        <v>129.19999999999999</v>
      </c>
      <c r="BB321" s="71">
        <v>0</v>
      </c>
      <c r="BC321" s="71">
        <v>290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2195</v>
      </c>
      <c r="B322" s="70">
        <v>255</v>
      </c>
      <c r="C322" s="70">
        <v>20</v>
      </c>
      <c r="D322" s="70">
        <v>15</v>
      </c>
      <c r="E322" s="70">
        <v>2023</v>
      </c>
      <c r="F322" s="70" t="s">
        <v>1539</v>
      </c>
      <c r="G322" s="70" t="s">
        <v>1864</v>
      </c>
      <c r="H322" s="70" t="s">
        <v>1865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22</v>
      </c>
      <c r="AS322" s="71">
        <v>5</v>
      </c>
      <c r="AT322" s="71">
        <v>0</v>
      </c>
      <c r="AU322" s="71">
        <v>1</v>
      </c>
      <c r="AV322" s="71">
        <v>0</v>
      </c>
      <c r="AW322" s="71">
        <v>0</v>
      </c>
      <c r="AX322" s="71"/>
      <c r="AY322" s="72"/>
      <c r="AZ322" s="71">
        <v>144.69</v>
      </c>
      <c r="BA322" s="71">
        <v>129.19999999999999</v>
      </c>
      <c r="BB322" s="71">
        <v>0</v>
      </c>
      <c r="BC322" s="71">
        <v>290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1863</v>
      </c>
      <c r="B323" s="70">
        <v>255</v>
      </c>
      <c r="C323" s="70">
        <v>21</v>
      </c>
      <c r="D323" s="70">
        <v>15</v>
      </c>
      <c r="E323" s="70">
        <v>2024</v>
      </c>
      <c r="F323" s="70" t="s">
        <v>1554</v>
      </c>
      <c r="G323" s="70" t="s">
        <v>1864</v>
      </c>
      <c r="H323" s="70" t="s">
        <v>1865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2196</v>
      </c>
      <c r="B324" s="70">
        <v>188</v>
      </c>
      <c r="C324" s="70">
        <v>1</v>
      </c>
      <c r="D324" s="70">
        <v>12</v>
      </c>
      <c r="E324" s="70">
        <v>1990</v>
      </c>
      <c r="F324" s="70" t="s">
        <v>787</v>
      </c>
      <c r="G324" s="70" t="s">
        <v>2197</v>
      </c>
      <c r="H324" s="70" t="s">
        <v>2198</v>
      </c>
      <c r="I324" s="148"/>
      <c r="J324" s="71">
        <v>1.9889056532662901</v>
      </c>
      <c r="K324" s="71">
        <v>0.47053391615242363</v>
      </c>
      <c r="L324" s="71">
        <v>1.8116807082847679</v>
      </c>
      <c r="M324" s="71">
        <v>1.152594766910862</v>
      </c>
      <c r="N324" s="71">
        <v>2.7863567558834128</v>
      </c>
      <c r="O324" s="71">
        <v>4.2765620981922927</v>
      </c>
      <c r="P324" s="71">
        <v>4.1637306837038413</v>
      </c>
      <c r="Q324" s="71">
        <v>0.27653559134065198</v>
      </c>
      <c r="R324" s="71">
        <v>0</v>
      </c>
      <c r="S324" s="71">
        <v>0.32036027282950308</v>
      </c>
      <c r="T324" s="72"/>
      <c r="U324" s="71">
        <v>328855</v>
      </c>
      <c r="V324" s="71">
        <v>169</v>
      </c>
      <c r="W324" s="71">
        <v>19</v>
      </c>
      <c r="X324" s="71">
        <v>395</v>
      </c>
      <c r="Y324" s="71">
        <v>1084</v>
      </c>
      <c r="Z324" s="71">
        <v>1759</v>
      </c>
      <c r="AA324" s="71">
        <v>1011</v>
      </c>
      <c r="AB324" s="71">
        <v>4490</v>
      </c>
      <c r="AC324" s="71">
        <v>0</v>
      </c>
      <c r="AD324" s="71">
        <v>0.32036027282950308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2199</v>
      </c>
      <c r="B325" s="70">
        <v>189</v>
      </c>
      <c r="C325" s="70">
        <v>2</v>
      </c>
      <c r="D325" s="70">
        <v>12</v>
      </c>
      <c r="E325" s="70">
        <v>2005</v>
      </c>
      <c r="F325" s="70" t="s">
        <v>789</v>
      </c>
      <c r="G325" s="70" t="s">
        <v>2197</v>
      </c>
      <c r="H325" s="70" t="s">
        <v>2198</v>
      </c>
      <c r="I325" s="148"/>
      <c r="J325" s="71">
        <v>1.191281783252641</v>
      </c>
      <c r="K325" s="71">
        <v>0.33278700066433708</v>
      </c>
      <c r="L325" s="71">
        <v>0.37397596045455089</v>
      </c>
      <c r="M325" s="71">
        <v>1.7233164904543581</v>
      </c>
      <c r="N325" s="71">
        <v>3.3558690432409328</v>
      </c>
      <c r="O325" s="71">
        <v>5.223061552961771</v>
      </c>
      <c r="P325" s="71">
        <v>4.2190486832407119</v>
      </c>
      <c r="Q325" s="71">
        <v>0.22705577748859801</v>
      </c>
      <c r="R325" s="71">
        <v>0</v>
      </c>
      <c r="S325" s="71">
        <v>0.41839843378824909</v>
      </c>
      <c r="T325" s="72"/>
      <c r="U325" s="71">
        <v>180497</v>
      </c>
      <c r="V325" s="71">
        <v>141</v>
      </c>
      <c r="W325" s="71">
        <v>5</v>
      </c>
      <c r="X325" s="71">
        <v>319</v>
      </c>
      <c r="Y325" s="71">
        <v>1126</v>
      </c>
      <c r="Z325" s="71">
        <v>2486</v>
      </c>
      <c r="AA325" s="71">
        <v>839</v>
      </c>
      <c r="AB325" s="71">
        <v>3854</v>
      </c>
      <c r="AC325" s="71">
        <v>0</v>
      </c>
      <c r="AD325" s="71">
        <v>0.41839843378824909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2200</v>
      </c>
      <c r="B326" s="70">
        <v>190</v>
      </c>
      <c r="C326" s="70">
        <v>3</v>
      </c>
      <c r="D326" s="70">
        <v>12</v>
      </c>
      <c r="E326" s="70">
        <v>2006</v>
      </c>
      <c r="F326" s="70" t="s">
        <v>790</v>
      </c>
      <c r="G326" s="70" t="s">
        <v>2197</v>
      </c>
      <c r="H326" s="70" t="s">
        <v>2198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2201</v>
      </c>
      <c r="B327" s="70">
        <v>191</v>
      </c>
      <c r="C327" s="70">
        <v>4</v>
      </c>
      <c r="D327" s="70">
        <v>12</v>
      </c>
      <c r="E327" s="70">
        <v>2007</v>
      </c>
      <c r="F327" s="70" t="s">
        <v>791</v>
      </c>
      <c r="G327" s="70" t="s">
        <v>2197</v>
      </c>
      <c r="H327" s="70" t="s">
        <v>2198</v>
      </c>
      <c r="I327" s="148"/>
      <c r="J327" s="71">
        <v>0.95938469551463734</v>
      </c>
      <c r="K327" s="71">
        <v>0.34512439362944458</v>
      </c>
      <c r="L327" s="71">
        <v>2.1234252775587592</v>
      </c>
      <c r="M327" s="71">
        <v>2.2889186618072141</v>
      </c>
      <c r="N327" s="71">
        <v>3.5775755516435161</v>
      </c>
      <c r="O327" s="71">
        <v>4.901056462376288</v>
      </c>
      <c r="P327" s="71">
        <v>4.3966977143438823</v>
      </c>
      <c r="Q327" s="71">
        <v>0.23114867286548599</v>
      </c>
      <c r="R327" s="71">
        <v>0</v>
      </c>
      <c r="S327" s="71">
        <v>0.35324984414175659</v>
      </c>
      <c r="T327" s="72"/>
      <c r="U327" s="71">
        <v>149035</v>
      </c>
      <c r="V327" s="71">
        <v>150</v>
      </c>
      <c r="W327" s="71">
        <v>27</v>
      </c>
      <c r="X327" s="71">
        <v>534</v>
      </c>
      <c r="Y327" s="71">
        <v>1135</v>
      </c>
      <c r="Z327" s="71">
        <v>2425</v>
      </c>
      <c r="AA327" s="71">
        <v>861</v>
      </c>
      <c r="AB327" s="71">
        <v>3716</v>
      </c>
      <c r="AC327" s="71">
        <v>0</v>
      </c>
      <c r="AD327" s="71">
        <v>0.35324984414175659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2202</v>
      </c>
      <c r="B328" s="70">
        <v>192</v>
      </c>
      <c r="C328" s="70">
        <v>5</v>
      </c>
      <c r="D328" s="70">
        <v>12</v>
      </c>
      <c r="E328" s="70">
        <v>2008</v>
      </c>
      <c r="F328" s="70" t="s">
        <v>792</v>
      </c>
      <c r="G328" s="70" t="s">
        <v>2197</v>
      </c>
      <c r="H328" s="70" t="s">
        <v>2198</v>
      </c>
      <c r="I328" s="148"/>
      <c r="J328" s="71">
        <v>0.90541059897830101</v>
      </c>
      <c r="K328" s="71">
        <v>0.27538104429763649</v>
      </c>
      <c r="L328" s="71">
        <v>1.636624086023845</v>
      </c>
      <c r="M328" s="71">
        <v>2.4149260885090391</v>
      </c>
      <c r="N328" s="71">
        <v>3.563050876566983</v>
      </c>
      <c r="O328" s="71">
        <v>4.7016778865738758</v>
      </c>
      <c r="P328" s="71">
        <v>4.2437672544064471</v>
      </c>
      <c r="Q328" s="71">
        <v>0.219819855441101</v>
      </c>
      <c r="R328" s="71">
        <v>0</v>
      </c>
      <c r="S328" s="71">
        <v>0.30689909065950899</v>
      </c>
      <c r="T328" s="72"/>
      <c r="U328" s="71">
        <v>154363</v>
      </c>
      <c r="V328" s="71">
        <v>150</v>
      </c>
      <c r="W328" s="71">
        <v>23</v>
      </c>
      <c r="X328" s="71">
        <v>534</v>
      </c>
      <c r="Y328" s="71">
        <v>1126</v>
      </c>
      <c r="Z328" s="71">
        <v>2408</v>
      </c>
      <c r="AA328" s="71">
        <v>832</v>
      </c>
      <c r="AB328" s="71">
        <v>3592</v>
      </c>
      <c r="AC328" s="71">
        <v>0</v>
      </c>
      <c r="AD328" s="71">
        <v>0.30689909065950899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2203</v>
      </c>
      <c r="B329" s="70">
        <v>193</v>
      </c>
      <c r="C329" s="70">
        <v>6</v>
      </c>
      <c r="D329" s="70">
        <v>12</v>
      </c>
      <c r="E329" s="70">
        <v>2009</v>
      </c>
      <c r="F329" s="70" t="s">
        <v>176</v>
      </c>
      <c r="G329" s="1064" t="s">
        <v>2197</v>
      </c>
      <c r="H329" s="70" t="s">
        <v>2198</v>
      </c>
      <c r="I329" s="148"/>
      <c r="J329" s="71">
        <v>0.87990899347334117</v>
      </c>
      <c r="K329" s="71">
        <v>0.18888384676924319</v>
      </c>
      <c r="L329" s="71">
        <v>1.889139325440059</v>
      </c>
      <c r="M329" s="71">
        <v>2.1660693782892002</v>
      </c>
      <c r="N329" s="71">
        <v>3.295642122863494</v>
      </c>
      <c r="O329" s="71">
        <v>4.7515013826161976</v>
      </c>
      <c r="P329" s="71">
        <v>4.0890400109058946</v>
      </c>
      <c r="Q329" s="71">
        <v>0.20293310443930501</v>
      </c>
      <c r="R329" s="71">
        <v>0</v>
      </c>
      <c r="S329" s="71">
        <v>0.23328330748319651</v>
      </c>
      <c r="T329" s="72"/>
      <c r="U329" s="71">
        <v>133923</v>
      </c>
      <c r="V329" s="71">
        <v>120</v>
      </c>
      <c r="W329" s="71">
        <v>29</v>
      </c>
      <c r="X329" s="71">
        <v>565</v>
      </c>
      <c r="Y329" s="71">
        <v>1121</v>
      </c>
      <c r="Z329" s="71">
        <v>2402</v>
      </c>
      <c r="AA329" s="71">
        <v>823</v>
      </c>
      <c r="AB329" s="71">
        <v>3481</v>
      </c>
      <c r="AC329" s="71">
        <v>0</v>
      </c>
      <c r="AD329" s="71">
        <v>0.23328330748319651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5.75</v>
      </c>
      <c r="BJ329" s="71">
        <v>0</v>
      </c>
      <c r="BK329" s="71">
        <v>0</v>
      </c>
      <c r="BL329" s="71">
        <v>0</v>
      </c>
      <c r="BM329" s="71">
        <v>0</v>
      </c>
      <c r="BN329" s="72"/>
      <c r="BO329" s="71">
        <v>0</v>
      </c>
      <c r="BP329" s="71">
        <v>1</v>
      </c>
      <c r="BQ329" s="71">
        <v>0</v>
      </c>
      <c r="BR329" s="71">
        <v>0</v>
      </c>
      <c r="BS329" s="71">
        <v>0</v>
      </c>
      <c r="BT329" s="71">
        <v>0</v>
      </c>
      <c r="BU329"/>
      <c r="BV329" s="70">
        <v>5.75</v>
      </c>
      <c r="BW329" s="70">
        <v>0</v>
      </c>
      <c r="BX329" s="70">
        <v>0</v>
      </c>
      <c r="BY329" s="70">
        <v>0</v>
      </c>
      <c r="BZ329" s="70">
        <v>0</v>
      </c>
      <c r="CA329" s="70">
        <v>0</v>
      </c>
      <c r="CB329" s="70">
        <v>0</v>
      </c>
      <c r="CC329" s="70">
        <v>0</v>
      </c>
      <c r="CD329" s="70">
        <v>0</v>
      </c>
    </row>
    <row r="330" spans="1:82">
      <c r="A330" s="70" t="s">
        <v>2204</v>
      </c>
      <c r="B330" s="70">
        <v>194</v>
      </c>
      <c r="C330" s="70">
        <v>7</v>
      </c>
      <c r="D330" s="70">
        <v>12</v>
      </c>
      <c r="E330" s="70">
        <v>2010</v>
      </c>
      <c r="F330" s="70" t="s">
        <v>177</v>
      </c>
      <c r="G330" s="1064" t="s">
        <v>2197</v>
      </c>
      <c r="H330" s="70" t="s">
        <v>2198</v>
      </c>
      <c r="I330" s="148"/>
      <c r="J330" s="71">
        <v>0.78774220278923179</v>
      </c>
      <c r="K330" s="71">
        <v>0.19792847978795311</v>
      </c>
      <c r="L330" s="71">
        <v>2.1083147867286152</v>
      </c>
      <c r="M330" s="71">
        <v>2.2073170863677278</v>
      </c>
      <c r="N330" s="71">
        <v>3.5852962099229262</v>
      </c>
      <c r="O330" s="71">
        <v>4.701958311874229</v>
      </c>
      <c r="P330" s="71">
        <v>4.066381128665963</v>
      </c>
      <c r="Q330" s="71">
        <v>0.206669968184929</v>
      </c>
      <c r="R330" s="71">
        <v>0</v>
      </c>
      <c r="S330" s="71">
        <v>0.28114633890941482</v>
      </c>
      <c r="T330" s="72"/>
      <c r="U330" s="71">
        <v>129426</v>
      </c>
      <c r="V330" s="71">
        <v>120</v>
      </c>
      <c r="W330" s="71">
        <v>29</v>
      </c>
      <c r="X330" s="71">
        <v>565</v>
      </c>
      <c r="Y330" s="71">
        <v>1114</v>
      </c>
      <c r="Z330" s="71">
        <v>2388</v>
      </c>
      <c r="AA330" s="71">
        <v>798</v>
      </c>
      <c r="AB330" s="71">
        <v>3397</v>
      </c>
      <c r="AC330" s="71">
        <v>0</v>
      </c>
      <c r="AD330" s="71">
        <v>0.28114633890941482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5.64</v>
      </c>
      <c r="BJ330" s="71">
        <v>0</v>
      </c>
      <c r="BK330" s="71">
        <v>0</v>
      </c>
      <c r="BL330" s="71">
        <v>0</v>
      </c>
      <c r="BM330" s="71">
        <v>0</v>
      </c>
      <c r="BN330" s="72"/>
      <c r="BO330" s="71">
        <v>0</v>
      </c>
      <c r="BP330" s="71">
        <v>1</v>
      </c>
      <c r="BQ330" s="71">
        <v>0</v>
      </c>
      <c r="BR330" s="71">
        <v>0</v>
      </c>
      <c r="BS330" s="71">
        <v>0</v>
      </c>
      <c r="BT330" s="71">
        <v>0</v>
      </c>
      <c r="BU330"/>
      <c r="BV330" s="70">
        <v>5.64</v>
      </c>
      <c r="BW330" s="70">
        <v>0</v>
      </c>
      <c r="BX330" s="70">
        <v>0</v>
      </c>
      <c r="BY330" s="70">
        <v>0</v>
      </c>
      <c r="BZ330" s="70">
        <v>0</v>
      </c>
      <c r="CA330" s="70">
        <v>0</v>
      </c>
      <c r="CB330" s="70">
        <v>0</v>
      </c>
      <c r="CC330" s="70">
        <v>0</v>
      </c>
      <c r="CD330" s="70">
        <v>0</v>
      </c>
    </row>
    <row r="331" spans="1:82">
      <c r="A331" s="70" t="s">
        <v>2205</v>
      </c>
      <c r="B331" s="70">
        <v>195</v>
      </c>
      <c r="C331" s="70">
        <v>8</v>
      </c>
      <c r="D331" s="70">
        <v>12</v>
      </c>
      <c r="E331" s="70">
        <v>2011</v>
      </c>
      <c r="F331" s="70" t="s">
        <v>178</v>
      </c>
      <c r="G331" s="70" t="s">
        <v>2197</v>
      </c>
      <c r="H331" s="70" t="s">
        <v>2198</v>
      </c>
      <c r="I331" s="148"/>
      <c r="J331" s="71">
        <v>0.89368897723471075</v>
      </c>
      <c r="K331" s="71">
        <v>0.28784340718721069</v>
      </c>
      <c r="L331" s="71">
        <v>1.1948714217104259</v>
      </c>
      <c r="M331" s="71">
        <v>2.800842384112407</v>
      </c>
      <c r="N331" s="71">
        <v>3.835584689858782</v>
      </c>
      <c r="O331" s="71">
        <v>4.5750005130110631</v>
      </c>
      <c r="P331" s="71">
        <v>3.8696939512670734</v>
      </c>
      <c r="Q331" s="71">
        <v>0.23446149666597901</v>
      </c>
      <c r="R331" s="71">
        <v>0</v>
      </c>
      <c r="S331" s="71">
        <v>0.26123321242112763</v>
      </c>
      <c r="T331" s="72"/>
      <c r="U331" s="71">
        <v>127549</v>
      </c>
      <c r="V331" s="71">
        <v>120</v>
      </c>
      <c r="W331" s="71">
        <v>29</v>
      </c>
      <c r="X331" s="71">
        <v>565</v>
      </c>
      <c r="Y331" s="71">
        <v>1115</v>
      </c>
      <c r="Z331" s="71">
        <v>2374</v>
      </c>
      <c r="AA331" s="71">
        <v>782</v>
      </c>
      <c r="AB331" s="71">
        <v>3341</v>
      </c>
      <c r="AC331" s="71">
        <v>0</v>
      </c>
      <c r="AD331" s="71">
        <v>0.26123321242112763</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5.37</v>
      </c>
      <c r="BJ331" s="71">
        <v>0</v>
      </c>
      <c r="BK331" s="71">
        <v>0</v>
      </c>
      <c r="BL331" s="71">
        <v>0</v>
      </c>
      <c r="BM331" s="71">
        <v>0</v>
      </c>
      <c r="BN331" s="72"/>
      <c r="BO331" s="71">
        <v>0</v>
      </c>
      <c r="BP331" s="71">
        <v>1</v>
      </c>
      <c r="BQ331" s="71">
        <v>0</v>
      </c>
      <c r="BR331" s="71">
        <v>0</v>
      </c>
      <c r="BS331" s="71">
        <v>0</v>
      </c>
      <c r="BT331" s="71">
        <v>0</v>
      </c>
      <c r="BU331"/>
      <c r="BV331" s="70">
        <v>5.37</v>
      </c>
      <c r="BW331" s="70">
        <v>0</v>
      </c>
      <c r="BX331" s="70">
        <v>0</v>
      </c>
      <c r="BY331" s="70">
        <v>0</v>
      </c>
      <c r="BZ331" s="70">
        <v>0</v>
      </c>
      <c r="CA331" s="70">
        <v>0</v>
      </c>
      <c r="CB331" s="70">
        <v>0</v>
      </c>
      <c r="CC331" s="70">
        <v>0</v>
      </c>
      <c r="CD331" s="70">
        <v>0</v>
      </c>
    </row>
    <row r="332" spans="1:82">
      <c r="A332" s="70" t="s">
        <v>2206</v>
      </c>
      <c r="B332" s="70">
        <v>196</v>
      </c>
      <c r="C332" s="70">
        <v>9</v>
      </c>
      <c r="D332" s="70">
        <v>12</v>
      </c>
      <c r="E332" s="70">
        <v>2012</v>
      </c>
      <c r="F332" s="70" t="s">
        <v>179</v>
      </c>
      <c r="G332" s="70" t="s">
        <v>2197</v>
      </c>
      <c r="H332" s="70" t="s">
        <v>2198</v>
      </c>
      <c r="I332" s="148"/>
      <c r="J332" s="71">
        <v>1.0396440199048389</v>
      </c>
      <c r="K332" s="71">
        <v>0.28068600414345368</v>
      </c>
      <c r="L332" s="71">
        <v>1.186188397000949</v>
      </c>
      <c r="M332" s="71">
        <v>2.8954135611798879</v>
      </c>
      <c r="N332" s="71">
        <v>4.0338781933955357</v>
      </c>
      <c r="O332" s="71">
        <v>4.5466469833792367</v>
      </c>
      <c r="P332" s="71">
        <v>3.8220380234836036</v>
      </c>
      <c r="Q332" s="71">
        <v>0.25008668927787098</v>
      </c>
      <c r="R332" s="71">
        <v>0</v>
      </c>
      <c r="S332" s="71">
        <v>0.31781326479819472</v>
      </c>
      <c r="T332" s="72"/>
      <c r="U332" s="71">
        <v>141890</v>
      </c>
      <c r="V332" s="71">
        <v>120</v>
      </c>
      <c r="W332" s="71">
        <v>29</v>
      </c>
      <c r="X332" s="71">
        <v>565</v>
      </c>
      <c r="Y332" s="71">
        <v>1114</v>
      </c>
      <c r="Z332" s="71">
        <v>2378</v>
      </c>
      <c r="AA332" s="71">
        <v>768</v>
      </c>
      <c r="AB332" s="71">
        <v>3280</v>
      </c>
      <c r="AC332" s="71">
        <v>0</v>
      </c>
      <c r="AD332" s="71">
        <v>0.31781326479819472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6.5110000000000001</v>
      </c>
      <c r="BJ332" s="71">
        <v>0</v>
      </c>
      <c r="BK332" s="71">
        <v>0</v>
      </c>
      <c r="BL332" s="71">
        <v>0</v>
      </c>
      <c r="BM332" s="71">
        <v>0</v>
      </c>
      <c r="BN332" s="72"/>
      <c r="BO332" s="71">
        <v>0</v>
      </c>
      <c r="BP332" s="71">
        <v>1</v>
      </c>
      <c r="BQ332" s="71">
        <v>0</v>
      </c>
      <c r="BR332" s="71">
        <v>0</v>
      </c>
      <c r="BS332" s="71">
        <v>0</v>
      </c>
      <c r="BT332" s="71">
        <v>0</v>
      </c>
      <c r="BU332"/>
      <c r="BV332" s="70">
        <v>6.5110000000000001</v>
      </c>
      <c r="BW332" s="70">
        <v>0</v>
      </c>
      <c r="BX332" s="70">
        <v>0</v>
      </c>
      <c r="BY332" s="70">
        <v>0</v>
      </c>
      <c r="BZ332" s="70">
        <v>0</v>
      </c>
      <c r="CA332" s="70">
        <v>0</v>
      </c>
      <c r="CB332" s="70">
        <v>0</v>
      </c>
      <c r="CC332" s="70">
        <v>0</v>
      </c>
      <c r="CD332" s="70">
        <v>0</v>
      </c>
    </row>
    <row r="333" spans="1:82">
      <c r="A333" s="70" t="s">
        <v>2207</v>
      </c>
      <c r="B333" s="70">
        <v>197</v>
      </c>
      <c r="C333" s="70">
        <v>10</v>
      </c>
      <c r="D333" s="70">
        <v>12</v>
      </c>
      <c r="E333" s="70">
        <v>2013</v>
      </c>
      <c r="F333" s="70" t="s">
        <v>180</v>
      </c>
      <c r="G333" s="70" t="s">
        <v>2197</v>
      </c>
      <c r="H333" s="70" t="s">
        <v>2198</v>
      </c>
      <c r="I333" s="148"/>
      <c r="J333" s="71">
        <v>1.099639374757873</v>
      </c>
      <c r="K333" s="71">
        <v>0.2419635318832157</v>
      </c>
      <c r="L333" s="71">
        <v>1.2233430635770881</v>
      </c>
      <c r="M333" s="71">
        <v>2.789496631571561</v>
      </c>
      <c r="N333" s="71">
        <v>4.0140797810294186</v>
      </c>
      <c r="O333" s="71">
        <v>4.3083978579185978</v>
      </c>
      <c r="P333" s="71">
        <v>3.8863931296723435</v>
      </c>
      <c r="Q333" s="71">
        <v>0.248154499303988</v>
      </c>
      <c r="R333" s="71">
        <v>0</v>
      </c>
      <c r="S333" s="71">
        <v>0.36738870655036221</v>
      </c>
      <c r="T333" s="72"/>
      <c r="U333" s="71">
        <v>138878</v>
      </c>
      <c r="V333" s="71">
        <v>120</v>
      </c>
      <c r="W333" s="71">
        <v>29</v>
      </c>
      <c r="X333" s="71">
        <v>565</v>
      </c>
      <c r="Y333" s="71">
        <v>1110</v>
      </c>
      <c r="Z333" s="71">
        <v>2354</v>
      </c>
      <c r="AA333" s="71">
        <v>778</v>
      </c>
      <c r="AB333" s="71">
        <v>3208</v>
      </c>
      <c r="AC333" s="71">
        <v>0</v>
      </c>
      <c r="AD333" s="71">
        <v>0.36738870655036221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7.7709999999999999</v>
      </c>
      <c r="BJ333" s="71">
        <v>0</v>
      </c>
      <c r="BK333" s="71">
        <v>0</v>
      </c>
      <c r="BL333" s="71">
        <v>0</v>
      </c>
      <c r="BM333" s="71">
        <v>0</v>
      </c>
      <c r="BN333" s="72"/>
      <c r="BO333" s="71">
        <v>0</v>
      </c>
      <c r="BP333" s="71">
        <v>1</v>
      </c>
      <c r="BQ333" s="71">
        <v>0</v>
      </c>
      <c r="BR333" s="71">
        <v>0</v>
      </c>
      <c r="BS333" s="71">
        <v>0</v>
      </c>
      <c r="BT333" s="71">
        <v>0</v>
      </c>
      <c r="BU333"/>
      <c r="BV333" s="70">
        <v>7.7709999999999999</v>
      </c>
      <c r="BW333" s="70">
        <v>0</v>
      </c>
      <c r="BX333" s="70">
        <v>0</v>
      </c>
      <c r="BY333" s="70">
        <v>0</v>
      </c>
      <c r="BZ333" s="70">
        <v>0</v>
      </c>
      <c r="CA333" s="70">
        <v>0</v>
      </c>
      <c r="CB333" s="70">
        <v>0</v>
      </c>
      <c r="CC333" s="70">
        <v>0</v>
      </c>
      <c r="CD333" s="70">
        <v>0</v>
      </c>
    </row>
    <row r="334" spans="1:82">
      <c r="A334" s="70" t="s">
        <v>2208</v>
      </c>
      <c r="B334" s="70">
        <v>198</v>
      </c>
      <c r="C334" s="70">
        <v>11</v>
      </c>
      <c r="D334" s="70">
        <v>12</v>
      </c>
      <c r="E334" s="70">
        <v>2014</v>
      </c>
      <c r="F334" s="70" t="s">
        <v>181</v>
      </c>
      <c r="G334" s="70" t="s">
        <v>2197</v>
      </c>
      <c r="H334" s="70" t="s">
        <v>2198</v>
      </c>
      <c r="I334" s="148"/>
      <c r="J334" s="71">
        <v>0.90056644317366186</v>
      </c>
      <c r="K334" s="71">
        <v>0.26131777133965461</v>
      </c>
      <c r="L334" s="71">
        <v>1.257146412035393</v>
      </c>
      <c r="M334" s="71">
        <v>2.3934937013603421</v>
      </c>
      <c r="N334" s="71">
        <v>3.4560580728021741</v>
      </c>
      <c r="O334" s="71">
        <v>4.0680905251130239</v>
      </c>
      <c r="P334" s="71">
        <v>3.8262527426575521</v>
      </c>
      <c r="Q334" s="71">
        <v>0.23267159002488699</v>
      </c>
      <c r="R334" s="71">
        <v>0</v>
      </c>
      <c r="S334" s="71">
        <v>0.23711954497936691</v>
      </c>
      <c r="T334" s="72"/>
      <c r="U334" s="71">
        <v>126389</v>
      </c>
      <c r="V334" s="71">
        <v>114</v>
      </c>
      <c r="W334" s="71">
        <v>28</v>
      </c>
      <c r="X334" s="71">
        <v>531</v>
      </c>
      <c r="Y334" s="71">
        <v>1100</v>
      </c>
      <c r="Z334" s="71">
        <v>2341</v>
      </c>
      <c r="AA334" s="71">
        <v>762</v>
      </c>
      <c r="AB334" s="71">
        <v>3135</v>
      </c>
      <c r="AC334" s="71">
        <v>0</v>
      </c>
      <c r="AD334" s="71">
        <v>0.23711954497936691</v>
      </c>
      <c r="AE334" s="72"/>
      <c r="AF334" s="71"/>
      <c r="AG334" s="71"/>
      <c r="AH334" s="71"/>
      <c r="AI334" s="71"/>
      <c r="AJ334" s="71"/>
      <c r="AK334" s="71"/>
      <c r="AL334" s="71"/>
      <c r="AM334" s="71"/>
      <c r="AN334" s="71"/>
      <c r="AO334" s="71"/>
      <c r="AP334" s="71"/>
      <c r="AQ334" s="72"/>
      <c r="AR334" s="71">
        <v>14</v>
      </c>
      <c r="AS334" s="71">
        <v>4</v>
      </c>
      <c r="AT334" s="71">
        <v>0</v>
      </c>
      <c r="AU334" s="71">
        <v>0</v>
      </c>
      <c r="AV334" s="71">
        <v>0</v>
      </c>
      <c r="AW334" s="71">
        <v>0</v>
      </c>
      <c r="AX334" s="71"/>
      <c r="AY334" s="72"/>
      <c r="AZ334" s="71">
        <v>70.5</v>
      </c>
      <c r="BA334" s="71">
        <v>1575.5</v>
      </c>
      <c r="BB334" s="71">
        <v>0</v>
      </c>
      <c r="BC334" s="71">
        <v>0</v>
      </c>
      <c r="BD334" s="71">
        <v>0</v>
      </c>
      <c r="BE334" s="71">
        <v>0</v>
      </c>
      <c r="BF334" s="71"/>
      <c r="BG334" s="72"/>
      <c r="BH334" s="71">
        <v>0</v>
      </c>
      <c r="BI334" s="71">
        <v>7.2729999999999997</v>
      </c>
      <c r="BJ334" s="71">
        <v>0</v>
      </c>
      <c r="BK334" s="71">
        <v>0</v>
      </c>
      <c r="BL334" s="71">
        <v>0</v>
      </c>
      <c r="BM334" s="71">
        <v>0</v>
      </c>
      <c r="BN334" s="72"/>
      <c r="BO334" s="71">
        <v>0</v>
      </c>
      <c r="BP334" s="71">
        <v>1</v>
      </c>
      <c r="BQ334" s="71">
        <v>0</v>
      </c>
      <c r="BR334" s="71">
        <v>0</v>
      </c>
      <c r="BS334" s="71">
        <v>0</v>
      </c>
      <c r="BT334" s="71">
        <v>0</v>
      </c>
      <c r="BU334"/>
      <c r="BV334" s="70">
        <v>7.2729999999999997</v>
      </c>
      <c r="BW334" s="70">
        <v>0</v>
      </c>
      <c r="BX334" s="70">
        <v>0</v>
      </c>
      <c r="BY334" s="70">
        <v>0</v>
      </c>
      <c r="BZ334" s="70">
        <v>0</v>
      </c>
      <c r="CA334" s="70">
        <v>0</v>
      </c>
      <c r="CB334" s="70">
        <v>0</v>
      </c>
      <c r="CC334" s="70">
        <v>0</v>
      </c>
      <c r="CD334" s="70">
        <v>0</v>
      </c>
    </row>
    <row r="335" spans="1:82">
      <c r="A335" s="70" t="s">
        <v>2209</v>
      </c>
      <c r="B335" s="70">
        <v>199</v>
      </c>
      <c r="C335" s="70">
        <v>12</v>
      </c>
      <c r="D335" s="70">
        <v>12</v>
      </c>
      <c r="E335" s="70">
        <v>2015</v>
      </c>
      <c r="F335" s="70" t="s">
        <v>182</v>
      </c>
      <c r="G335" s="70" t="s">
        <v>2197</v>
      </c>
      <c r="H335" s="70" t="s">
        <v>2198</v>
      </c>
      <c r="I335" s="148"/>
      <c r="J335" s="71">
        <v>0.65558465872633442</v>
      </c>
      <c r="K335" s="71">
        <v>0.249591929108847</v>
      </c>
      <c r="L335" s="71">
        <v>1.3860499726988</v>
      </c>
      <c r="M335" s="71">
        <v>2.5081676195271139</v>
      </c>
      <c r="N335" s="71">
        <v>3.3952491564087031</v>
      </c>
      <c r="O335" s="71">
        <v>4.012100826040804</v>
      </c>
      <c r="P335" s="71">
        <v>3.8745033717337445</v>
      </c>
      <c r="Q335" s="71">
        <v>0.22144958763949399</v>
      </c>
      <c r="R335" s="71">
        <v>0</v>
      </c>
      <c r="S335" s="71">
        <v>0.41248033944492107</v>
      </c>
      <c r="T335" s="72"/>
      <c r="U335" s="71">
        <v>98805</v>
      </c>
      <c r="V335" s="71">
        <v>114</v>
      </c>
      <c r="W335" s="71">
        <v>28</v>
      </c>
      <c r="X335" s="71">
        <v>531</v>
      </c>
      <c r="Y335" s="71">
        <v>1091</v>
      </c>
      <c r="Z335" s="71">
        <v>2331</v>
      </c>
      <c r="AA335" s="71">
        <v>771</v>
      </c>
      <c r="AB335" s="71">
        <v>3048</v>
      </c>
      <c r="AC335" s="71">
        <v>0</v>
      </c>
      <c r="AD335" s="71">
        <v>0.41248033944492107</v>
      </c>
      <c r="AE335" s="72"/>
      <c r="AF335" s="71">
        <v>748237.50444165245</v>
      </c>
      <c r="AG335" s="71">
        <v>206127.02761145611</v>
      </c>
      <c r="AH335" s="71">
        <v>291941.72497652879</v>
      </c>
      <c r="AI335" s="71">
        <v>3754944.7972989399</v>
      </c>
      <c r="AJ335" s="71">
        <v>5133900.6514627244</v>
      </c>
      <c r="AK335" s="71">
        <v>0</v>
      </c>
      <c r="AL335" s="71">
        <v>0</v>
      </c>
      <c r="AM335" s="71">
        <v>417715.61412088608</v>
      </c>
      <c r="AN335" s="71">
        <v>0</v>
      </c>
      <c r="AO335" s="71">
        <v>0</v>
      </c>
      <c r="AP335" s="71">
        <v>10552867.319912188</v>
      </c>
      <c r="AQ335" s="72"/>
      <c r="AR335" s="71">
        <v>19</v>
      </c>
      <c r="AS335" s="71">
        <v>5</v>
      </c>
      <c r="AT335" s="71">
        <v>0</v>
      </c>
      <c r="AU335" s="71">
        <v>0</v>
      </c>
      <c r="AV335" s="71">
        <v>0</v>
      </c>
      <c r="AW335" s="71">
        <v>0</v>
      </c>
      <c r="AX335" s="71"/>
      <c r="AY335" s="72"/>
      <c r="AZ335" s="71">
        <v>98.5</v>
      </c>
      <c r="BA335" s="71">
        <v>1585.8</v>
      </c>
      <c r="BB335" s="71">
        <v>0</v>
      </c>
      <c r="BC335" s="71">
        <v>0</v>
      </c>
      <c r="BD335" s="71">
        <v>0</v>
      </c>
      <c r="BE335" s="71">
        <v>0</v>
      </c>
      <c r="BF335" s="71"/>
      <c r="BG335" s="72"/>
      <c r="BH335" s="71">
        <v>0</v>
      </c>
      <c r="BI335" s="71">
        <v>7.2939999999999996</v>
      </c>
      <c r="BJ335" s="71">
        <v>0</v>
      </c>
      <c r="BK335" s="71">
        <v>0</v>
      </c>
      <c r="BL335" s="71">
        <v>0</v>
      </c>
      <c r="BM335" s="71">
        <v>0</v>
      </c>
      <c r="BN335" s="72"/>
      <c r="BO335" s="71">
        <v>0</v>
      </c>
      <c r="BP335" s="71">
        <v>1</v>
      </c>
      <c r="BQ335" s="71">
        <v>0</v>
      </c>
      <c r="BR335" s="71">
        <v>0</v>
      </c>
      <c r="BS335" s="71">
        <v>0</v>
      </c>
      <c r="BT335" s="71">
        <v>0</v>
      </c>
      <c r="BU335"/>
      <c r="BV335" s="70">
        <v>7.2939999999999996</v>
      </c>
      <c r="BW335" s="70">
        <v>0</v>
      </c>
      <c r="BX335" s="70">
        <v>0</v>
      </c>
      <c r="BY335" s="70">
        <v>0</v>
      </c>
      <c r="BZ335" s="70">
        <v>0</v>
      </c>
      <c r="CA335" s="70">
        <v>0</v>
      </c>
      <c r="CB335" s="70">
        <v>0</v>
      </c>
      <c r="CC335" s="70">
        <v>0</v>
      </c>
      <c r="CD335" s="70">
        <v>0</v>
      </c>
    </row>
    <row r="336" spans="1:82">
      <c r="A336" s="70" t="s">
        <v>2210</v>
      </c>
      <c r="B336" s="70">
        <v>200</v>
      </c>
      <c r="C336" s="70">
        <v>13</v>
      </c>
      <c r="D336" s="70">
        <v>12</v>
      </c>
      <c r="E336" s="70">
        <v>2016</v>
      </c>
      <c r="F336" s="70" t="s">
        <v>155</v>
      </c>
      <c r="G336" s="70" t="s">
        <v>2197</v>
      </c>
      <c r="H336" s="70" t="s">
        <v>2198</v>
      </c>
      <c r="I336" s="148"/>
      <c r="J336" s="71">
        <v>0.77766496763082005</v>
      </c>
      <c r="K336" s="71">
        <v>0.24928999087163037</v>
      </c>
      <c r="L336" s="71">
        <v>1.6239939141977036</v>
      </c>
      <c r="M336" s="71">
        <v>2.1950597107360874</v>
      </c>
      <c r="N336" s="71">
        <v>2.9836779991401379</v>
      </c>
      <c r="O336" s="71">
        <v>3.9633799553062601</v>
      </c>
      <c r="P336" s="71">
        <v>3.7898031085673605</v>
      </c>
      <c r="Q336" s="71">
        <v>0.2114016593589591</v>
      </c>
      <c r="R336" s="71">
        <v>0</v>
      </c>
      <c r="S336" s="71">
        <v>0.32829544115556292</v>
      </c>
      <c r="T336" s="72"/>
      <c r="U336" s="71">
        <v>122533</v>
      </c>
      <c r="V336" s="71">
        <v>114</v>
      </c>
      <c r="W336" s="71">
        <v>28</v>
      </c>
      <c r="X336" s="71">
        <v>531</v>
      </c>
      <c r="Y336" s="71">
        <v>1090</v>
      </c>
      <c r="Z336" s="71">
        <v>2331</v>
      </c>
      <c r="AA336" s="71">
        <v>780</v>
      </c>
      <c r="AB336" s="71">
        <v>2993</v>
      </c>
      <c r="AC336" s="71">
        <v>0</v>
      </c>
      <c r="AD336" s="71">
        <v>0.32829544115556292</v>
      </c>
      <c r="AE336" s="72"/>
      <c r="AF336" s="71">
        <v>904426.19640748668</v>
      </c>
      <c r="AG336" s="71">
        <v>198156.84968270079</v>
      </c>
      <c r="AH336" s="71">
        <v>254191.17452910091</v>
      </c>
      <c r="AI336" s="71">
        <v>3507284.7750947159</v>
      </c>
      <c r="AJ336" s="71">
        <v>4372749.568218655</v>
      </c>
      <c r="AK336" s="71">
        <v>0</v>
      </c>
      <c r="AL336" s="71">
        <v>0</v>
      </c>
      <c r="AM336" s="71">
        <v>410496.76297058328</v>
      </c>
      <c r="AN336" s="71">
        <v>0</v>
      </c>
      <c r="AO336" s="71">
        <v>0</v>
      </c>
      <c r="AP336" s="71">
        <v>9647305.3269032426</v>
      </c>
      <c r="AQ336" s="72"/>
      <c r="AR336" s="71">
        <v>22</v>
      </c>
      <c r="AS336" s="71">
        <v>5</v>
      </c>
      <c r="AT336" s="71">
        <v>0</v>
      </c>
      <c r="AU336" s="71">
        <v>0</v>
      </c>
      <c r="AV336" s="71">
        <v>0</v>
      </c>
      <c r="AW336" s="71">
        <v>0</v>
      </c>
      <c r="AX336" s="71"/>
      <c r="AY336" s="72"/>
      <c r="AZ336" s="71">
        <v>112.6</v>
      </c>
      <c r="BA336" s="71">
        <v>1585.8</v>
      </c>
      <c r="BB336" s="71">
        <v>0</v>
      </c>
      <c r="BC336" s="71">
        <v>0</v>
      </c>
      <c r="BD336" s="71">
        <v>0</v>
      </c>
      <c r="BE336" s="71">
        <v>0</v>
      </c>
      <c r="BF336" s="71"/>
      <c r="BG336" s="72"/>
      <c r="BH336" s="71">
        <v>0</v>
      </c>
      <c r="BI336" s="71">
        <v>6.8550000000000004</v>
      </c>
      <c r="BJ336" s="71">
        <v>0</v>
      </c>
      <c r="BK336" s="71">
        <v>0</v>
      </c>
      <c r="BL336" s="71">
        <v>0</v>
      </c>
      <c r="BM336" s="71">
        <v>0</v>
      </c>
      <c r="BN336" s="72"/>
      <c r="BO336" s="71">
        <v>0</v>
      </c>
      <c r="BP336" s="71">
        <v>1</v>
      </c>
      <c r="BQ336" s="71">
        <v>0</v>
      </c>
      <c r="BR336" s="71">
        <v>0</v>
      </c>
      <c r="BS336" s="71">
        <v>0</v>
      </c>
      <c r="BT336" s="71">
        <v>0</v>
      </c>
      <c r="BU336"/>
      <c r="BV336" s="70">
        <v>6.8550000000000004</v>
      </c>
      <c r="BW336" s="70">
        <v>0</v>
      </c>
      <c r="BX336" s="70">
        <v>0</v>
      </c>
      <c r="BY336" s="70">
        <v>0</v>
      </c>
      <c r="BZ336" s="70">
        <v>0</v>
      </c>
      <c r="CA336" s="70">
        <v>0</v>
      </c>
      <c r="CB336" s="70">
        <v>0</v>
      </c>
      <c r="CC336" s="70">
        <v>0</v>
      </c>
      <c r="CD336" s="70">
        <v>0</v>
      </c>
    </row>
    <row r="337" spans="1:82">
      <c r="A337" s="70" t="s">
        <v>2211</v>
      </c>
      <c r="B337" s="70">
        <v>201</v>
      </c>
      <c r="C337" s="70">
        <v>14</v>
      </c>
      <c r="D337" s="70">
        <v>12</v>
      </c>
      <c r="E337" s="70">
        <v>2017</v>
      </c>
      <c r="F337" s="70" t="s">
        <v>156</v>
      </c>
      <c r="G337" s="70" t="s">
        <v>2197</v>
      </c>
      <c r="H337" s="70" t="s">
        <v>2198</v>
      </c>
      <c r="I337" s="148"/>
      <c r="J337" s="71">
        <v>0.82183486978273412</v>
      </c>
      <c r="K337" s="71">
        <v>0.2596746473575412</v>
      </c>
      <c r="L337" s="71">
        <v>1.4207729761335073</v>
      </c>
      <c r="M337" s="71">
        <v>2.117231411842158</v>
      </c>
      <c r="N337" s="71">
        <v>3.213679833274949</v>
      </c>
      <c r="O337" s="71">
        <v>3.8970344911628523</v>
      </c>
      <c r="P337" s="71">
        <v>3.7223445661740122</v>
      </c>
      <c r="Q337" s="71">
        <v>0.198760982508951</v>
      </c>
      <c r="R337" s="71">
        <v>0</v>
      </c>
      <c r="S337" s="71">
        <v>0.21647596864284313</v>
      </c>
      <c r="T337" s="72"/>
      <c r="U337" s="71">
        <v>140756</v>
      </c>
      <c r="V337" s="71">
        <v>114</v>
      </c>
      <c r="W337" s="71">
        <v>28</v>
      </c>
      <c r="X337" s="71">
        <v>531</v>
      </c>
      <c r="Y337" s="71">
        <v>1085</v>
      </c>
      <c r="Z337" s="71">
        <v>2330</v>
      </c>
      <c r="AA337" s="71">
        <v>771</v>
      </c>
      <c r="AB337" s="71">
        <v>2910</v>
      </c>
      <c r="AC337" s="71">
        <v>0</v>
      </c>
      <c r="AD337" s="71">
        <v>0.2164759686428431</v>
      </c>
      <c r="AE337" s="72"/>
      <c r="AF337" s="71">
        <v>979176.13534600253</v>
      </c>
      <c r="AG337" s="71">
        <v>205609.2777864635</v>
      </c>
      <c r="AH337" s="71">
        <v>303819.44991699193</v>
      </c>
      <c r="AI337" s="71">
        <v>3515475.8188321209</v>
      </c>
      <c r="AJ337" s="71">
        <v>4729970.2848911434</v>
      </c>
      <c r="AK337" s="71">
        <v>0</v>
      </c>
      <c r="AL337" s="71">
        <v>0</v>
      </c>
      <c r="AM337" s="71">
        <v>399737.6271304987</v>
      </c>
      <c r="AN337" s="71">
        <v>0</v>
      </c>
      <c r="AO337" s="71">
        <v>0</v>
      </c>
      <c r="AP337" s="71">
        <v>10133788.593903221</v>
      </c>
      <c r="AQ337" s="72"/>
      <c r="AR337" s="71">
        <v>24</v>
      </c>
      <c r="AS337" s="71">
        <v>8</v>
      </c>
      <c r="AT337" s="71">
        <v>0</v>
      </c>
      <c r="AU337" s="71">
        <v>0</v>
      </c>
      <c r="AV337" s="71">
        <v>0</v>
      </c>
      <c r="AW337" s="71">
        <v>0</v>
      </c>
      <c r="AX337" s="71"/>
      <c r="AY337" s="72"/>
      <c r="AZ337" s="71">
        <v>124.1</v>
      </c>
      <c r="BA337" s="71">
        <v>1666.5</v>
      </c>
      <c r="BB337" s="71">
        <v>0</v>
      </c>
      <c r="BC337" s="71">
        <v>0</v>
      </c>
      <c r="BD337" s="71">
        <v>0</v>
      </c>
      <c r="BE337" s="71">
        <v>0</v>
      </c>
      <c r="BF337" s="71"/>
      <c r="BG337" s="72"/>
      <c r="BH337" s="71">
        <v>0</v>
      </c>
      <c r="BI337" s="71">
        <v>6.8209999999999997</v>
      </c>
      <c r="BJ337" s="71">
        <v>0</v>
      </c>
      <c r="BK337" s="71">
        <v>0</v>
      </c>
      <c r="BL337" s="71">
        <v>0</v>
      </c>
      <c r="BM337" s="71">
        <v>0</v>
      </c>
      <c r="BN337" s="72"/>
      <c r="BO337" s="71">
        <v>0</v>
      </c>
      <c r="BP337" s="71">
        <v>1</v>
      </c>
      <c r="BQ337" s="71">
        <v>0</v>
      </c>
      <c r="BR337" s="71">
        <v>0</v>
      </c>
      <c r="BS337" s="71">
        <v>0</v>
      </c>
      <c r="BT337" s="71">
        <v>0</v>
      </c>
      <c r="BU337"/>
      <c r="BV337" s="70">
        <v>6.8209999999999997</v>
      </c>
      <c r="BW337" s="70">
        <v>0</v>
      </c>
      <c r="BX337" s="70">
        <v>0</v>
      </c>
      <c r="BY337" s="70">
        <v>0</v>
      </c>
      <c r="BZ337" s="70">
        <v>0</v>
      </c>
      <c r="CA337" s="70">
        <v>0</v>
      </c>
      <c r="CB337" s="70">
        <v>0</v>
      </c>
      <c r="CC337" s="70">
        <v>0</v>
      </c>
      <c r="CD337" s="70">
        <v>0</v>
      </c>
    </row>
    <row r="338" spans="1:82">
      <c r="A338" s="70" t="s">
        <v>2212</v>
      </c>
      <c r="B338" s="70">
        <v>202</v>
      </c>
      <c r="C338" s="70">
        <v>15</v>
      </c>
      <c r="D338" s="70">
        <v>12</v>
      </c>
      <c r="E338" s="70">
        <v>2018</v>
      </c>
      <c r="F338" s="70" t="s">
        <v>183</v>
      </c>
      <c r="G338" s="70" t="s">
        <v>2197</v>
      </c>
      <c r="H338" s="70" t="s">
        <v>2198</v>
      </c>
      <c r="I338" s="148"/>
      <c r="J338" s="71">
        <v>0.83914487245627811</v>
      </c>
      <c r="K338" s="71">
        <v>0.24416011039990498</v>
      </c>
      <c r="L338" s="71">
        <v>1.3310043172744892</v>
      </c>
      <c r="M338" s="71">
        <v>2.0932510338024497</v>
      </c>
      <c r="N338" s="71">
        <v>3.008562405456229</v>
      </c>
      <c r="O338" s="71">
        <v>3.7647372727010064</v>
      </c>
      <c r="P338" s="71">
        <v>3.6613920389961474</v>
      </c>
      <c r="Q338" s="71">
        <v>0.178924092632302</v>
      </c>
      <c r="R338" s="71">
        <v>0</v>
      </c>
      <c r="S338" s="71">
        <v>0.27753134465068752</v>
      </c>
      <c r="T338" s="72"/>
      <c r="U338" s="71">
        <v>152914</v>
      </c>
      <c r="V338" s="71">
        <v>114</v>
      </c>
      <c r="W338" s="71">
        <v>28</v>
      </c>
      <c r="X338" s="71">
        <v>531</v>
      </c>
      <c r="Y338" s="71">
        <v>1078</v>
      </c>
      <c r="Z338" s="71">
        <v>2294</v>
      </c>
      <c r="AA338" s="71">
        <v>766</v>
      </c>
      <c r="AB338" s="71">
        <v>2823</v>
      </c>
      <c r="AC338" s="71">
        <v>0</v>
      </c>
      <c r="AD338" s="71">
        <v>0.27753134465068752</v>
      </c>
      <c r="AE338" s="72"/>
      <c r="AF338" s="71">
        <v>1017846.955160007</v>
      </c>
      <c r="AG338" s="71">
        <v>185677.43748572061</v>
      </c>
      <c r="AH338" s="71">
        <v>289973.26920872863</v>
      </c>
      <c r="AI338" s="71">
        <v>3425749.9279237511</v>
      </c>
      <c r="AJ338" s="71">
        <v>4723021.3896117359</v>
      </c>
      <c r="AK338" s="71">
        <v>0</v>
      </c>
      <c r="AL338" s="71">
        <v>0</v>
      </c>
      <c r="AM338" s="71">
        <v>388589.08553898468</v>
      </c>
      <c r="AN338" s="71">
        <v>0</v>
      </c>
      <c r="AO338" s="71">
        <v>0</v>
      </c>
      <c r="AP338" s="71">
        <v>10030858.064928928</v>
      </c>
      <c r="AQ338" s="72"/>
      <c r="AR338" s="71">
        <v>26</v>
      </c>
      <c r="AS338" s="71">
        <v>10</v>
      </c>
      <c r="AT338" s="71">
        <v>0</v>
      </c>
      <c r="AU338" s="71">
        <v>0</v>
      </c>
      <c r="AV338" s="71">
        <v>0</v>
      </c>
      <c r="AW338" s="71">
        <v>0</v>
      </c>
      <c r="AX338" s="71"/>
      <c r="AY338" s="72"/>
      <c r="AZ338" s="71">
        <v>131.9</v>
      </c>
      <c r="BA338" s="71">
        <v>1898</v>
      </c>
      <c r="BB338" s="71">
        <v>0</v>
      </c>
      <c r="BC338" s="71">
        <v>0</v>
      </c>
      <c r="BD338" s="71">
        <v>0</v>
      </c>
      <c r="BE338" s="71">
        <v>0</v>
      </c>
      <c r="BF338" s="71"/>
      <c r="BG338" s="72"/>
      <c r="BH338" s="71">
        <v>0</v>
      </c>
      <c r="BI338" s="71">
        <v>7.226</v>
      </c>
      <c r="BJ338" s="71">
        <v>0</v>
      </c>
      <c r="BK338" s="71">
        <v>0</v>
      </c>
      <c r="BL338" s="71">
        <v>0</v>
      </c>
      <c r="BM338" s="71">
        <v>0</v>
      </c>
      <c r="BN338" s="72"/>
      <c r="BO338" s="71">
        <v>0</v>
      </c>
      <c r="BP338" s="71">
        <v>1</v>
      </c>
      <c r="BQ338" s="71">
        <v>0</v>
      </c>
      <c r="BR338" s="71">
        <v>0</v>
      </c>
      <c r="BS338" s="71">
        <v>0</v>
      </c>
      <c r="BT338" s="71">
        <v>0</v>
      </c>
      <c r="BU338"/>
      <c r="BV338" s="70">
        <v>7.226</v>
      </c>
      <c r="BW338" s="70">
        <v>0</v>
      </c>
      <c r="BX338" s="70">
        <v>0</v>
      </c>
      <c r="BY338" s="70">
        <v>0</v>
      </c>
      <c r="BZ338" s="70">
        <v>0</v>
      </c>
      <c r="CA338" s="70">
        <v>0</v>
      </c>
      <c r="CB338" s="70">
        <v>0</v>
      </c>
      <c r="CC338" s="70">
        <v>0</v>
      </c>
      <c r="CD338" s="70">
        <v>0</v>
      </c>
    </row>
    <row r="339" spans="1:82">
      <c r="A339" s="70" t="s">
        <v>2213</v>
      </c>
      <c r="B339" s="70">
        <v>203</v>
      </c>
      <c r="C339" s="70">
        <v>16</v>
      </c>
      <c r="D339" s="70">
        <v>12</v>
      </c>
      <c r="E339" s="70">
        <v>2019</v>
      </c>
      <c r="F339" s="70" t="s">
        <v>158</v>
      </c>
      <c r="G339" s="70" t="s">
        <v>2197</v>
      </c>
      <c r="H339" s="70" t="s">
        <v>2198</v>
      </c>
      <c r="I339" s="148"/>
      <c r="J339" s="71">
        <v>0.72278797734230082</v>
      </c>
      <c r="K339" s="71">
        <v>0.21555340974437567</v>
      </c>
      <c r="L339" s="71">
        <v>1.3422087899523132</v>
      </c>
      <c r="M339" s="71">
        <v>1.9820010604115641</v>
      </c>
      <c r="N339" s="71">
        <v>2.6324208459874763</v>
      </c>
      <c r="O339" s="71">
        <v>3.6433799376934508</v>
      </c>
      <c r="P339" s="71">
        <v>3.6408451685617575</v>
      </c>
      <c r="Q339" s="71">
        <v>0.16988823440456099</v>
      </c>
      <c r="R339" s="71">
        <v>0</v>
      </c>
      <c r="S339" s="71">
        <v>0.24863421277449158</v>
      </c>
      <c r="T339" s="72"/>
      <c r="U339" s="71">
        <v>137653</v>
      </c>
      <c r="V339" s="71">
        <v>114</v>
      </c>
      <c r="W339" s="71">
        <v>28</v>
      </c>
      <c r="X339" s="71">
        <v>531</v>
      </c>
      <c r="Y339" s="71">
        <v>1085</v>
      </c>
      <c r="Z339" s="71">
        <v>2281</v>
      </c>
      <c r="AA339" s="71">
        <v>756</v>
      </c>
      <c r="AB339" s="71">
        <v>2753</v>
      </c>
      <c r="AC339" s="71">
        <v>0</v>
      </c>
      <c r="AD339" s="71">
        <v>0.2486342127744916</v>
      </c>
      <c r="AE339" s="72"/>
      <c r="AF339" s="71">
        <v>896235.88302296214</v>
      </c>
      <c r="AG339" s="71">
        <v>173391.3601841522</v>
      </c>
      <c r="AH339" s="71">
        <v>307462.04633468128</v>
      </c>
      <c r="AI339" s="71">
        <v>3378972.8047846458</v>
      </c>
      <c r="AJ339" s="71">
        <v>4180489.8274590271</v>
      </c>
      <c r="AK339" s="71">
        <v>0</v>
      </c>
      <c r="AL339" s="71">
        <v>0</v>
      </c>
      <c r="AM339" s="71">
        <v>374937.87542709592</v>
      </c>
      <c r="AN339" s="71">
        <v>0</v>
      </c>
      <c r="AO339" s="71">
        <v>0</v>
      </c>
      <c r="AP339" s="71">
        <v>9311489.7972125635</v>
      </c>
      <c r="AQ339" s="72"/>
      <c r="AR339" s="71">
        <v>29</v>
      </c>
      <c r="AS339" s="71">
        <v>11</v>
      </c>
      <c r="AT339" s="71">
        <v>0</v>
      </c>
      <c r="AU339" s="71">
        <v>0</v>
      </c>
      <c r="AV339" s="71">
        <v>0</v>
      </c>
      <c r="AW339" s="71">
        <v>0</v>
      </c>
      <c r="AX339" s="71"/>
      <c r="AY339" s="72"/>
      <c r="AZ339" s="71">
        <v>146.1</v>
      </c>
      <c r="BA339" s="71">
        <v>1947.3</v>
      </c>
      <c r="BB339" s="71">
        <v>0</v>
      </c>
      <c r="BC339" s="71">
        <v>0</v>
      </c>
      <c r="BD339" s="71">
        <v>0</v>
      </c>
      <c r="BE339" s="71">
        <v>0</v>
      </c>
      <c r="BF339" s="71"/>
      <c r="BG339" s="72"/>
      <c r="BH339" s="71">
        <v>0</v>
      </c>
      <c r="BI339" s="71">
        <v>7.2290000000000001</v>
      </c>
      <c r="BJ339" s="71">
        <v>0</v>
      </c>
      <c r="BK339" s="71">
        <v>0</v>
      </c>
      <c r="BL339" s="71">
        <v>0</v>
      </c>
      <c r="BM339" s="71">
        <v>0</v>
      </c>
      <c r="BN339" s="72"/>
      <c r="BO339" s="71">
        <v>0</v>
      </c>
      <c r="BP339" s="71">
        <v>1</v>
      </c>
      <c r="BQ339" s="71">
        <v>0</v>
      </c>
      <c r="BR339" s="71">
        <v>0</v>
      </c>
      <c r="BS339" s="71">
        <v>0</v>
      </c>
      <c r="BT339" s="71">
        <v>0</v>
      </c>
      <c r="BU339"/>
      <c r="BV339" s="70">
        <v>7.2290000000000001</v>
      </c>
      <c r="BW339" s="70">
        <v>0</v>
      </c>
      <c r="BX339" s="70">
        <v>0</v>
      </c>
      <c r="BY339" s="70">
        <v>0</v>
      </c>
      <c r="BZ339" s="70">
        <v>0</v>
      </c>
      <c r="CA339" s="70">
        <v>0</v>
      </c>
      <c r="CB339" s="70">
        <v>0</v>
      </c>
      <c r="CC339" s="70">
        <v>0</v>
      </c>
      <c r="CD339" s="70">
        <v>0</v>
      </c>
    </row>
    <row r="340" spans="1:82">
      <c r="A340" s="70" t="s">
        <v>2214</v>
      </c>
      <c r="B340" s="70">
        <v>204</v>
      </c>
      <c r="C340" s="70">
        <v>17</v>
      </c>
      <c r="D340" s="70">
        <v>12</v>
      </c>
      <c r="E340" s="70">
        <v>2020</v>
      </c>
      <c r="F340" s="70" t="s">
        <v>159</v>
      </c>
      <c r="G340" s="70" t="s">
        <v>2197</v>
      </c>
      <c r="H340" s="70" t="s">
        <v>2198</v>
      </c>
      <c r="I340" s="148"/>
      <c r="J340" s="71">
        <v>0.64810616464923698</v>
      </c>
      <c r="K340" s="71">
        <v>0.19467081230829214</v>
      </c>
      <c r="L340" s="71">
        <v>1.1758958424087487</v>
      </c>
      <c r="M340" s="71">
        <v>1.9479763808199677</v>
      </c>
      <c r="N340" s="71">
        <v>2.7413177856519351</v>
      </c>
      <c r="O340" s="71">
        <v>3.1543311366937243</v>
      </c>
      <c r="P340" s="71">
        <v>3.4163435085665053</v>
      </c>
      <c r="Q340" s="71">
        <v>0.15984252113447101</v>
      </c>
      <c r="R340" s="71">
        <v>0</v>
      </c>
      <c r="S340" s="71">
        <v>0.23716253623109881</v>
      </c>
      <c r="T340" s="72"/>
      <c r="U340" s="71">
        <v>116031</v>
      </c>
      <c r="V340" s="71">
        <v>94</v>
      </c>
      <c r="W340" s="71">
        <v>25</v>
      </c>
      <c r="X340" s="71">
        <v>576</v>
      </c>
      <c r="Y340" s="71">
        <v>1085</v>
      </c>
      <c r="Z340" s="71">
        <v>2254</v>
      </c>
      <c r="AA340" s="71">
        <v>754</v>
      </c>
      <c r="AB340" s="71">
        <v>2711</v>
      </c>
      <c r="AC340" s="71">
        <v>0</v>
      </c>
      <c r="AD340" s="71">
        <v>0.23716253623109881</v>
      </c>
      <c r="AE340" s="72"/>
      <c r="AF340" s="71">
        <v>813199.16416399973</v>
      </c>
      <c r="AG340" s="71">
        <v>148471.74979296434</v>
      </c>
      <c r="AH340" s="71">
        <v>277309.7062579816</v>
      </c>
      <c r="AI340" s="71">
        <v>3325942.4358846783</v>
      </c>
      <c r="AJ340" s="71">
        <v>4717274.5915856306</v>
      </c>
      <c r="AK340" s="71"/>
      <c r="AL340" s="71"/>
      <c r="AM340" s="71">
        <v>353815.61983821087</v>
      </c>
      <c r="AN340" s="71"/>
      <c r="AO340" s="71"/>
      <c r="AP340" s="71">
        <v>9636013.2675234657</v>
      </c>
      <c r="AQ340" s="72"/>
      <c r="AR340" s="71">
        <v>29</v>
      </c>
      <c r="AS340" s="71">
        <v>11</v>
      </c>
      <c r="AT340" s="71">
        <v>0</v>
      </c>
      <c r="AU340" s="71">
        <v>0</v>
      </c>
      <c r="AV340" s="71">
        <v>0</v>
      </c>
      <c r="AW340" s="71">
        <v>0</v>
      </c>
      <c r="AX340" s="71"/>
      <c r="AY340" s="72"/>
      <c r="AZ340" s="71">
        <v>146.1</v>
      </c>
      <c r="BA340" s="71">
        <v>1947.3</v>
      </c>
      <c r="BB340" s="71">
        <v>0</v>
      </c>
      <c r="BC340" s="71">
        <v>0</v>
      </c>
      <c r="BD340" s="71">
        <v>0</v>
      </c>
      <c r="BE340" s="71">
        <v>0</v>
      </c>
      <c r="BF340" s="71"/>
      <c r="BG340" s="72"/>
      <c r="BH340" s="71">
        <v>0</v>
      </c>
      <c r="BI340" s="71">
        <v>5.81</v>
      </c>
      <c r="BJ340" s="71">
        <v>0</v>
      </c>
      <c r="BK340" s="71">
        <v>0</v>
      </c>
      <c r="BL340" s="71">
        <v>0</v>
      </c>
      <c r="BM340" s="71">
        <v>0</v>
      </c>
      <c r="BN340" s="72"/>
      <c r="BO340" s="71">
        <v>0</v>
      </c>
      <c r="BP340" s="71">
        <v>1</v>
      </c>
      <c r="BQ340" s="71">
        <v>0</v>
      </c>
      <c r="BR340" s="71">
        <v>0</v>
      </c>
      <c r="BS340" s="71">
        <v>0</v>
      </c>
      <c r="BT340" s="71">
        <v>0</v>
      </c>
      <c r="BU340"/>
      <c r="BV340" s="70">
        <v>5.81</v>
      </c>
      <c r="BW340" s="70">
        <v>0</v>
      </c>
      <c r="BX340" s="70">
        <v>0</v>
      </c>
      <c r="BY340" s="70">
        <v>0</v>
      </c>
      <c r="BZ340" s="70">
        <v>0</v>
      </c>
      <c r="CA340" s="70">
        <v>0</v>
      </c>
      <c r="CB340" s="70">
        <v>0</v>
      </c>
      <c r="CC340" s="70">
        <v>0</v>
      </c>
      <c r="CD340" s="70">
        <v>0</v>
      </c>
    </row>
    <row r="341" spans="1:82">
      <c r="A341" s="70" t="s">
        <v>2215</v>
      </c>
      <c r="B341" s="70">
        <v>204</v>
      </c>
      <c r="C341" s="70">
        <v>18</v>
      </c>
      <c r="D341" s="70">
        <v>12</v>
      </c>
      <c r="E341" s="70">
        <v>2021</v>
      </c>
      <c r="F341" s="70" t="s">
        <v>160</v>
      </c>
      <c r="G341" s="70" t="s">
        <v>2197</v>
      </c>
      <c r="H341" s="70" t="s">
        <v>2198</v>
      </c>
      <c r="I341" s="148"/>
      <c r="J341" s="71">
        <v>0.61470823904612293</v>
      </c>
      <c r="K341" s="71">
        <v>0.21675446941875914</v>
      </c>
      <c r="L341" s="71">
        <v>1.0811646843390654</v>
      </c>
      <c r="M341" s="71">
        <v>2.2080750880498301</v>
      </c>
      <c r="N341" s="71">
        <v>2.6609218664549408</v>
      </c>
      <c r="O341" s="71">
        <v>3.0363090806312454</v>
      </c>
      <c r="P341" s="71">
        <v>3.4524311569095638</v>
      </c>
      <c r="Q341" s="71">
        <v>0.15385002799224401</v>
      </c>
      <c r="R341" s="71">
        <v>0</v>
      </c>
      <c r="S341" s="71">
        <v>0.24659325258509629</v>
      </c>
      <c r="T341" s="72"/>
      <c r="U341" s="71">
        <v>127138</v>
      </c>
      <c r="V341" s="71">
        <v>94</v>
      </c>
      <c r="W341" s="71">
        <v>25</v>
      </c>
      <c r="X341" s="71">
        <v>576</v>
      </c>
      <c r="Y341" s="71">
        <v>1068</v>
      </c>
      <c r="Z341" s="71">
        <v>2234</v>
      </c>
      <c r="AA341" s="71">
        <v>743</v>
      </c>
      <c r="AB341" s="71">
        <v>2635</v>
      </c>
      <c r="AC341" s="71">
        <v>0</v>
      </c>
      <c r="AD341" s="71">
        <v>0.24659325258509629</v>
      </c>
      <c r="AE341" s="72"/>
      <c r="AF341" s="71">
        <v>776856.56944184343</v>
      </c>
      <c r="AG341" s="71">
        <v>167121.52171219964</v>
      </c>
      <c r="AH341" s="71">
        <v>244191.40793573088</v>
      </c>
      <c r="AI341" s="71">
        <v>3724289.9554380458</v>
      </c>
      <c r="AJ341" s="71">
        <v>4076340.531002658</v>
      </c>
      <c r="AK341" s="71">
        <v>0</v>
      </c>
      <c r="AL341" s="71">
        <v>0</v>
      </c>
      <c r="AM341" s="71">
        <v>345880.34437356069</v>
      </c>
      <c r="AN341" s="71">
        <v>0</v>
      </c>
      <c r="AO341" s="71">
        <v>0</v>
      </c>
      <c r="AP341" s="71">
        <v>9334680.3299040385</v>
      </c>
      <c r="AQ341" s="72"/>
      <c r="AR341" s="71">
        <v>29</v>
      </c>
      <c r="AS341" s="71">
        <v>11</v>
      </c>
      <c r="AT341" s="71">
        <v>0</v>
      </c>
      <c r="AU341" s="71">
        <v>0</v>
      </c>
      <c r="AV341" s="71">
        <v>0</v>
      </c>
      <c r="AW341" s="71">
        <v>0</v>
      </c>
      <c r="AX341" s="71"/>
      <c r="AY341" s="72"/>
      <c r="AZ341" s="71">
        <v>143.4</v>
      </c>
      <c r="BA341" s="71">
        <v>1947.3</v>
      </c>
      <c r="BB341" s="71">
        <v>0</v>
      </c>
      <c r="BC341" s="71">
        <v>0</v>
      </c>
      <c r="BD341" s="71">
        <v>0</v>
      </c>
      <c r="BE341" s="71">
        <v>0</v>
      </c>
      <c r="BF341" s="71"/>
      <c r="BG341" s="72"/>
      <c r="BH341" s="71">
        <v>0</v>
      </c>
      <c r="BI341" s="71">
        <v>4.9340000000000002</v>
      </c>
      <c r="BJ341" s="71">
        <v>0</v>
      </c>
      <c r="BK341" s="71">
        <v>0</v>
      </c>
      <c r="BL341" s="71">
        <v>0</v>
      </c>
      <c r="BM341" s="71">
        <v>0</v>
      </c>
      <c r="BN341" s="72"/>
      <c r="BO341" s="71">
        <v>0</v>
      </c>
      <c r="BP341" s="71">
        <v>1</v>
      </c>
      <c r="BQ341" s="71">
        <v>0</v>
      </c>
      <c r="BR341" s="71">
        <v>0</v>
      </c>
      <c r="BS341" s="71">
        <v>0</v>
      </c>
      <c r="BT341" s="71">
        <v>0</v>
      </c>
      <c r="BU341"/>
      <c r="BV341" s="70">
        <v>4.9340000000000002</v>
      </c>
      <c r="BW341" s="70">
        <v>0</v>
      </c>
      <c r="BX341" s="70">
        <v>0</v>
      </c>
      <c r="BY341" s="70">
        <v>0</v>
      </c>
      <c r="BZ341" s="70">
        <v>0</v>
      </c>
      <c r="CA341" s="70">
        <v>0</v>
      </c>
      <c r="CB341" s="70">
        <v>0</v>
      </c>
      <c r="CC341" s="70">
        <v>0</v>
      </c>
      <c r="CD341" s="70">
        <v>0</v>
      </c>
    </row>
    <row r="342" spans="1:82">
      <c r="A342" s="70" t="s">
        <v>2216</v>
      </c>
      <c r="B342" s="70">
        <v>204</v>
      </c>
      <c r="C342" s="70">
        <v>19</v>
      </c>
      <c r="D342" s="70">
        <v>12</v>
      </c>
      <c r="E342" s="70">
        <v>2022</v>
      </c>
      <c r="F342" s="70" t="s">
        <v>161</v>
      </c>
      <c r="G342" s="70" t="s">
        <v>2197</v>
      </c>
      <c r="H342" s="70" t="s">
        <v>2198</v>
      </c>
      <c r="I342" s="148"/>
      <c r="J342" s="71">
        <v>0.59686590082386382</v>
      </c>
      <c r="K342" s="71">
        <v>0.20928635683515986</v>
      </c>
      <c r="L342" s="71">
        <v>0.88943727748961088</v>
      </c>
      <c r="M342" s="71">
        <v>2.126783204020815</v>
      </c>
      <c r="N342" s="71">
        <v>2.6556711991263673</v>
      </c>
      <c r="O342" s="71">
        <v>3.0698673905049718</v>
      </c>
      <c r="P342" s="71">
        <v>3.4372058226856081</v>
      </c>
      <c r="Q342" s="71">
        <v>0.15000035870805073</v>
      </c>
      <c r="R342" s="71">
        <v>0</v>
      </c>
      <c r="S342" s="71">
        <v>0</v>
      </c>
      <c r="T342" s="72"/>
      <c r="U342" s="71">
        <v>132907</v>
      </c>
      <c r="V342" s="71">
        <v>94</v>
      </c>
      <c r="W342" s="71">
        <v>25</v>
      </c>
      <c r="X342" s="71">
        <v>576</v>
      </c>
      <c r="Y342" s="71">
        <v>1053</v>
      </c>
      <c r="Z342" s="71">
        <v>2146</v>
      </c>
      <c r="AA342" s="71">
        <v>751</v>
      </c>
      <c r="AB342" s="71">
        <v>2548</v>
      </c>
      <c r="AC342" s="71">
        <v>0</v>
      </c>
      <c r="AD342" s="71">
        <v>0</v>
      </c>
      <c r="AE342" s="72"/>
      <c r="AF342" s="71">
        <v>738767.22061903938</v>
      </c>
      <c r="AG342" s="71">
        <v>167601.45008489618</v>
      </c>
      <c r="AH342" s="71">
        <v>241712.05866162121</v>
      </c>
      <c r="AI342" s="71">
        <v>3522457.3589404114</v>
      </c>
      <c r="AJ342" s="71">
        <v>4417928.1842483627</v>
      </c>
      <c r="AK342" s="71">
        <v>0</v>
      </c>
      <c r="AL342" s="71">
        <v>0</v>
      </c>
      <c r="AM342" s="71">
        <v>329016.34614933043</v>
      </c>
      <c r="AN342" s="71">
        <v>0</v>
      </c>
      <c r="AO342" s="71">
        <v>0</v>
      </c>
      <c r="AP342" s="71">
        <v>9417482.6187036615</v>
      </c>
      <c r="AQ342" s="72"/>
      <c r="AR342" s="71">
        <v>30</v>
      </c>
      <c r="AS342" s="71">
        <v>11</v>
      </c>
      <c r="AT342" s="71">
        <v>0</v>
      </c>
      <c r="AU342" s="71">
        <v>0</v>
      </c>
      <c r="AV342" s="71">
        <v>0</v>
      </c>
      <c r="AW342" s="71">
        <v>0</v>
      </c>
      <c r="AX342" s="71"/>
      <c r="AY342" s="72"/>
      <c r="AZ342" s="71">
        <v>151.99999999999997</v>
      </c>
      <c r="BA342" s="71">
        <v>1947.3</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2217</v>
      </c>
      <c r="B343" s="70">
        <v>204</v>
      </c>
      <c r="C343" s="70">
        <v>20</v>
      </c>
      <c r="D343" s="70">
        <v>12</v>
      </c>
      <c r="E343" s="70">
        <v>2023</v>
      </c>
      <c r="F343" s="70" t="s">
        <v>1539</v>
      </c>
      <c r="G343" s="70" t="s">
        <v>2197</v>
      </c>
      <c r="H343" s="70" t="s">
        <v>2198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35</v>
      </c>
      <c r="AS343" s="71">
        <v>11</v>
      </c>
      <c r="AT343" s="71">
        <v>0</v>
      </c>
      <c r="AU343" s="71">
        <v>0</v>
      </c>
      <c r="AV343" s="71">
        <v>0</v>
      </c>
      <c r="AW343" s="71">
        <v>0</v>
      </c>
      <c r="AX343" s="71"/>
      <c r="AY343" s="72"/>
      <c r="AZ343" s="71">
        <v>180.39999999999998</v>
      </c>
      <c r="BA343" s="71">
        <v>1947.3</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2218</v>
      </c>
      <c r="B344" s="70">
        <v>204</v>
      </c>
      <c r="C344" s="70">
        <v>21</v>
      </c>
      <c r="D344" s="70">
        <v>12</v>
      </c>
      <c r="E344" s="70">
        <v>2024</v>
      </c>
      <c r="F344" s="70" t="s">
        <v>1554</v>
      </c>
      <c r="G344" s="70" t="s">
        <v>2197</v>
      </c>
      <c r="H344" s="70" t="s">
        <v>2198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2219</v>
      </c>
      <c r="B345" s="70">
        <v>477</v>
      </c>
      <c r="C345" s="70">
        <v>1</v>
      </c>
      <c r="D345" s="70">
        <v>29</v>
      </c>
      <c r="E345" s="70">
        <v>1990</v>
      </c>
      <c r="F345" s="70" t="s">
        <v>787</v>
      </c>
      <c r="G345" s="70" t="s">
        <v>2220</v>
      </c>
      <c r="H345" s="70" t="s">
        <v>2221</v>
      </c>
      <c r="I345" s="148"/>
      <c r="J345" s="71">
        <v>12.36134494985572</v>
      </c>
      <c r="K345" s="71">
        <v>0.73366616378174354</v>
      </c>
      <c r="L345" s="71">
        <v>3.4553983538965172</v>
      </c>
      <c r="M345" s="71">
        <v>2.601087612417659</v>
      </c>
      <c r="N345" s="71">
        <v>2.924800618792859</v>
      </c>
      <c r="O345" s="71">
        <v>2.1783966116999971</v>
      </c>
      <c r="P345" s="71">
        <v>4.7691395961711649</v>
      </c>
      <c r="Q345" s="71">
        <v>0.226771502743047</v>
      </c>
      <c r="R345" s="71">
        <v>0</v>
      </c>
      <c r="S345" s="71">
        <v>0.2315285428721725</v>
      </c>
      <c r="T345" s="72"/>
      <c r="U345" s="71">
        <v>181893</v>
      </c>
      <c r="V345" s="71">
        <v>192</v>
      </c>
      <c r="W345" s="71">
        <v>46</v>
      </c>
      <c r="X345" s="71">
        <v>1046</v>
      </c>
      <c r="Y345" s="71">
        <v>1301</v>
      </c>
      <c r="Z345" s="71">
        <v>896</v>
      </c>
      <c r="AA345" s="71">
        <v>1158</v>
      </c>
      <c r="AB345" s="71">
        <v>3682</v>
      </c>
      <c r="AC345" s="71">
        <v>0</v>
      </c>
      <c r="AD345" s="71">
        <v>0.2315285428721725</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2222</v>
      </c>
      <c r="B346" s="70">
        <v>478</v>
      </c>
      <c r="C346" s="70">
        <v>2</v>
      </c>
      <c r="D346" s="70">
        <v>29</v>
      </c>
      <c r="E346" s="70">
        <v>2005</v>
      </c>
      <c r="F346" s="70" t="s">
        <v>789</v>
      </c>
      <c r="G346" s="70" t="s">
        <v>2220</v>
      </c>
      <c r="H346" s="70" t="s">
        <v>2221</v>
      </c>
      <c r="I346" s="148"/>
      <c r="J346" s="71">
        <v>6.3758297990767874</v>
      </c>
      <c r="K346" s="71">
        <v>0.27291434920941121</v>
      </c>
      <c r="L346" s="71">
        <v>3.4366406991304439</v>
      </c>
      <c r="M346" s="71">
        <v>3.170077689486746</v>
      </c>
      <c r="N346" s="71">
        <v>3.4487814864970301</v>
      </c>
      <c r="O346" s="71">
        <v>2.909871380069208</v>
      </c>
      <c r="P346" s="71">
        <v>4.5157398302147307</v>
      </c>
      <c r="Q346" s="71">
        <v>0.1951831320238</v>
      </c>
      <c r="R346" s="71">
        <v>0</v>
      </c>
      <c r="S346" s="71">
        <v>9.4979843151599117E-2</v>
      </c>
      <c r="T346" s="72"/>
      <c r="U346" s="71">
        <v>139662</v>
      </c>
      <c r="V346" s="71">
        <v>86</v>
      </c>
      <c r="W346" s="71">
        <v>30</v>
      </c>
      <c r="X346" s="71">
        <v>678</v>
      </c>
      <c r="Y346" s="71">
        <v>1387</v>
      </c>
      <c r="Z346" s="71">
        <v>1385</v>
      </c>
      <c r="AA346" s="71">
        <v>898</v>
      </c>
      <c r="AB346" s="71">
        <v>3313</v>
      </c>
      <c r="AC346" s="71">
        <v>0</v>
      </c>
      <c r="AD346" s="71">
        <v>9.4979843151599117E-2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2223</v>
      </c>
      <c r="B347" s="70">
        <v>479</v>
      </c>
      <c r="C347" s="70">
        <v>3</v>
      </c>
      <c r="D347" s="70">
        <v>29</v>
      </c>
      <c r="E347" s="70">
        <v>2006</v>
      </c>
      <c r="F347" s="70" t="s">
        <v>790</v>
      </c>
      <c r="G347" s="70" t="s">
        <v>2220</v>
      </c>
      <c r="H347" s="70" t="s">
        <v>2221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2224</v>
      </c>
      <c r="B348" s="70">
        <v>480</v>
      </c>
      <c r="C348" s="70">
        <v>4</v>
      </c>
      <c r="D348" s="70">
        <v>29</v>
      </c>
      <c r="E348" s="70">
        <v>2007</v>
      </c>
      <c r="F348" s="70" t="s">
        <v>791</v>
      </c>
      <c r="G348" s="70" t="s">
        <v>2220</v>
      </c>
      <c r="H348" s="70" t="s">
        <v>2221</v>
      </c>
      <c r="I348" s="148"/>
      <c r="J348" s="71">
        <v>5.3456317037433188</v>
      </c>
      <c r="K348" s="71">
        <v>0.29650450324755889</v>
      </c>
      <c r="L348" s="71">
        <v>1.866250609259948</v>
      </c>
      <c r="M348" s="71">
        <v>3.7870587161237168</v>
      </c>
      <c r="N348" s="71">
        <v>3.8888523980828902</v>
      </c>
      <c r="O348" s="71">
        <v>2.811286407903264</v>
      </c>
      <c r="P348" s="71">
        <v>4.3303131960088406</v>
      </c>
      <c r="Q348" s="71">
        <v>0.199735841919019</v>
      </c>
      <c r="R348" s="71">
        <v>0</v>
      </c>
      <c r="S348" s="71">
        <v>0.39877389567624377</v>
      </c>
      <c r="T348" s="72"/>
      <c r="U348" s="71">
        <v>133126</v>
      </c>
      <c r="V348" s="71">
        <v>95</v>
      </c>
      <c r="W348" s="71">
        <v>17</v>
      </c>
      <c r="X348" s="71">
        <v>961</v>
      </c>
      <c r="Y348" s="71">
        <v>1358</v>
      </c>
      <c r="Z348" s="71">
        <v>1391</v>
      </c>
      <c r="AA348" s="71">
        <v>848</v>
      </c>
      <c r="AB348" s="71">
        <v>3211</v>
      </c>
      <c r="AC348" s="71">
        <v>0</v>
      </c>
      <c r="AD348" s="71">
        <v>0.39877389567624377</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2225</v>
      </c>
      <c r="B349" s="70">
        <v>481</v>
      </c>
      <c r="C349" s="70">
        <v>5</v>
      </c>
      <c r="D349" s="70">
        <v>29</v>
      </c>
      <c r="E349" s="70">
        <v>2008</v>
      </c>
      <c r="F349" s="70" t="s">
        <v>792</v>
      </c>
      <c r="G349" s="1064" t="s">
        <v>2220</v>
      </c>
      <c r="H349" s="70" t="s">
        <v>2221</v>
      </c>
      <c r="I349" s="148"/>
      <c r="J349" s="71">
        <v>4.7751618054058014</v>
      </c>
      <c r="K349" s="71">
        <v>0.21114432558935159</v>
      </c>
      <c r="L349" s="71">
        <v>1.4900595172608231</v>
      </c>
      <c r="M349" s="71">
        <v>4.0009952964818618</v>
      </c>
      <c r="N349" s="71">
        <v>3.4276461391660931</v>
      </c>
      <c r="O349" s="71">
        <v>2.710103366513513</v>
      </c>
      <c r="P349" s="71">
        <v>4.2437672544064471</v>
      </c>
      <c r="Q349" s="71">
        <v>0.190384067449127</v>
      </c>
      <c r="R349" s="71">
        <v>0</v>
      </c>
      <c r="S349" s="71">
        <v>0.42324048075602949</v>
      </c>
      <c r="T349" s="72"/>
      <c r="U349" s="71">
        <v>127225</v>
      </c>
      <c r="V349" s="71">
        <v>95</v>
      </c>
      <c r="W349" s="71">
        <v>17</v>
      </c>
      <c r="X349" s="71">
        <v>961</v>
      </c>
      <c r="Y349" s="71">
        <v>1345</v>
      </c>
      <c r="Z349" s="71">
        <v>1388</v>
      </c>
      <c r="AA349" s="71">
        <v>832</v>
      </c>
      <c r="AB349" s="71">
        <v>3111</v>
      </c>
      <c r="AC349" s="71">
        <v>0</v>
      </c>
      <c r="AD349" s="71">
        <v>0.42324048075602949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2226</v>
      </c>
      <c r="B350" s="70">
        <v>482</v>
      </c>
      <c r="C350" s="70">
        <v>6</v>
      </c>
      <c r="D350" s="70">
        <v>29</v>
      </c>
      <c r="E350" s="70">
        <v>2009</v>
      </c>
      <c r="F350" s="70" t="s">
        <v>176</v>
      </c>
      <c r="G350" s="1064" t="s">
        <v>2220</v>
      </c>
      <c r="H350" s="70" t="s">
        <v>2221</v>
      </c>
      <c r="I350" s="148"/>
      <c r="J350" s="71">
        <v>3.042892549505281</v>
      </c>
      <c r="K350" s="71">
        <v>0.30134662575930532</v>
      </c>
      <c r="L350" s="71">
        <v>0.79717556145779012</v>
      </c>
      <c r="M350" s="71">
        <v>4.3541758925350624</v>
      </c>
      <c r="N350" s="71">
        <v>3.309784094787426</v>
      </c>
      <c r="O350" s="71">
        <v>2.7852264557550401</v>
      </c>
      <c r="P350" s="71">
        <v>4.0641977265140001</v>
      </c>
      <c r="Q350" s="71">
        <v>0.17745715883747301</v>
      </c>
      <c r="R350" s="71">
        <v>0</v>
      </c>
      <c r="S350" s="71">
        <v>0.37390659867346537</v>
      </c>
      <c r="T350" s="72"/>
      <c r="U350" s="71">
        <v>74857</v>
      </c>
      <c r="V350" s="71">
        <v>97</v>
      </c>
      <c r="W350" s="71">
        <v>14</v>
      </c>
      <c r="X350" s="71">
        <v>1006</v>
      </c>
      <c r="Y350" s="71">
        <v>1331</v>
      </c>
      <c r="Z350" s="71">
        <v>1408</v>
      </c>
      <c r="AA350" s="71">
        <v>818</v>
      </c>
      <c r="AB350" s="71">
        <v>3044</v>
      </c>
      <c r="AC350" s="71">
        <v>0</v>
      </c>
      <c r="AD350" s="71">
        <v>0.37390659867346537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2227</v>
      </c>
      <c r="B351" s="70">
        <v>483</v>
      </c>
      <c r="C351" s="70">
        <v>7</v>
      </c>
      <c r="D351" s="70">
        <v>29</v>
      </c>
      <c r="E351" s="70">
        <v>2010</v>
      </c>
      <c r="F351" s="70" t="s">
        <v>177</v>
      </c>
      <c r="G351" s="70" t="s">
        <v>2220</v>
      </c>
      <c r="H351" s="70" t="s">
        <v>2221</v>
      </c>
      <c r="I351" s="148"/>
      <c r="J351" s="71">
        <v>3.1160900400309468</v>
      </c>
      <c r="K351" s="71">
        <v>0.24686848624454891</v>
      </c>
      <c r="L351" s="71">
        <v>0.70898704294328618</v>
      </c>
      <c r="M351" s="71">
        <v>4.0518848915794141</v>
      </c>
      <c r="N351" s="71">
        <v>3.1720612200638212</v>
      </c>
      <c r="O351" s="71">
        <v>2.752653986599737</v>
      </c>
      <c r="P351" s="71">
        <v>4.0358068344654674</v>
      </c>
      <c r="Q351" s="71">
        <v>0.18215186480591</v>
      </c>
      <c r="R351" s="71">
        <v>0</v>
      </c>
      <c r="S351" s="71">
        <v>0.50299621068962974</v>
      </c>
      <c r="T351" s="72"/>
      <c r="U351" s="71">
        <v>83335</v>
      </c>
      <c r="V351" s="71">
        <v>97</v>
      </c>
      <c r="W351" s="71">
        <v>14</v>
      </c>
      <c r="X351" s="71">
        <v>1006</v>
      </c>
      <c r="Y351" s="71">
        <v>1324</v>
      </c>
      <c r="Z351" s="71">
        <v>1398</v>
      </c>
      <c r="AA351" s="71">
        <v>792</v>
      </c>
      <c r="AB351" s="71">
        <v>2994</v>
      </c>
      <c r="AC351" s="71">
        <v>0</v>
      </c>
      <c r="AD351" s="71">
        <v>0.50299621068962974</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2228</v>
      </c>
      <c r="B352" s="70">
        <v>484</v>
      </c>
      <c r="C352" s="70">
        <v>8</v>
      </c>
      <c r="D352" s="70">
        <v>29</v>
      </c>
      <c r="E352" s="70">
        <v>2011</v>
      </c>
      <c r="F352" s="70" t="s">
        <v>178</v>
      </c>
      <c r="G352" s="70" t="s">
        <v>2220</v>
      </c>
      <c r="H352" s="70" t="s">
        <v>2221</v>
      </c>
      <c r="I352" s="148"/>
      <c r="J352" s="71">
        <v>3.694079430046469</v>
      </c>
      <c r="K352" s="71">
        <v>0.35951311816898762</v>
      </c>
      <c r="L352" s="71">
        <v>0.68266246840560629</v>
      </c>
      <c r="M352" s="71">
        <v>5.6820409770620408</v>
      </c>
      <c r="N352" s="71">
        <v>4.2510737499878264</v>
      </c>
      <c r="O352" s="71">
        <v>2.6921970162916828</v>
      </c>
      <c r="P352" s="71">
        <v>3.8647454935288805</v>
      </c>
      <c r="Q352" s="71">
        <v>0.205478378401073</v>
      </c>
      <c r="R352" s="71">
        <v>0</v>
      </c>
      <c r="S352" s="71">
        <v>0.39269172315100997</v>
      </c>
      <c r="T352" s="72"/>
      <c r="U352" s="71">
        <v>93210</v>
      </c>
      <c r="V352" s="71">
        <v>97</v>
      </c>
      <c r="W352" s="71">
        <v>14</v>
      </c>
      <c r="X352" s="71">
        <v>1006</v>
      </c>
      <c r="Y352" s="71">
        <v>1306</v>
      </c>
      <c r="Z352" s="71">
        <v>1397</v>
      </c>
      <c r="AA352" s="71">
        <v>781</v>
      </c>
      <c r="AB352" s="71">
        <v>2928</v>
      </c>
      <c r="AC352" s="71">
        <v>0</v>
      </c>
      <c r="AD352" s="71">
        <v>0.39269172315100997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2229</v>
      </c>
      <c r="B353" s="70">
        <v>485</v>
      </c>
      <c r="C353" s="70">
        <v>9</v>
      </c>
      <c r="D353" s="70">
        <v>29</v>
      </c>
      <c r="E353" s="70">
        <v>2012</v>
      </c>
      <c r="F353" s="70" t="s">
        <v>179</v>
      </c>
      <c r="G353" s="70" t="s">
        <v>2220</v>
      </c>
      <c r="H353" s="70" t="s">
        <v>2221</v>
      </c>
      <c r="I353" s="148"/>
      <c r="J353" s="71">
        <v>1.40676680115455</v>
      </c>
      <c r="K353" s="71">
        <v>0.43412284778347793</v>
      </c>
      <c r="L353" s="71">
        <v>0.66745496296318374</v>
      </c>
      <c r="M353" s="71">
        <v>5.8023877683666374</v>
      </c>
      <c r="N353" s="71">
        <v>5.2446361591511623</v>
      </c>
      <c r="O353" s="71">
        <v>2.7761696467059092</v>
      </c>
      <c r="P353" s="71">
        <v>3.8120847994641145</v>
      </c>
      <c r="Q353" s="71">
        <v>0.21966455847852001</v>
      </c>
      <c r="R353" s="71">
        <v>0</v>
      </c>
      <c r="S353" s="71">
        <v>0.54809350603967821</v>
      </c>
      <c r="T353" s="72"/>
      <c r="U353" s="71">
        <v>34407</v>
      </c>
      <c r="V353" s="71">
        <v>97</v>
      </c>
      <c r="W353" s="71">
        <v>14</v>
      </c>
      <c r="X353" s="71">
        <v>1006</v>
      </c>
      <c r="Y353" s="71">
        <v>1304</v>
      </c>
      <c r="Z353" s="71">
        <v>1452</v>
      </c>
      <c r="AA353" s="71">
        <v>766</v>
      </c>
      <c r="AB353" s="71">
        <v>2881</v>
      </c>
      <c r="AC353" s="71">
        <v>0</v>
      </c>
      <c r="AD353" s="71">
        <v>0.54809350603967821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2230</v>
      </c>
      <c r="B354" s="70">
        <v>486</v>
      </c>
      <c r="C354" s="70">
        <v>10</v>
      </c>
      <c r="D354" s="70">
        <v>29</v>
      </c>
      <c r="E354" s="70">
        <v>2013</v>
      </c>
      <c r="F354" s="70" t="s">
        <v>180</v>
      </c>
      <c r="G354" s="70" t="s">
        <v>2220</v>
      </c>
      <c r="H354" s="70" t="s">
        <v>2221</v>
      </c>
      <c r="I354" s="148"/>
      <c r="J354" s="71">
        <v>1.0986482628489089</v>
      </c>
      <c r="K354" s="71">
        <v>0.43729236041887098</v>
      </c>
      <c r="L354" s="71">
        <v>0.68754136585188275</v>
      </c>
      <c r="M354" s="71">
        <v>6.0140303072248864</v>
      </c>
      <c r="N354" s="71">
        <v>5.4102507964904039</v>
      </c>
      <c r="O354" s="71">
        <v>2.7252355184540322</v>
      </c>
      <c r="P354" s="71">
        <v>3.8014719430342581</v>
      </c>
      <c r="Q354" s="71">
        <v>0.22332357839483</v>
      </c>
      <c r="R354" s="71">
        <v>0</v>
      </c>
      <c r="S354" s="71">
        <v>0.49400586664566071</v>
      </c>
      <c r="T354" s="72"/>
      <c r="U354" s="71">
        <v>28505</v>
      </c>
      <c r="V354" s="71">
        <v>97</v>
      </c>
      <c r="W354" s="71">
        <v>14</v>
      </c>
      <c r="X354" s="71">
        <v>1006</v>
      </c>
      <c r="Y354" s="71">
        <v>1316</v>
      </c>
      <c r="Z354" s="71">
        <v>1489</v>
      </c>
      <c r="AA354" s="71">
        <v>761</v>
      </c>
      <c r="AB354" s="71">
        <v>2887</v>
      </c>
      <c r="AC354" s="71">
        <v>0</v>
      </c>
      <c r="AD354" s="71">
        <v>0.49400586664566071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2231</v>
      </c>
      <c r="B355" s="70">
        <v>487</v>
      </c>
      <c r="C355" s="70">
        <v>11</v>
      </c>
      <c r="D355" s="70">
        <v>29</v>
      </c>
      <c r="E355" s="70">
        <v>2014</v>
      </c>
      <c r="F355" s="70" t="s">
        <v>181</v>
      </c>
      <c r="G355" s="70" t="s">
        <v>2220</v>
      </c>
      <c r="H355" s="70" t="s">
        <v>2221</v>
      </c>
      <c r="I355" s="148"/>
      <c r="J355" s="71">
        <v>1.4318790305188991</v>
      </c>
      <c r="K355" s="71">
        <v>0.3609908267432772</v>
      </c>
      <c r="L355" s="71">
        <v>0.91169984144753369</v>
      </c>
      <c r="M355" s="71">
        <v>5.6266212552944861</v>
      </c>
      <c r="N355" s="71">
        <v>5.39204665475879</v>
      </c>
      <c r="O355" s="71">
        <v>2.5805700255415811</v>
      </c>
      <c r="P355" s="71">
        <v>3.7308474905440434</v>
      </c>
      <c r="Q355" s="71">
        <v>0.21151962729535201</v>
      </c>
      <c r="R355" s="71">
        <v>0</v>
      </c>
      <c r="S355" s="71">
        <v>0.53358254924398607</v>
      </c>
      <c r="T355" s="72"/>
      <c r="U355" s="71">
        <v>40055</v>
      </c>
      <c r="V355" s="71">
        <v>91</v>
      </c>
      <c r="W355" s="71">
        <v>17</v>
      </c>
      <c r="X355" s="71">
        <v>961</v>
      </c>
      <c r="Y355" s="71">
        <v>1315</v>
      </c>
      <c r="Z355" s="71">
        <v>1485</v>
      </c>
      <c r="AA355" s="71">
        <v>743</v>
      </c>
      <c r="AB355" s="71">
        <v>2850</v>
      </c>
      <c r="AC355" s="71">
        <v>0</v>
      </c>
      <c r="AD355" s="71">
        <v>0.53358254924398607</v>
      </c>
      <c r="AE355" s="72"/>
      <c r="AF355" s="71"/>
      <c r="AG355" s="71"/>
      <c r="AH355" s="71"/>
      <c r="AI355" s="71"/>
      <c r="AJ355" s="71"/>
      <c r="AK355" s="71"/>
      <c r="AL355" s="71"/>
      <c r="AM355" s="71"/>
      <c r="AN355" s="71"/>
      <c r="AO355" s="71"/>
      <c r="AP355" s="71"/>
      <c r="AQ355" s="72"/>
      <c r="AR355" s="71">
        <v>36</v>
      </c>
      <c r="AS355" s="71">
        <v>11</v>
      </c>
      <c r="AT355" s="71">
        <v>0</v>
      </c>
      <c r="AU355" s="71">
        <v>0</v>
      </c>
      <c r="AV355" s="71">
        <v>0</v>
      </c>
      <c r="AW355" s="71">
        <v>0</v>
      </c>
      <c r="AX355" s="71"/>
      <c r="AY355" s="72"/>
      <c r="AZ355" s="71">
        <v>162.38800000000001</v>
      </c>
      <c r="BA355" s="71">
        <v>302.60000000000002</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2232</v>
      </c>
      <c r="B356" s="70">
        <v>488</v>
      </c>
      <c r="C356" s="70">
        <v>12</v>
      </c>
      <c r="D356" s="70">
        <v>29</v>
      </c>
      <c r="E356" s="70">
        <v>2015</v>
      </c>
      <c r="F356" s="70" t="s">
        <v>182</v>
      </c>
      <c r="G356" s="70" t="s">
        <v>2220</v>
      </c>
      <c r="H356" s="70" t="s">
        <v>2221</v>
      </c>
      <c r="I356" s="148"/>
      <c r="J356" s="71">
        <v>2.9889762173234149</v>
      </c>
      <c r="K356" s="71">
        <v>0.40074862974193598</v>
      </c>
      <c r="L356" s="71">
        <v>1.0864160056169341</v>
      </c>
      <c r="M356" s="71">
        <v>5.3801408489215072</v>
      </c>
      <c r="N356" s="71">
        <v>4.6272469931422151</v>
      </c>
      <c r="O356" s="71">
        <v>2.5938378141756724</v>
      </c>
      <c r="P356" s="71">
        <v>3.6935927084621309</v>
      </c>
      <c r="Q356" s="71">
        <v>0.205828963839464</v>
      </c>
      <c r="R356" s="71">
        <v>0</v>
      </c>
      <c r="S356" s="71">
        <v>0.51567656421915886</v>
      </c>
      <c r="T356" s="72"/>
      <c r="U356" s="71">
        <v>86321</v>
      </c>
      <c r="V356" s="71">
        <v>91</v>
      </c>
      <c r="W356" s="71">
        <v>17</v>
      </c>
      <c r="X356" s="71">
        <v>961</v>
      </c>
      <c r="Y356" s="71">
        <v>1335</v>
      </c>
      <c r="Z356" s="71">
        <v>1507</v>
      </c>
      <c r="AA356" s="71">
        <v>735</v>
      </c>
      <c r="AB356" s="71">
        <v>2833</v>
      </c>
      <c r="AC356" s="71">
        <v>0</v>
      </c>
      <c r="AD356" s="71">
        <v>0.51567656421915886</v>
      </c>
      <c r="AE356" s="72"/>
      <c r="AF356" s="71">
        <v>980209.50213571929</v>
      </c>
      <c r="AG356" s="71">
        <v>318156.80485630751</v>
      </c>
      <c r="AH356" s="71">
        <v>133161.9253119225</v>
      </c>
      <c r="AI356" s="71">
        <v>5968453.1199140158</v>
      </c>
      <c r="AJ356" s="71">
        <v>6572015.8926363764</v>
      </c>
      <c r="AK356" s="71">
        <v>0</v>
      </c>
      <c r="AL356" s="71">
        <v>0</v>
      </c>
      <c r="AM356" s="71">
        <v>388250.76601196529</v>
      </c>
      <c r="AN356" s="71">
        <v>0</v>
      </c>
      <c r="AO356" s="71">
        <v>0</v>
      </c>
      <c r="AP356" s="71">
        <v>14360248.010866307</v>
      </c>
      <c r="AQ356" s="72"/>
      <c r="AR356" s="71">
        <v>38</v>
      </c>
      <c r="AS356" s="71">
        <v>14</v>
      </c>
      <c r="AT356" s="71">
        <v>0</v>
      </c>
      <c r="AU356" s="71">
        <v>0</v>
      </c>
      <c r="AV356" s="71">
        <v>0</v>
      </c>
      <c r="AW356" s="71">
        <v>0</v>
      </c>
      <c r="AX356" s="71"/>
      <c r="AY356" s="72"/>
      <c r="AZ356" s="71">
        <v>173.488</v>
      </c>
      <c r="BA356" s="71">
        <v>421.9</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2233</v>
      </c>
      <c r="B357" s="70">
        <v>489</v>
      </c>
      <c r="C357" s="70">
        <v>13</v>
      </c>
      <c r="D357" s="70">
        <v>29</v>
      </c>
      <c r="E357" s="70">
        <v>2016</v>
      </c>
      <c r="F357" s="70" t="s">
        <v>155</v>
      </c>
      <c r="G357" s="70" t="s">
        <v>2220</v>
      </c>
      <c r="H357" s="70" t="s">
        <v>2221</v>
      </c>
      <c r="I357" s="148"/>
      <c r="J357" s="71">
        <v>3.2650314952899526</v>
      </c>
      <c r="K357" s="71">
        <v>0.34458425117914498</v>
      </c>
      <c r="L357" s="71">
        <v>1.0426035367245756</v>
      </c>
      <c r="M357" s="71">
        <v>3.9153863276966843</v>
      </c>
      <c r="N357" s="71">
        <v>3.4165916478131546</v>
      </c>
      <c r="O357" s="71">
        <v>2.5657401769871933</v>
      </c>
      <c r="P357" s="71">
        <v>3.5954542312049318</v>
      </c>
      <c r="Q357" s="71">
        <v>0.1951562929531587</v>
      </c>
      <c r="R357" s="71">
        <v>0</v>
      </c>
      <c r="S357" s="71">
        <v>0.49396050332862862</v>
      </c>
      <c r="T357" s="72"/>
      <c r="U357" s="71">
        <v>99749</v>
      </c>
      <c r="V357" s="71">
        <v>91</v>
      </c>
      <c r="W357" s="71">
        <v>17</v>
      </c>
      <c r="X357" s="71">
        <v>961</v>
      </c>
      <c r="Y357" s="71">
        <v>1334</v>
      </c>
      <c r="Z357" s="71">
        <v>1509</v>
      </c>
      <c r="AA357" s="71">
        <v>740</v>
      </c>
      <c r="AB357" s="71">
        <v>2763</v>
      </c>
      <c r="AC357" s="71">
        <v>0</v>
      </c>
      <c r="AD357" s="71">
        <v>0.49396050332862862</v>
      </c>
      <c r="AE357" s="72"/>
      <c r="AF357" s="71">
        <v>1188894.2373460529</v>
      </c>
      <c r="AG357" s="71">
        <v>312975.59883872018</v>
      </c>
      <c r="AH357" s="71">
        <v>114837.4583420253</v>
      </c>
      <c r="AI357" s="71">
        <v>5631899.4857606152</v>
      </c>
      <c r="AJ357" s="71">
        <v>6081039.089271226</v>
      </c>
      <c r="AK357" s="71">
        <v>0</v>
      </c>
      <c r="AL357" s="71">
        <v>0</v>
      </c>
      <c r="AM357" s="71">
        <v>378951.73942122329</v>
      </c>
      <c r="AN357" s="71">
        <v>0</v>
      </c>
      <c r="AO357" s="71">
        <v>0</v>
      </c>
      <c r="AP357" s="71">
        <v>13708597.608979862</v>
      </c>
      <c r="AQ357" s="72"/>
      <c r="AR357" s="71">
        <v>45</v>
      </c>
      <c r="AS357" s="71">
        <v>16</v>
      </c>
      <c r="AT357" s="71">
        <v>0</v>
      </c>
      <c r="AU357" s="71">
        <v>0</v>
      </c>
      <c r="AV357" s="71">
        <v>0</v>
      </c>
      <c r="AW357" s="71">
        <v>0</v>
      </c>
      <c r="AX357" s="71"/>
      <c r="AY357" s="72"/>
      <c r="AZ357" s="71">
        <v>206.58799999999999</v>
      </c>
      <c r="BA357" s="71">
        <v>511.4</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2234</v>
      </c>
      <c r="B358" s="70">
        <v>490</v>
      </c>
      <c r="C358" s="70">
        <v>14</v>
      </c>
      <c r="D358" s="70">
        <v>29</v>
      </c>
      <c r="E358" s="70">
        <v>2017</v>
      </c>
      <c r="F358" s="70" t="s">
        <v>156</v>
      </c>
      <c r="G358" s="70" t="s">
        <v>2220</v>
      </c>
      <c r="H358" s="70" t="s">
        <v>2221</v>
      </c>
      <c r="I358" s="148"/>
      <c r="J358" s="71">
        <v>3.5040176790053317</v>
      </c>
      <c r="K358" s="71">
        <v>0.35972243694953904</v>
      </c>
      <c r="L358" s="71">
        <v>0.9896830979016229</v>
      </c>
      <c r="M358" s="71">
        <v>3.7308068915953108</v>
      </c>
      <c r="N358" s="71">
        <v>4.120197344285188</v>
      </c>
      <c r="O358" s="71">
        <v>2.5222008638084046</v>
      </c>
      <c r="P358" s="71">
        <v>3.4712914955630541</v>
      </c>
      <c r="Q358" s="71">
        <v>0.18270983787334799</v>
      </c>
      <c r="R358" s="71">
        <v>0</v>
      </c>
      <c r="S358" s="71">
        <v>0.51576649301874544</v>
      </c>
      <c r="T358" s="72"/>
      <c r="U358" s="71">
        <v>110278</v>
      </c>
      <c r="V358" s="71">
        <v>91</v>
      </c>
      <c r="W358" s="71">
        <v>17</v>
      </c>
      <c r="X358" s="71">
        <v>961</v>
      </c>
      <c r="Y358" s="71">
        <v>1317</v>
      </c>
      <c r="Z358" s="71">
        <v>1508</v>
      </c>
      <c r="AA358" s="71">
        <v>719</v>
      </c>
      <c r="AB358" s="71">
        <v>2675</v>
      </c>
      <c r="AC358" s="71">
        <v>0</v>
      </c>
      <c r="AD358" s="71">
        <v>0.51576649301874544</v>
      </c>
      <c r="AE358" s="72"/>
      <c r="AF358" s="71">
        <v>1311543.2203379141</v>
      </c>
      <c r="AG358" s="71">
        <v>319438.77339955629</v>
      </c>
      <c r="AH358" s="71">
        <v>141396.2052327912</v>
      </c>
      <c r="AI358" s="71">
        <v>5508256.2047723932</v>
      </c>
      <c r="AJ358" s="71">
        <v>6457014.8320346372</v>
      </c>
      <c r="AK358" s="71">
        <v>0</v>
      </c>
      <c r="AL358" s="71">
        <v>0</v>
      </c>
      <c r="AM358" s="71">
        <v>367456.40981927281</v>
      </c>
      <c r="AN358" s="71">
        <v>0</v>
      </c>
      <c r="AO358" s="71">
        <v>0</v>
      </c>
      <c r="AP358" s="71">
        <v>14105105.645596566</v>
      </c>
      <c r="AQ358" s="72"/>
      <c r="AR358" s="71">
        <v>50</v>
      </c>
      <c r="AS358" s="71">
        <v>18</v>
      </c>
      <c r="AT358" s="71">
        <v>0</v>
      </c>
      <c r="AU358" s="71">
        <v>0</v>
      </c>
      <c r="AV358" s="71">
        <v>0</v>
      </c>
      <c r="AW358" s="71">
        <v>0</v>
      </c>
      <c r="AX358" s="71"/>
      <c r="AY358" s="72"/>
      <c r="AZ358" s="71">
        <v>230.58799999999999</v>
      </c>
      <c r="BA358" s="71">
        <v>532.70000000000005</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2235</v>
      </c>
      <c r="B359" s="70">
        <v>491</v>
      </c>
      <c r="C359" s="70">
        <v>15</v>
      </c>
      <c r="D359" s="70">
        <v>29</v>
      </c>
      <c r="E359" s="70">
        <v>2018</v>
      </c>
      <c r="F359" s="70" t="s">
        <v>183</v>
      </c>
      <c r="G359" s="70" t="s">
        <v>2220</v>
      </c>
      <c r="H359" s="70" t="s">
        <v>2221</v>
      </c>
      <c r="I359" s="148"/>
      <c r="J359" s="71">
        <v>3.4398847356694224</v>
      </c>
      <c r="K359" s="71">
        <v>0.36102883816973408</v>
      </c>
      <c r="L359" s="71">
        <v>0.88298307208450055</v>
      </c>
      <c r="M359" s="71">
        <v>3.591623275532613</v>
      </c>
      <c r="N359" s="71">
        <v>3.1335795038804815</v>
      </c>
      <c r="O359" s="71">
        <v>2.4649674732331781</v>
      </c>
      <c r="P359" s="71">
        <v>3.4223977805760333</v>
      </c>
      <c r="Q359" s="71">
        <v>0.16757892345724601</v>
      </c>
      <c r="R359" s="71">
        <v>0</v>
      </c>
      <c r="S359" s="71">
        <v>0.46367964313345628</v>
      </c>
      <c r="T359" s="72"/>
      <c r="U359" s="71">
        <v>109775</v>
      </c>
      <c r="V359" s="71">
        <v>91</v>
      </c>
      <c r="W359" s="71">
        <v>17</v>
      </c>
      <c r="X359" s="71">
        <v>961</v>
      </c>
      <c r="Y359" s="71">
        <v>1311</v>
      </c>
      <c r="Z359" s="71">
        <v>1502</v>
      </c>
      <c r="AA359" s="71">
        <v>716</v>
      </c>
      <c r="AB359" s="71">
        <v>2644</v>
      </c>
      <c r="AC359" s="71">
        <v>0</v>
      </c>
      <c r="AD359" s="71">
        <v>0.46367964313345628</v>
      </c>
      <c r="AE359" s="72"/>
      <c r="AF359" s="71">
        <v>1295017.085793053</v>
      </c>
      <c r="AG359" s="71">
        <v>323528.03038862097</v>
      </c>
      <c r="AH359" s="71">
        <v>127954.9303253258</v>
      </c>
      <c r="AI359" s="71">
        <v>5197578.7361330539</v>
      </c>
      <c r="AJ359" s="71">
        <v>5266913.4573790506</v>
      </c>
      <c r="AK359" s="71">
        <v>0</v>
      </c>
      <c r="AL359" s="71">
        <v>0</v>
      </c>
      <c r="AM359" s="71">
        <v>363949.53672159958</v>
      </c>
      <c r="AN359" s="71">
        <v>0</v>
      </c>
      <c r="AO359" s="71">
        <v>0</v>
      </c>
      <c r="AP359" s="71">
        <v>12574941.776740706</v>
      </c>
      <c r="AQ359" s="72"/>
      <c r="AR359" s="71">
        <v>54</v>
      </c>
      <c r="AS359" s="71">
        <v>19</v>
      </c>
      <c r="AT359" s="71">
        <v>0</v>
      </c>
      <c r="AU359" s="71">
        <v>0</v>
      </c>
      <c r="AV359" s="71">
        <v>0</v>
      </c>
      <c r="AW359" s="71">
        <v>0</v>
      </c>
      <c r="AX359" s="71"/>
      <c r="AY359" s="72"/>
      <c r="AZ359" s="71">
        <v>250.88800000000001</v>
      </c>
      <c r="BA359" s="71">
        <v>582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2236</v>
      </c>
      <c r="B360" s="70">
        <v>492</v>
      </c>
      <c r="C360" s="70">
        <v>16</v>
      </c>
      <c r="D360" s="70">
        <v>29</v>
      </c>
      <c r="E360" s="70">
        <v>2019</v>
      </c>
      <c r="F360" s="70" t="s">
        <v>158</v>
      </c>
      <c r="G360" s="70" t="s">
        <v>2220</v>
      </c>
      <c r="H360" s="70" t="s">
        <v>2221</v>
      </c>
      <c r="I360" s="148"/>
      <c r="J360" s="71">
        <v>3.4171305831307355</v>
      </c>
      <c r="K360" s="71">
        <v>0.27428385939202171</v>
      </c>
      <c r="L360" s="71">
        <v>0.8765748791340473</v>
      </c>
      <c r="M360" s="71">
        <v>2.9918883932528977</v>
      </c>
      <c r="N360" s="71">
        <v>2.2404314665809095</v>
      </c>
      <c r="O360" s="71">
        <v>2.4007014670553515</v>
      </c>
      <c r="P360" s="71">
        <v>3.453023790818492</v>
      </c>
      <c r="Q360" s="71">
        <v>0.16155735476612501</v>
      </c>
      <c r="R360" s="71">
        <v>0</v>
      </c>
      <c r="S360" s="71">
        <v>0.25578386886627774</v>
      </c>
      <c r="T360" s="72"/>
      <c r="U360" s="71">
        <v>116630</v>
      </c>
      <c r="V360" s="71">
        <v>91</v>
      </c>
      <c r="W360" s="71">
        <v>17</v>
      </c>
      <c r="X360" s="71">
        <v>961</v>
      </c>
      <c r="Y360" s="71">
        <v>1308</v>
      </c>
      <c r="Z360" s="71">
        <v>1503</v>
      </c>
      <c r="AA360" s="71">
        <v>717</v>
      </c>
      <c r="AB360" s="71">
        <v>2618</v>
      </c>
      <c r="AC360" s="71">
        <v>0</v>
      </c>
      <c r="AD360" s="71">
        <v>0.25578386886627769</v>
      </c>
      <c r="AE360" s="72"/>
      <c r="AF360" s="71">
        <v>1272851.299363354</v>
      </c>
      <c r="AG360" s="71">
        <v>222807.42569973879</v>
      </c>
      <c r="AH360" s="71">
        <v>141893.96601885301</v>
      </c>
      <c r="AI360" s="71">
        <v>5405375.1036171224</v>
      </c>
      <c r="AJ360" s="71">
        <v>4489906.9178209528</v>
      </c>
      <c r="AK360" s="71">
        <v>0</v>
      </c>
      <c r="AL360" s="71">
        <v>0</v>
      </c>
      <c r="AM360" s="71">
        <v>356551.89170655177</v>
      </c>
      <c r="AN360" s="71">
        <v>0</v>
      </c>
      <c r="AO360" s="71">
        <v>0</v>
      </c>
      <c r="AP360" s="71">
        <v>11889386.604226574</v>
      </c>
      <c r="AQ360" s="72"/>
      <c r="AR360" s="71">
        <v>62</v>
      </c>
      <c r="AS360" s="71">
        <v>22</v>
      </c>
      <c r="AT360" s="71">
        <v>0</v>
      </c>
      <c r="AU360" s="71">
        <v>0</v>
      </c>
      <c r="AV360" s="71">
        <v>0</v>
      </c>
      <c r="AW360" s="71">
        <v>0</v>
      </c>
      <c r="AX360" s="71"/>
      <c r="AY360" s="72"/>
      <c r="AZ360" s="71">
        <v>284.88799999999998</v>
      </c>
      <c r="BA360" s="71">
        <v>691.80000000000007</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2237</v>
      </c>
      <c r="B361" s="70">
        <v>493</v>
      </c>
      <c r="C361" s="70">
        <v>17</v>
      </c>
      <c r="D361" s="70">
        <v>29</v>
      </c>
      <c r="E361" s="70">
        <v>2020</v>
      </c>
      <c r="F361" s="70" t="s">
        <v>159</v>
      </c>
      <c r="G361" s="70" t="s">
        <v>2220</v>
      </c>
      <c r="H361" s="70" t="s">
        <v>2221</v>
      </c>
      <c r="I361" s="148"/>
      <c r="J361" s="71">
        <v>2.3155292757475401</v>
      </c>
      <c r="K361" s="71">
        <v>0.3716890061151647</v>
      </c>
      <c r="L361" s="71">
        <v>0.64935936772290259</v>
      </c>
      <c r="M361" s="71">
        <v>4.5110088576845575</v>
      </c>
      <c r="N361" s="71">
        <v>4.0201143624037616</v>
      </c>
      <c r="O361" s="71">
        <v>2.0935578440522677</v>
      </c>
      <c r="P361" s="71">
        <v>3.1762026518635547</v>
      </c>
      <c r="Q361" s="71">
        <v>0.15365164517758501</v>
      </c>
      <c r="R361" s="71">
        <v>0</v>
      </c>
      <c r="S361" s="71">
        <v>0.51694530378167103</v>
      </c>
      <c r="T361" s="72"/>
      <c r="U361" s="71">
        <v>74251</v>
      </c>
      <c r="V361" s="71">
        <v>91</v>
      </c>
      <c r="W361" s="71">
        <v>11</v>
      </c>
      <c r="X361" s="71">
        <v>1061</v>
      </c>
      <c r="Y361" s="71">
        <v>1313</v>
      </c>
      <c r="Z361" s="71">
        <v>1496</v>
      </c>
      <c r="AA361" s="71">
        <v>701</v>
      </c>
      <c r="AB361" s="71">
        <v>2606</v>
      </c>
      <c r="AC361" s="71">
        <v>0</v>
      </c>
      <c r="AD361" s="71">
        <v>0.51694530378167103</v>
      </c>
      <c r="AE361" s="72"/>
      <c r="AF361" s="71">
        <v>776076.19306287973</v>
      </c>
      <c r="AG361" s="71">
        <v>312420.2444394409</v>
      </c>
      <c r="AH361" s="71">
        <v>111589.49849295622</v>
      </c>
      <c r="AI361" s="71">
        <v>6322136.3367948895</v>
      </c>
      <c r="AJ361" s="71">
        <v>6233829.5608469835</v>
      </c>
      <c r="AK361" s="71"/>
      <c r="AL361" s="71"/>
      <c r="AM361" s="71">
        <v>340111.95326387958</v>
      </c>
      <c r="AN361" s="71"/>
      <c r="AO361" s="71"/>
      <c r="AP361" s="71">
        <v>14096163.786901029</v>
      </c>
      <c r="AQ361" s="72"/>
      <c r="AR361" s="71">
        <v>67</v>
      </c>
      <c r="AS361" s="71">
        <v>22</v>
      </c>
      <c r="AT361" s="71">
        <v>0</v>
      </c>
      <c r="AU361" s="71">
        <v>0</v>
      </c>
      <c r="AV361" s="71">
        <v>0</v>
      </c>
      <c r="AW361" s="71">
        <v>0</v>
      </c>
      <c r="AX361" s="71"/>
      <c r="AY361" s="72"/>
      <c r="AZ361" s="71">
        <v>313.68799999999999</v>
      </c>
      <c r="BA361" s="71">
        <v>691.8</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2238</v>
      </c>
      <c r="B362" s="70">
        <v>493</v>
      </c>
      <c r="C362" s="70">
        <v>18</v>
      </c>
      <c r="D362" s="70">
        <v>29</v>
      </c>
      <c r="E362" s="70">
        <v>2021</v>
      </c>
      <c r="F362" s="70" t="s">
        <v>160</v>
      </c>
      <c r="G362" s="70" t="s">
        <v>2220</v>
      </c>
      <c r="H362" s="70" t="s">
        <v>2221</v>
      </c>
      <c r="I362" s="148"/>
      <c r="J362" s="71">
        <v>2.5413089332020151</v>
      </c>
      <c r="K362" s="71">
        <v>0.37962285741363061</v>
      </c>
      <c r="L362" s="71">
        <v>0.63181606276231406</v>
      </c>
      <c r="M362" s="71">
        <v>4.3635056608004064</v>
      </c>
      <c r="N362" s="71">
        <v>3.1762015330077973</v>
      </c>
      <c r="O362" s="71">
        <v>2.0074433805247756</v>
      </c>
      <c r="P362" s="71">
        <v>3.1829277826151432</v>
      </c>
      <c r="Q362" s="71">
        <v>0.14906228518565401</v>
      </c>
      <c r="R362" s="71">
        <v>0</v>
      </c>
      <c r="S362" s="71">
        <v>0.53231731415237882</v>
      </c>
      <c r="T362" s="72"/>
      <c r="U362" s="71">
        <v>90279</v>
      </c>
      <c r="V362" s="71">
        <v>91</v>
      </c>
      <c r="W362" s="71">
        <v>11</v>
      </c>
      <c r="X362" s="71">
        <v>1061</v>
      </c>
      <c r="Y362" s="71">
        <v>1299</v>
      </c>
      <c r="Z362" s="71">
        <v>1477</v>
      </c>
      <c r="AA362" s="71">
        <v>685</v>
      </c>
      <c r="AB362" s="71">
        <v>2553</v>
      </c>
      <c r="AC362" s="71">
        <v>0</v>
      </c>
      <c r="AD362" s="71">
        <v>0.53231731415237882</v>
      </c>
      <c r="AE362" s="72"/>
      <c r="AF362" s="71">
        <v>834596.15880971705</v>
      </c>
      <c r="AG362" s="71">
        <v>333891.88572343328</v>
      </c>
      <c r="AH362" s="71">
        <v>107421.1150440202</v>
      </c>
      <c r="AI362" s="71">
        <v>6753634.6568817031</v>
      </c>
      <c r="AJ362" s="71">
        <v>5044059.2334207026</v>
      </c>
      <c r="AK362" s="71">
        <v>0</v>
      </c>
      <c r="AL362" s="71">
        <v>0</v>
      </c>
      <c r="AM362" s="71">
        <v>335116.70557332085</v>
      </c>
      <c r="AN362" s="71">
        <v>0</v>
      </c>
      <c r="AO362" s="71">
        <v>0</v>
      </c>
      <c r="AP362" s="71">
        <v>13408719.755452897</v>
      </c>
      <c r="AQ362" s="72"/>
      <c r="AR362" s="71">
        <v>69</v>
      </c>
      <c r="AS362" s="71">
        <v>22</v>
      </c>
      <c r="AT362" s="71">
        <v>0</v>
      </c>
      <c r="AU362" s="71">
        <v>0</v>
      </c>
      <c r="AV362" s="71">
        <v>0</v>
      </c>
      <c r="AW362" s="71">
        <v>0</v>
      </c>
      <c r="AX362" s="71"/>
      <c r="AY362" s="72"/>
      <c r="AZ362" s="71">
        <v>323.08800000000002</v>
      </c>
      <c r="BA362" s="71">
        <v>691.8</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2239</v>
      </c>
      <c r="B363" s="70">
        <v>493</v>
      </c>
      <c r="C363" s="70">
        <v>19</v>
      </c>
      <c r="D363" s="70">
        <v>29</v>
      </c>
      <c r="E363" s="70">
        <v>2022</v>
      </c>
      <c r="F363" s="70" t="s">
        <v>161</v>
      </c>
      <c r="G363" s="70" t="s">
        <v>2220</v>
      </c>
      <c r="H363" s="70" t="s">
        <v>2221</v>
      </c>
      <c r="I363" s="148"/>
      <c r="J363" s="71">
        <v>2.6816846231031559</v>
      </c>
      <c r="K363" s="71">
        <v>0.27733015946569622</v>
      </c>
      <c r="L363" s="71">
        <v>0.49804480797439138</v>
      </c>
      <c r="M363" s="71">
        <v>3.3310590221332004</v>
      </c>
      <c r="N363" s="71">
        <v>2.9488642340694011</v>
      </c>
      <c r="O363" s="71">
        <v>2.1343160049549943</v>
      </c>
      <c r="P363" s="71">
        <v>3.1259807947992946</v>
      </c>
      <c r="Q363" s="71">
        <v>0.1485874824878807</v>
      </c>
      <c r="R363" s="71">
        <v>0</v>
      </c>
      <c r="S363" s="71">
        <v>0.54614474264311841</v>
      </c>
      <c r="T363" s="72"/>
      <c r="U363" s="71">
        <v>110724</v>
      </c>
      <c r="V363" s="71">
        <v>91</v>
      </c>
      <c r="W363" s="71">
        <v>11</v>
      </c>
      <c r="X363" s="71">
        <v>1061</v>
      </c>
      <c r="Y363" s="71">
        <v>1312</v>
      </c>
      <c r="Z363" s="71">
        <v>1492</v>
      </c>
      <c r="AA363" s="71">
        <v>683</v>
      </c>
      <c r="AB363" s="71">
        <v>2524</v>
      </c>
      <c r="AC363" s="71">
        <v>0</v>
      </c>
      <c r="AD363" s="71">
        <v>0.54614474264311841</v>
      </c>
      <c r="AE363" s="72"/>
      <c r="AF363" s="71">
        <v>1029675.6040200766</v>
      </c>
      <c r="AG363" s="71">
        <v>193932.40040621147</v>
      </c>
      <c r="AH363" s="71">
        <v>95337.251965865129</v>
      </c>
      <c r="AI363" s="71">
        <v>5899879.2896587364</v>
      </c>
      <c r="AJ363" s="71">
        <v>6185454.5330150928</v>
      </c>
      <c r="AK363" s="71">
        <v>0</v>
      </c>
      <c r="AL363" s="71">
        <v>0</v>
      </c>
      <c r="AM363" s="71">
        <v>325917.29108355968</v>
      </c>
      <c r="AN363" s="71">
        <v>0</v>
      </c>
      <c r="AO363" s="71">
        <v>0</v>
      </c>
      <c r="AP363" s="71">
        <v>13730196.370149542</v>
      </c>
      <c r="AQ363" s="72"/>
      <c r="AR363" s="71">
        <v>78</v>
      </c>
      <c r="AS363" s="71">
        <v>22</v>
      </c>
      <c r="AT363" s="71">
        <v>0</v>
      </c>
      <c r="AU363" s="71">
        <v>0</v>
      </c>
      <c r="AV363" s="71">
        <v>0</v>
      </c>
      <c r="AW363" s="71">
        <v>0</v>
      </c>
      <c r="AX363" s="71"/>
      <c r="AY363" s="72"/>
      <c r="AZ363" s="71">
        <v>370.58800000000002</v>
      </c>
      <c r="BA363" s="71">
        <v>691.8</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2240</v>
      </c>
      <c r="B364" s="70">
        <v>493</v>
      </c>
      <c r="C364" s="70">
        <v>20</v>
      </c>
      <c r="D364" s="70">
        <v>29</v>
      </c>
      <c r="E364" s="70">
        <v>2023</v>
      </c>
      <c r="F364" s="70" t="s">
        <v>1539</v>
      </c>
      <c r="G364" s="70" t="s">
        <v>2220</v>
      </c>
      <c r="H364" s="70" t="s">
        <v>2221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80</v>
      </c>
      <c r="AS364" s="71">
        <v>22</v>
      </c>
      <c r="AT364" s="71">
        <v>0</v>
      </c>
      <c r="AU364" s="71">
        <v>0</v>
      </c>
      <c r="AV364" s="71">
        <v>0</v>
      </c>
      <c r="AW364" s="71">
        <v>0</v>
      </c>
      <c r="AX364" s="71"/>
      <c r="AY364" s="72"/>
      <c r="AZ364" s="71">
        <v>385.28800000000001</v>
      </c>
      <c r="BA364" s="71">
        <v>691.8</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2241</v>
      </c>
      <c r="B365" s="70">
        <v>493</v>
      </c>
      <c r="C365" s="70">
        <v>21</v>
      </c>
      <c r="D365" s="70">
        <v>29</v>
      </c>
      <c r="E365" s="70">
        <v>2024</v>
      </c>
      <c r="F365" s="70" t="s">
        <v>1554</v>
      </c>
      <c r="G365" s="70" t="s">
        <v>2220</v>
      </c>
      <c r="H365" s="70" t="s">
        <v>2221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2242</v>
      </c>
      <c r="B366" s="70">
        <v>307</v>
      </c>
      <c r="C366" s="70">
        <v>1</v>
      </c>
      <c r="D366" s="70">
        <v>19</v>
      </c>
      <c r="E366" s="70">
        <v>1990</v>
      </c>
      <c r="F366" s="70" t="s">
        <v>787</v>
      </c>
      <c r="G366" s="70" t="s">
        <v>2243</v>
      </c>
      <c r="H366" s="70" t="s">
        <v>2244</v>
      </c>
      <c r="I366" s="148"/>
      <c r="J366" s="71">
        <v>1.19082740916853</v>
      </c>
      <c r="K366" s="71">
        <v>0.44237566970167191</v>
      </c>
      <c r="L366" s="71">
        <v>1.3348056724559869</v>
      </c>
      <c r="M366" s="71">
        <v>2.0660180271414261</v>
      </c>
      <c r="N366" s="71">
        <v>4.5546225970098719</v>
      </c>
      <c r="O366" s="71">
        <v>2.6840958251303531</v>
      </c>
      <c r="P366" s="71">
        <v>5.1809823937679838</v>
      </c>
      <c r="Q366" s="71">
        <v>0.22307614962936301</v>
      </c>
      <c r="R366" s="71">
        <v>0</v>
      </c>
      <c r="S366" s="71">
        <v>0.20110030451179289</v>
      </c>
      <c r="T366" s="72"/>
      <c r="U366" s="71">
        <v>177287</v>
      </c>
      <c r="V366" s="71">
        <v>129</v>
      </c>
      <c r="W366" s="71">
        <v>19</v>
      </c>
      <c r="X366" s="71">
        <v>711</v>
      </c>
      <c r="Y366" s="71">
        <v>1132</v>
      </c>
      <c r="Z366" s="71">
        <v>1104</v>
      </c>
      <c r="AA366" s="71">
        <v>1258</v>
      </c>
      <c r="AB366" s="71">
        <v>3622</v>
      </c>
      <c r="AC366" s="71">
        <v>0</v>
      </c>
      <c r="AD366" s="71">
        <v>0.20110030451179289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2245</v>
      </c>
      <c r="B367" s="70">
        <v>308</v>
      </c>
      <c r="C367" s="70">
        <v>2</v>
      </c>
      <c r="D367" s="70">
        <v>19</v>
      </c>
      <c r="E367" s="70">
        <v>2005</v>
      </c>
      <c r="F367" s="70" t="s">
        <v>789</v>
      </c>
      <c r="G367" s="70" t="s">
        <v>2243</v>
      </c>
      <c r="H367" s="70" t="s">
        <v>2244</v>
      </c>
      <c r="I367" s="148"/>
      <c r="J367" s="71">
        <v>2.2959290507682422</v>
      </c>
      <c r="K367" s="71">
        <v>0.42172021372899032</v>
      </c>
      <c r="L367" s="71">
        <v>1.4956784392591911</v>
      </c>
      <c r="M367" s="71">
        <v>2.5990864668324321</v>
      </c>
      <c r="N367" s="71">
        <v>6.3737649118517146</v>
      </c>
      <c r="O367" s="71">
        <v>3.7565704170135339</v>
      </c>
      <c r="P367" s="71">
        <v>5.2650106929118294</v>
      </c>
      <c r="Q367" s="71">
        <v>0.19600793246096601</v>
      </c>
      <c r="R367" s="71">
        <v>0</v>
      </c>
      <c r="S367" s="71">
        <v>0</v>
      </c>
      <c r="T367" s="72"/>
      <c r="U367" s="71">
        <v>413696</v>
      </c>
      <c r="V367" s="71">
        <v>162</v>
      </c>
      <c r="W367" s="71">
        <v>20</v>
      </c>
      <c r="X367" s="71">
        <v>477</v>
      </c>
      <c r="Y367" s="71">
        <v>1191</v>
      </c>
      <c r="Z367" s="71">
        <v>1788</v>
      </c>
      <c r="AA367" s="71">
        <v>1047</v>
      </c>
      <c r="AB367" s="71">
        <v>3327</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2246</v>
      </c>
      <c r="B368" s="70">
        <v>309</v>
      </c>
      <c r="C368" s="70">
        <v>3</v>
      </c>
      <c r="D368" s="70">
        <v>19</v>
      </c>
      <c r="E368" s="70">
        <v>2006</v>
      </c>
      <c r="F368" s="70" t="s">
        <v>790</v>
      </c>
      <c r="G368" s="1064" t="s">
        <v>2243</v>
      </c>
      <c r="H368" s="70" t="s">
        <v>2244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2247</v>
      </c>
      <c r="B369" s="70">
        <v>310</v>
      </c>
      <c r="C369" s="70">
        <v>4</v>
      </c>
      <c r="D369" s="70">
        <v>19</v>
      </c>
      <c r="E369" s="70">
        <v>2007</v>
      </c>
      <c r="F369" s="70" t="s">
        <v>791</v>
      </c>
      <c r="G369" s="1064" t="s">
        <v>2243</v>
      </c>
      <c r="H369" s="70" t="s">
        <v>2244</v>
      </c>
      <c r="I369" s="148"/>
      <c r="J369" s="71">
        <v>1.1404994261428449</v>
      </c>
      <c r="K369" s="71">
        <v>0.34786483172996951</v>
      </c>
      <c r="L369" s="71">
        <v>1.1053196701905079</v>
      </c>
      <c r="M369" s="71">
        <v>3.679855104383154</v>
      </c>
      <c r="N369" s="71">
        <v>5.4730137763761286</v>
      </c>
      <c r="O369" s="71">
        <v>3.5994975503060491</v>
      </c>
      <c r="P369" s="71">
        <v>5.3618264809071734</v>
      </c>
      <c r="Q369" s="71">
        <v>0.19855397303192501</v>
      </c>
      <c r="R369" s="71">
        <v>0</v>
      </c>
      <c r="S369" s="71">
        <v>0.47020755590290148</v>
      </c>
      <c r="T369" s="72"/>
      <c r="U369" s="71">
        <v>210235</v>
      </c>
      <c r="V369" s="71">
        <v>130</v>
      </c>
      <c r="W369" s="71">
        <v>18</v>
      </c>
      <c r="X369" s="71">
        <v>788</v>
      </c>
      <c r="Y369" s="71">
        <v>1165</v>
      </c>
      <c r="Z369" s="71">
        <v>1781</v>
      </c>
      <c r="AA369" s="71">
        <v>1050</v>
      </c>
      <c r="AB369" s="71">
        <v>3192</v>
      </c>
      <c r="AC369" s="71">
        <v>0</v>
      </c>
      <c r="AD369" s="71">
        <v>0.47020755590290148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2248</v>
      </c>
      <c r="B370" s="70">
        <v>311</v>
      </c>
      <c r="C370" s="70">
        <v>5</v>
      </c>
      <c r="D370" s="70">
        <v>19</v>
      </c>
      <c r="E370" s="70">
        <v>2008</v>
      </c>
      <c r="F370" s="70" t="s">
        <v>792</v>
      </c>
      <c r="G370" s="70" t="s">
        <v>2243</v>
      </c>
      <c r="H370" s="70" t="s">
        <v>2244</v>
      </c>
      <c r="I370" s="148"/>
      <c r="J370" s="71">
        <v>1.293172634888919</v>
      </c>
      <c r="K370" s="71">
        <v>0.25786720758111659</v>
      </c>
      <c r="L370" s="71">
        <v>1.0042085602219391</v>
      </c>
      <c r="M370" s="71">
        <v>3.9808816654995338</v>
      </c>
      <c r="N370" s="71">
        <v>4.9399733465002997</v>
      </c>
      <c r="O370" s="71">
        <v>3.385676684102616</v>
      </c>
      <c r="P370" s="71">
        <v>5.1873933866963418</v>
      </c>
      <c r="Q370" s="71">
        <v>0.192464767639828</v>
      </c>
      <c r="R370" s="71">
        <v>0</v>
      </c>
      <c r="S370" s="71">
        <v>0.64397450618393526</v>
      </c>
      <c r="T370" s="72"/>
      <c r="U370" s="71">
        <v>276618</v>
      </c>
      <c r="V370" s="71">
        <v>130</v>
      </c>
      <c r="W370" s="71">
        <v>18</v>
      </c>
      <c r="X370" s="71">
        <v>788</v>
      </c>
      <c r="Y370" s="71">
        <v>1157</v>
      </c>
      <c r="Z370" s="71">
        <v>1734</v>
      </c>
      <c r="AA370" s="71">
        <v>1017</v>
      </c>
      <c r="AB370" s="71">
        <v>3145</v>
      </c>
      <c r="AC370" s="71">
        <v>0</v>
      </c>
      <c r="AD370" s="71">
        <v>0.64397450618393526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2249</v>
      </c>
      <c r="B371" s="70">
        <v>312</v>
      </c>
      <c r="C371" s="70">
        <v>6</v>
      </c>
      <c r="D371" s="70">
        <v>19</v>
      </c>
      <c r="E371" s="70">
        <v>2009</v>
      </c>
      <c r="F371" s="70" t="s">
        <v>176</v>
      </c>
      <c r="G371" s="70" t="s">
        <v>2243</v>
      </c>
      <c r="H371" s="70" t="s">
        <v>2244</v>
      </c>
      <c r="I371" s="148"/>
      <c r="J371" s="71">
        <v>0.82961096665909473</v>
      </c>
      <c r="K371" s="71">
        <v>0.19666652805007889</v>
      </c>
      <c r="L371" s="71">
        <v>0.92111516165055474</v>
      </c>
      <c r="M371" s="71">
        <v>4.0677467781073888</v>
      </c>
      <c r="N371" s="71">
        <v>5.0987659283270208</v>
      </c>
      <c r="O371" s="71">
        <v>3.416254324637042</v>
      </c>
      <c r="P371" s="71">
        <v>4.9932991627708683</v>
      </c>
      <c r="Q371" s="71">
        <v>0.180896702980512</v>
      </c>
      <c r="R371" s="71">
        <v>0</v>
      </c>
      <c r="S371" s="71">
        <v>0.45457411198282982</v>
      </c>
      <c r="T371" s="72"/>
      <c r="U371" s="71">
        <v>131827</v>
      </c>
      <c r="V371" s="71">
        <v>95</v>
      </c>
      <c r="W371" s="71">
        <v>23</v>
      </c>
      <c r="X371" s="71">
        <v>821</v>
      </c>
      <c r="Y371" s="71">
        <v>1185</v>
      </c>
      <c r="Z371" s="71">
        <v>1727</v>
      </c>
      <c r="AA371" s="71">
        <v>1005</v>
      </c>
      <c r="AB371" s="71">
        <v>3103</v>
      </c>
      <c r="AC371" s="71">
        <v>0</v>
      </c>
      <c r="AD371" s="71">
        <v>0.45457411198282982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2250</v>
      </c>
      <c r="B372" s="70">
        <v>313</v>
      </c>
      <c r="C372" s="70">
        <v>7</v>
      </c>
      <c r="D372" s="70">
        <v>19</v>
      </c>
      <c r="E372" s="70">
        <v>2010</v>
      </c>
      <c r="F372" s="70" t="s">
        <v>177</v>
      </c>
      <c r="G372" s="70" t="s">
        <v>2243</v>
      </c>
      <c r="H372" s="70" t="s">
        <v>2244</v>
      </c>
      <c r="I372" s="148"/>
      <c r="J372" s="71">
        <v>0.64459116814184025</v>
      </c>
      <c r="K372" s="71">
        <v>0.2106866329205358</v>
      </c>
      <c r="L372" s="71">
        <v>0.93801230562517335</v>
      </c>
      <c r="M372" s="71">
        <v>4.2027850261982582</v>
      </c>
      <c r="N372" s="71">
        <v>5.2524280775766883</v>
      </c>
      <c r="O372" s="71">
        <v>3.396515112220706</v>
      </c>
      <c r="P372" s="71">
        <v>5.0600456901820818</v>
      </c>
      <c r="Q372" s="71">
        <v>0.185193813115962</v>
      </c>
      <c r="R372" s="71">
        <v>0</v>
      </c>
      <c r="S372" s="71">
        <v>0.41013723866641011</v>
      </c>
      <c r="T372" s="72"/>
      <c r="U372" s="71">
        <v>119609</v>
      </c>
      <c r="V372" s="71">
        <v>95</v>
      </c>
      <c r="W372" s="71">
        <v>23</v>
      </c>
      <c r="X372" s="71">
        <v>821</v>
      </c>
      <c r="Y372" s="71">
        <v>1147</v>
      </c>
      <c r="Z372" s="71">
        <v>1725</v>
      </c>
      <c r="AA372" s="71">
        <v>993</v>
      </c>
      <c r="AB372" s="71">
        <v>3044</v>
      </c>
      <c r="AC372" s="71">
        <v>0</v>
      </c>
      <c r="AD372" s="71">
        <v>0.41013723866641011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2251</v>
      </c>
      <c r="B373" s="70">
        <v>314</v>
      </c>
      <c r="C373" s="70">
        <v>8</v>
      </c>
      <c r="D373" s="70">
        <v>19</v>
      </c>
      <c r="E373" s="70">
        <v>2011</v>
      </c>
      <c r="F373" s="70" t="s">
        <v>178</v>
      </c>
      <c r="G373" s="70" t="s">
        <v>2243</v>
      </c>
      <c r="H373" s="70" t="s">
        <v>2244</v>
      </c>
      <c r="I373" s="148"/>
      <c r="J373" s="71">
        <v>0.86065393566722637</v>
      </c>
      <c r="K373" s="71">
        <v>0.26443912485826992</v>
      </c>
      <c r="L373" s="71">
        <v>0.83695217121561793</v>
      </c>
      <c r="M373" s="71">
        <v>4.6252155341344983</v>
      </c>
      <c r="N373" s="71">
        <v>4.9323714047216134</v>
      </c>
      <c r="O373" s="71">
        <v>3.3512745965148434</v>
      </c>
      <c r="P373" s="71">
        <v>4.8742308721202905</v>
      </c>
      <c r="Q373" s="71">
        <v>0.21109254174536499</v>
      </c>
      <c r="R373" s="71">
        <v>0</v>
      </c>
      <c r="S373" s="71">
        <v>0.45642665327614851</v>
      </c>
      <c r="T373" s="72"/>
      <c r="U373" s="71">
        <v>151437</v>
      </c>
      <c r="V373" s="71">
        <v>95</v>
      </c>
      <c r="W373" s="71">
        <v>23</v>
      </c>
      <c r="X373" s="71">
        <v>821</v>
      </c>
      <c r="Y373" s="71">
        <v>1147</v>
      </c>
      <c r="Z373" s="71">
        <v>1739</v>
      </c>
      <c r="AA373" s="71">
        <v>985</v>
      </c>
      <c r="AB373" s="71">
        <v>3008</v>
      </c>
      <c r="AC373" s="71">
        <v>0</v>
      </c>
      <c r="AD373" s="71">
        <v>0.45642665327614851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2252</v>
      </c>
      <c r="B374" s="70">
        <v>315</v>
      </c>
      <c r="C374" s="70">
        <v>9</v>
      </c>
      <c r="D374" s="70">
        <v>19</v>
      </c>
      <c r="E374" s="70">
        <v>2012</v>
      </c>
      <c r="F374" s="70" t="s">
        <v>179</v>
      </c>
      <c r="G374" s="70" t="s">
        <v>2243</v>
      </c>
      <c r="H374" s="70" t="s">
        <v>2244</v>
      </c>
      <c r="I374" s="148"/>
      <c r="J374" s="71">
        <v>0.61365861266294996</v>
      </c>
      <c r="K374" s="71">
        <v>0.23868976642004411</v>
      </c>
      <c r="L374" s="71">
        <v>0.85098179903255966</v>
      </c>
      <c r="M374" s="71">
        <v>4.1641225059661382</v>
      </c>
      <c r="N374" s="71">
        <v>4.8233071124614897</v>
      </c>
      <c r="O374" s="71">
        <v>3.4109412188177282</v>
      </c>
      <c r="P374" s="71">
        <v>4.8322902614616918</v>
      </c>
      <c r="Q374" s="71">
        <v>0.22980526874497001</v>
      </c>
      <c r="R374" s="71">
        <v>0</v>
      </c>
      <c r="S374" s="71">
        <v>0.38297228974496361</v>
      </c>
      <c r="T374" s="72"/>
      <c r="U374" s="71">
        <v>110793</v>
      </c>
      <c r="V374" s="71">
        <v>95</v>
      </c>
      <c r="W374" s="71">
        <v>23</v>
      </c>
      <c r="X374" s="71">
        <v>821</v>
      </c>
      <c r="Y374" s="71">
        <v>1158</v>
      </c>
      <c r="Z374" s="71">
        <v>1784</v>
      </c>
      <c r="AA374" s="71">
        <v>971</v>
      </c>
      <c r="AB374" s="71">
        <v>3014</v>
      </c>
      <c r="AC374" s="71">
        <v>0</v>
      </c>
      <c r="AD374" s="71">
        <v>0.38297228974496361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2253</v>
      </c>
      <c r="B375" s="70">
        <v>316</v>
      </c>
      <c r="C375" s="70">
        <v>10</v>
      </c>
      <c r="D375" s="70">
        <v>19</v>
      </c>
      <c r="E375" s="70">
        <v>2013</v>
      </c>
      <c r="F375" s="70" t="s">
        <v>180</v>
      </c>
      <c r="G375" s="70" t="s">
        <v>2243</v>
      </c>
      <c r="H375" s="70" t="s">
        <v>2244</v>
      </c>
      <c r="I375" s="148"/>
      <c r="J375" s="71">
        <v>0.56129701307553437</v>
      </c>
      <c r="K375" s="71">
        <v>0.19634265546809351</v>
      </c>
      <c r="L375" s="71">
        <v>0.86505390635457557</v>
      </c>
      <c r="M375" s="71">
        <v>4.0142918705751844</v>
      </c>
      <c r="N375" s="71">
        <v>5.1934138912787642</v>
      </c>
      <c r="O375" s="71">
        <v>3.2743091621989686</v>
      </c>
      <c r="P375" s="71">
        <v>4.7705725434924009</v>
      </c>
      <c r="Q375" s="71">
        <v>0.23105906777463001</v>
      </c>
      <c r="R375" s="71">
        <v>0</v>
      </c>
      <c r="S375" s="71">
        <v>0.35781201826688208</v>
      </c>
      <c r="T375" s="72"/>
      <c r="U375" s="71">
        <v>100634</v>
      </c>
      <c r="V375" s="71">
        <v>95</v>
      </c>
      <c r="W375" s="71">
        <v>23</v>
      </c>
      <c r="X375" s="71">
        <v>821</v>
      </c>
      <c r="Y375" s="71">
        <v>1165</v>
      </c>
      <c r="Z375" s="71">
        <v>1789</v>
      </c>
      <c r="AA375" s="71">
        <v>955</v>
      </c>
      <c r="AB375" s="71">
        <v>2987</v>
      </c>
      <c r="AC375" s="71">
        <v>0</v>
      </c>
      <c r="AD375" s="71">
        <v>0.35781201826688208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2254</v>
      </c>
      <c r="B376" s="70">
        <v>317</v>
      </c>
      <c r="C376" s="70">
        <v>11</v>
      </c>
      <c r="D376" s="70">
        <v>19</v>
      </c>
      <c r="E376" s="70">
        <v>2014</v>
      </c>
      <c r="F376" s="70" t="s">
        <v>181</v>
      </c>
      <c r="G376" s="70" t="s">
        <v>2243</v>
      </c>
      <c r="H376" s="70" t="s">
        <v>2244</v>
      </c>
      <c r="I376" s="148"/>
      <c r="J376" s="71">
        <v>0.76655485827782599</v>
      </c>
      <c r="K376" s="71">
        <v>0.21357768488265849</v>
      </c>
      <c r="L376" s="71">
        <v>0</v>
      </c>
      <c r="M376" s="71">
        <v>3.7821618633408902</v>
      </c>
      <c r="N376" s="71">
        <v>5.0823939896855164</v>
      </c>
      <c r="O376" s="71">
        <v>3.1018973034287693</v>
      </c>
      <c r="P376" s="71">
        <v>4.7401346313237909</v>
      </c>
      <c r="Q376" s="71">
        <v>0.21767967258149701</v>
      </c>
      <c r="R376" s="71">
        <v>0</v>
      </c>
      <c r="S376" s="71">
        <v>0.37099599483935058</v>
      </c>
      <c r="T376" s="72"/>
      <c r="U376" s="71">
        <v>150444</v>
      </c>
      <c r="V376" s="71">
        <v>88</v>
      </c>
      <c r="W376" s="71">
        <v>0</v>
      </c>
      <c r="X376" s="71">
        <v>777</v>
      </c>
      <c r="Y376" s="71">
        <v>1150</v>
      </c>
      <c r="Z376" s="71">
        <v>1785</v>
      </c>
      <c r="AA376" s="71">
        <v>944</v>
      </c>
      <c r="AB376" s="71">
        <v>2933</v>
      </c>
      <c r="AC376" s="71">
        <v>0</v>
      </c>
      <c r="AD376" s="71">
        <v>0.37099599483935058</v>
      </c>
      <c r="AE376" s="72"/>
      <c r="AF376" s="71"/>
      <c r="AG376" s="71"/>
      <c r="AH376" s="71"/>
      <c r="AI376" s="71"/>
      <c r="AJ376" s="71"/>
      <c r="AK376" s="71"/>
      <c r="AL376" s="71"/>
      <c r="AM376" s="71"/>
      <c r="AN376" s="71"/>
      <c r="AO376" s="71"/>
      <c r="AP376" s="71"/>
      <c r="AQ376" s="72"/>
      <c r="AR376" s="71">
        <v>63</v>
      </c>
      <c r="AS376" s="71">
        <v>14</v>
      </c>
      <c r="AT376" s="71">
        <v>0</v>
      </c>
      <c r="AU376" s="71">
        <v>0</v>
      </c>
      <c r="AV376" s="71">
        <v>0</v>
      </c>
      <c r="AW376" s="71">
        <v>0</v>
      </c>
      <c r="AX376" s="71"/>
      <c r="AY376" s="72"/>
      <c r="AZ376" s="71">
        <v>258.8</v>
      </c>
      <c r="BA376" s="71">
        <v>420.5</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2255</v>
      </c>
      <c r="B377" s="70">
        <v>318</v>
      </c>
      <c r="C377" s="70">
        <v>12</v>
      </c>
      <c r="D377" s="70">
        <v>19</v>
      </c>
      <c r="E377" s="70">
        <v>2015</v>
      </c>
      <c r="F377" s="70" t="s">
        <v>182</v>
      </c>
      <c r="G377" s="70" t="s">
        <v>2243</v>
      </c>
      <c r="H377" s="70" t="s">
        <v>2244</v>
      </c>
      <c r="I377" s="148"/>
      <c r="J377" s="71">
        <v>0.82125174192675965</v>
      </c>
      <c r="K377" s="71">
        <v>0.19875509461436691</v>
      </c>
      <c r="L377" s="71">
        <v>0</v>
      </c>
      <c r="M377" s="71">
        <v>4.031970017907895</v>
      </c>
      <c r="N377" s="71">
        <v>4.3560761882900874</v>
      </c>
      <c r="O377" s="71">
        <v>3.0499539527002599</v>
      </c>
      <c r="P377" s="71">
        <v>4.6433736906381071</v>
      </c>
      <c r="Q377" s="71">
        <v>0.210260861754822</v>
      </c>
      <c r="R377" s="71">
        <v>0</v>
      </c>
      <c r="S377" s="71">
        <v>0.46201808412751388</v>
      </c>
      <c r="T377" s="72"/>
      <c r="U377" s="71">
        <v>173983</v>
      </c>
      <c r="V377" s="71">
        <v>88</v>
      </c>
      <c r="W377" s="71">
        <v>0</v>
      </c>
      <c r="X377" s="71">
        <v>777</v>
      </c>
      <c r="Y377" s="71">
        <v>1150</v>
      </c>
      <c r="Z377" s="71">
        <v>1772</v>
      </c>
      <c r="AA377" s="71">
        <v>924</v>
      </c>
      <c r="AB377" s="71">
        <v>2894</v>
      </c>
      <c r="AC377" s="71">
        <v>0</v>
      </c>
      <c r="AD377" s="71">
        <v>0.46201808412751388</v>
      </c>
      <c r="AE377" s="72"/>
      <c r="AF377" s="71">
        <v>1181672.957033688</v>
      </c>
      <c r="AG377" s="71">
        <v>152806.76513674919</v>
      </c>
      <c r="AH377" s="71">
        <v>0</v>
      </c>
      <c r="AI377" s="71">
        <v>5045859.0698618898</v>
      </c>
      <c r="AJ377" s="71">
        <v>5653363.2181214588</v>
      </c>
      <c r="AK377" s="71">
        <v>0</v>
      </c>
      <c r="AL377" s="71">
        <v>0</v>
      </c>
      <c r="AM377" s="71">
        <v>396610.56012658938</v>
      </c>
      <c r="AN377" s="71">
        <v>0</v>
      </c>
      <c r="AO377" s="71">
        <v>0</v>
      </c>
      <c r="AP377" s="71">
        <v>12430312.570280375</v>
      </c>
      <c r="AQ377" s="72"/>
      <c r="AR377" s="71">
        <v>62</v>
      </c>
      <c r="AS377" s="71">
        <v>29</v>
      </c>
      <c r="AT377" s="71">
        <v>0</v>
      </c>
      <c r="AU377" s="71">
        <v>0</v>
      </c>
      <c r="AV377" s="71">
        <v>0</v>
      </c>
      <c r="AW377" s="71">
        <v>0</v>
      </c>
      <c r="AX377" s="71"/>
      <c r="AY377" s="72"/>
      <c r="AZ377" s="71">
        <v>253.2</v>
      </c>
      <c r="BA377" s="71">
        <v>2819.4</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2256</v>
      </c>
      <c r="B378" s="70">
        <v>319</v>
      </c>
      <c r="C378" s="70">
        <v>13</v>
      </c>
      <c r="D378" s="70">
        <v>19</v>
      </c>
      <c r="E378" s="70">
        <v>2016</v>
      </c>
      <c r="F378" s="70" t="s">
        <v>155</v>
      </c>
      <c r="G378" s="70" t="s">
        <v>2243</v>
      </c>
      <c r="H378" s="70" t="s">
        <v>2244</v>
      </c>
      <c r="I378" s="148"/>
      <c r="J378" s="71">
        <v>0.94383420267685914</v>
      </c>
      <c r="K378" s="71">
        <v>0.19994944960270095</v>
      </c>
      <c r="L378" s="71">
        <v>0</v>
      </c>
      <c r="M378" s="71">
        <v>3.2593895710636165</v>
      </c>
      <c r="N378" s="71">
        <v>4.6094443025669918</v>
      </c>
      <c r="O378" s="71">
        <v>3.0452224367024936</v>
      </c>
      <c r="P378" s="71">
        <v>4.6060683934895614</v>
      </c>
      <c r="Q378" s="71">
        <v>0.20229012776614061</v>
      </c>
      <c r="R378" s="71">
        <v>0</v>
      </c>
      <c r="S378" s="71">
        <v>0.51539702646079533</v>
      </c>
      <c r="T378" s="72"/>
      <c r="U378" s="71">
        <v>198431</v>
      </c>
      <c r="V378" s="71">
        <v>88</v>
      </c>
      <c r="W378" s="71">
        <v>0</v>
      </c>
      <c r="X378" s="71">
        <v>777</v>
      </c>
      <c r="Y378" s="71">
        <v>1143</v>
      </c>
      <c r="Z378" s="71">
        <v>1791</v>
      </c>
      <c r="AA378" s="71">
        <v>948</v>
      </c>
      <c r="AB378" s="71">
        <v>2864</v>
      </c>
      <c r="AC378" s="71">
        <v>0</v>
      </c>
      <c r="AD378" s="71">
        <v>0.51539702646079533</v>
      </c>
      <c r="AE378" s="72"/>
      <c r="AF378" s="71">
        <v>1386410.717184355</v>
      </c>
      <c r="AG378" s="71">
        <v>147756.97156528151</v>
      </c>
      <c r="AH378" s="71">
        <v>0</v>
      </c>
      <c r="AI378" s="71">
        <v>4908789.2736037951</v>
      </c>
      <c r="AJ378" s="71">
        <v>5611929.6233615959</v>
      </c>
      <c r="AK378" s="71">
        <v>0</v>
      </c>
      <c r="AL378" s="71">
        <v>0</v>
      </c>
      <c r="AM378" s="71">
        <v>392804.11932768149</v>
      </c>
      <c r="AN378" s="71">
        <v>0</v>
      </c>
      <c r="AO378" s="71">
        <v>0</v>
      </c>
      <c r="AP378" s="71">
        <v>12447690.705042709</v>
      </c>
      <c r="AQ378" s="72"/>
      <c r="AR378" s="71">
        <v>63</v>
      </c>
      <c r="AS378" s="71">
        <v>35</v>
      </c>
      <c r="AT378" s="71">
        <v>0</v>
      </c>
      <c r="AU378" s="71">
        <v>0</v>
      </c>
      <c r="AV378" s="71">
        <v>0</v>
      </c>
      <c r="AW378" s="71">
        <v>0</v>
      </c>
      <c r="AX378" s="71"/>
      <c r="AY378" s="72"/>
      <c r="AZ378" s="71">
        <v>258.3</v>
      </c>
      <c r="BA378" s="71">
        <v>3116.4</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2257</v>
      </c>
      <c r="B379" s="70">
        <v>320</v>
      </c>
      <c r="C379" s="70">
        <v>14</v>
      </c>
      <c r="D379" s="70">
        <v>19</v>
      </c>
      <c r="E379" s="70">
        <v>2017</v>
      </c>
      <c r="F379" s="70" t="s">
        <v>156</v>
      </c>
      <c r="G379" s="70" t="s">
        <v>2243</v>
      </c>
      <c r="H379" s="70" t="s">
        <v>2244</v>
      </c>
      <c r="I379" s="148"/>
      <c r="J379" s="71">
        <v>0.81784481701467815</v>
      </c>
      <c r="K379" s="71">
        <v>0.19718574798442037</v>
      </c>
      <c r="L379" s="71">
        <v>0</v>
      </c>
      <c r="M379" s="71">
        <v>3.0964125098133306</v>
      </c>
      <c r="N379" s="71">
        <v>4.7198940889582541</v>
      </c>
      <c r="O379" s="71">
        <v>2.968770910649813</v>
      </c>
      <c r="P379" s="71">
        <v>4.591374425981174</v>
      </c>
      <c r="Q379" s="71">
        <v>0.19275034111349101</v>
      </c>
      <c r="R379" s="71">
        <v>0</v>
      </c>
      <c r="S379" s="71">
        <v>0.45149874115904803</v>
      </c>
      <c r="T379" s="72"/>
      <c r="U379" s="71">
        <v>182539</v>
      </c>
      <c r="V379" s="71">
        <v>88</v>
      </c>
      <c r="W379" s="71">
        <v>0</v>
      </c>
      <c r="X379" s="71">
        <v>777</v>
      </c>
      <c r="Y379" s="71">
        <v>1136</v>
      </c>
      <c r="Z379" s="71">
        <v>1775</v>
      </c>
      <c r="AA379" s="71">
        <v>951</v>
      </c>
      <c r="AB379" s="71">
        <v>2822</v>
      </c>
      <c r="AC379" s="71">
        <v>0</v>
      </c>
      <c r="AD379" s="71">
        <v>0.45149874115904798</v>
      </c>
      <c r="AE379" s="72"/>
      <c r="AF379" s="71">
        <v>1217717.4639955191</v>
      </c>
      <c r="AG379" s="71">
        <v>147360.83646981631</v>
      </c>
      <c r="AH379" s="71">
        <v>0</v>
      </c>
      <c r="AI379" s="71">
        <v>4862085.6192762628</v>
      </c>
      <c r="AJ379" s="71">
        <v>5561533.5280405218</v>
      </c>
      <c r="AK379" s="71">
        <v>0</v>
      </c>
      <c r="AL379" s="71">
        <v>0</v>
      </c>
      <c r="AM379" s="71">
        <v>387649.34149906097</v>
      </c>
      <c r="AN379" s="71">
        <v>0</v>
      </c>
      <c r="AO379" s="71">
        <v>0</v>
      </c>
      <c r="AP379" s="71">
        <v>12176346.78928118</v>
      </c>
      <c r="AQ379" s="72"/>
      <c r="AR379" s="71">
        <v>64</v>
      </c>
      <c r="AS379" s="71">
        <v>36</v>
      </c>
      <c r="AT379" s="71">
        <v>0</v>
      </c>
      <c r="AU379" s="71">
        <v>0</v>
      </c>
      <c r="AV379" s="71">
        <v>0</v>
      </c>
      <c r="AW379" s="71">
        <v>0</v>
      </c>
      <c r="AX379" s="71"/>
      <c r="AY379" s="72"/>
      <c r="AZ379" s="71">
        <v>267.2</v>
      </c>
      <c r="BA379" s="71">
        <v>3126.6</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2258</v>
      </c>
      <c r="B380" s="70">
        <v>321</v>
      </c>
      <c r="C380" s="70">
        <v>15</v>
      </c>
      <c r="D380" s="70">
        <v>19</v>
      </c>
      <c r="E380" s="70">
        <v>2018</v>
      </c>
      <c r="F380" s="70" t="s">
        <v>183</v>
      </c>
      <c r="G380" s="70" t="s">
        <v>2243</v>
      </c>
      <c r="H380" s="70" t="s">
        <v>2244</v>
      </c>
      <c r="I380" s="148"/>
      <c r="J380" s="71">
        <v>0.79808922758185008</v>
      </c>
      <c r="K380" s="71">
        <v>0.18503054345364897</v>
      </c>
      <c r="L380" s="71">
        <v>0</v>
      </c>
      <c r="M380" s="71">
        <v>3.0134832352747298</v>
      </c>
      <c r="N380" s="71">
        <v>4.5423845325391587</v>
      </c>
      <c r="O380" s="71">
        <v>2.8342202571729023</v>
      </c>
      <c r="P380" s="71">
        <v>4.5552305654873742</v>
      </c>
      <c r="Q380" s="71">
        <v>0.174487434295688</v>
      </c>
      <c r="R380" s="71">
        <v>0</v>
      </c>
      <c r="S380" s="71">
        <v>0.54813411030091597</v>
      </c>
      <c r="T380" s="72"/>
      <c r="U380" s="71">
        <v>191505</v>
      </c>
      <c r="V380" s="71">
        <v>88</v>
      </c>
      <c r="W380" s="71">
        <v>0</v>
      </c>
      <c r="X380" s="71">
        <v>777</v>
      </c>
      <c r="Y380" s="71">
        <v>1128</v>
      </c>
      <c r="Z380" s="71">
        <v>1727</v>
      </c>
      <c r="AA380" s="71">
        <v>953</v>
      </c>
      <c r="AB380" s="71">
        <v>2753</v>
      </c>
      <c r="AC380" s="71">
        <v>0</v>
      </c>
      <c r="AD380" s="71">
        <v>0.54813411030091597</v>
      </c>
      <c r="AE380" s="72"/>
      <c r="AF380" s="71">
        <v>1221539.895495099</v>
      </c>
      <c r="AG380" s="71">
        <v>130899.7438461268</v>
      </c>
      <c r="AH380" s="71">
        <v>0</v>
      </c>
      <c r="AI380" s="71">
        <v>4644167.6763271289</v>
      </c>
      <c r="AJ380" s="71">
        <v>5299891.638895914</v>
      </c>
      <c r="AK380" s="71">
        <v>0</v>
      </c>
      <c r="AL380" s="71">
        <v>0</v>
      </c>
      <c r="AM380" s="71">
        <v>378953.50778916932</v>
      </c>
      <c r="AN380" s="71">
        <v>0</v>
      </c>
      <c r="AO380" s="71">
        <v>0</v>
      </c>
      <c r="AP380" s="71">
        <v>11675452.462353438</v>
      </c>
      <c r="AQ380" s="72"/>
      <c r="AR380" s="71">
        <v>68</v>
      </c>
      <c r="AS380" s="71">
        <v>40</v>
      </c>
      <c r="AT380" s="71">
        <v>0</v>
      </c>
      <c r="AU380" s="71">
        <v>0</v>
      </c>
      <c r="AV380" s="71">
        <v>0</v>
      </c>
      <c r="AW380" s="71">
        <v>0</v>
      </c>
      <c r="AX380" s="71"/>
      <c r="AY380" s="72"/>
      <c r="AZ380" s="71">
        <v>286.8</v>
      </c>
      <c r="BA380" s="71">
        <v>3204.2</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2259</v>
      </c>
      <c r="B381" s="70">
        <v>322</v>
      </c>
      <c r="C381" s="70">
        <v>16</v>
      </c>
      <c r="D381" s="70">
        <v>19</v>
      </c>
      <c r="E381" s="70">
        <v>2019</v>
      </c>
      <c r="F381" s="70" t="s">
        <v>158</v>
      </c>
      <c r="G381" s="70" t="s">
        <v>2243</v>
      </c>
      <c r="H381" s="70" t="s">
        <v>2244</v>
      </c>
      <c r="I381" s="148"/>
      <c r="J381" s="71">
        <v>0.75889378940228125</v>
      </c>
      <c r="K381" s="71">
        <v>0.16795569209485606</v>
      </c>
      <c r="L381" s="71">
        <v>0</v>
      </c>
      <c r="M381" s="71">
        <v>2.8857305753268658</v>
      </c>
      <c r="N381" s="71">
        <v>4.0353085378774196</v>
      </c>
      <c r="O381" s="71">
        <v>2.7664770066133522</v>
      </c>
      <c r="P381" s="71">
        <v>4.4210262761107062</v>
      </c>
      <c r="Q381" s="71">
        <v>0.167049564305538</v>
      </c>
      <c r="R381" s="71">
        <v>0</v>
      </c>
      <c r="S381" s="71">
        <v>0.57481288501860839</v>
      </c>
      <c r="T381" s="72"/>
      <c r="U381" s="71">
        <v>184588</v>
      </c>
      <c r="V381" s="71">
        <v>88</v>
      </c>
      <c r="W381" s="71">
        <v>0</v>
      </c>
      <c r="X381" s="71">
        <v>777</v>
      </c>
      <c r="Y381" s="71">
        <v>1129</v>
      </c>
      <c r="Z381" s="71">
        <v>1732</v>
      </c>
      <c r="AA381" s="71">
        <v>918</v>
      </c>
      <c r="AB381" s="71">
        <v>2707</v>
      </c>
      <c r="AC381" s="71">
        <v>0</v>
      </c>
      <c r="AD381" s="71">
        <v>0.57481288501860839</v>
      </c>
      <c r="AE381" s="72"/>
      <c r="AF381" s="71">
        <v>1232692.4533987991</v>
      </c>
      <c r="AG381" s="71">
        <v>126745.62652542999</v>
      </c>
      <c r="AH381" s="71">
        <v>0</v>
      </c>
      <c r="AI381" s="71">
        <v>4759109.0685732244</v>
      </c>
      <c r="AJ381" s="71">
        <v>5153559.0032644076</v>
      </c>
      <c r="AK381" s="71">
        <v>0</v>
      </c>
      <c r="AL381" s="71">
        <v>0</v>
      </c>
      <c r="AM381" s="71">
        <v>368673.02171491046</v>
      </c>
      <c r="AN381" s="71">
        <v>0</v>
      </c>
      <c r="AO381" s="71">
        <v>0</v>
      </c>
      <c r="AP381" s="71">
        <v>11640779.173476771</v>
      </c>
      <c r="AQ381" s="72"/>
      <c r="AR381" s="71">
        <v>70</v>
      </c>
      <c r="AS381" s="71">
        <v>41</v>
      </c>
      <c r="AT381" s="71">
        <v>0</v>
      </c>
      <c r="AU381" s="71">
        <v>0</v>
      </c>
      <c r="AV381" s="71">
        <v>0</v>
      </c>
      <c r="AW381" s="71">
        <v>0</v>
      </c>
      <c r="AX381" s="71"/>
      <c r="AY381" s="72"/>
      <c r="AZ381" s="71">
        <v>298</v>
      </c>
      <c r="BA381" s="71">
        <v>3215.4</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2260</v>
      </c>
      <c r="B382" s="70">
        <v>323</v>
      </c>
      <c r="C382" s="70">
        <v>17</v>
      </c>
      <c r="D382" s="70">
        <v>19</v>
      </c>
      <c r="E382" s="70">
        <v>2020</v>
      </c>
      <c r="F382" s="70" t="s">
        <v>159</v>
      </c>
      <c r="G382" s="70" t="s">
        <v>2243</v>
      </c>
      <c r="H382" s="70" t="s">
        <v>2244</v>
      </c>
      <c r="I382" s="148"/>
      <c r="J382" s="71">
        <v>0.86280145200698577</v>
      </c>
      <c r="K382" s="71">
        <v>0.13088603234401205</v>
      </c>
      <c r="L382" s="71">
        <v>8.8960731951071709E-2</v>
      </c>
      <c r="M382" s="71">
        <v>2.6573390964456709</v>
      </c>
      <c r="N382" s="71">
        <v>3.9139785968619609</v>
      </c>
      <c r="O382" s="71">
        <v>2.4224255535123502</v>
      </c>
      <c r="P382" s="71">
        <v>4.1141112808731917</v>
      </c>
      <c r="Q382" s="71">
        <v>0.15730721002831799</v>
      </c>
      <c r="R382" s="71">
        <v>0</v>
      </c>
      <c r="S382" s="71">
        <v>0.49563727669167651</v>
      </c>
      <c r="T382" s="72"/>
      <c r="U382" s="71">
        <v>213515</v>
      </c>
      <c r="V382" s="71">
        <v>60</v>
      </c>
      <c r="W382" s="71">
        <v>4</v>
      </c>
      <c r="X382" s="71">
        <v>795</v>
      </c>
      <c r="Y382" s="71">
        <v>1117</v>
      </c>
      <c r="Z382" s="71">
        <v>1731</v>
      </c>
      <c r="AA382" s="71">
        <v>908</v>
      </c>
      <c r="AB382" s="71">
        <v>2668</v>
      </c>
      <c r="AC382" s="71">
        <v>0</v>
      </c>
      <c r="AD382" s="71">
        <v>0.49563727669167651</v>
      </c>
      <c r="AE382" s="72"/>
      <c r="AF382" s="71">
        <v>1439429.694642006</v>
      </c>
      <c r="AG382" s="71">
        <v>94379.226934887294</v>
      </c>
      <c r="AH382" s="71">
        <v>22890.672846173671</v>
      </c>
      <c r="AI382" s="71">
        <v>4593724.1122893672</v>
      </c>
      <c r="AJ382" s="71">
        <v>5102199.5952902613</v>
      </c>
      <c r="AK382" s="71"/>
      <c r="AL382" s="71"/>
      <c r="AM382" s="71">
        <v>348203.64209824661</v>
      </c>
      <c r="AN382" s="71"/>
      <c r="AO382" s="71"/>
      <c r="AP382" s="71">
        <v>11600826.944100941</v>
      </c>
      <c r="AQ382" s="72"/>
      <c r="AR382" s="71">
        <v>72</v>
      </c>
      <c r="AS382" s="71">
        <v>42</v>
      </c>
      <c r="AT382" s="71">
        <v>0</v>
      </c>
      <c r="AU382" s="71">
        <v>0</v>
      </c>
      <c r="AV382" s="71">
        <v>0</v>
      </c>
      <c r="AW382" s="71">
        <v>0</v>
      </c>
      <c r="AX382" s="71"/>
      <c r="AY382" s="72"/>
      <c r="AZ382" s="71">
        <v>315.3</v>
      </c>
      <c r="BA382" s="71">
        <v>3264.9</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2261</v>
      </c>
      <c r="B383" s="70">
        <v>323</v>
      </c>
      <c r="C383" s="70">
        <v>18</v>
      </c>
      <c r="D383" s="70">
        <v>19</v>
      </c>
      <c r="E383" s="70">
        <v>2021</v>
      </c>
      <c r="F383" s="70" t="s">
        <v>160</v>
      </c>
      <c r="G383" s="70" t="s">
        <v>2243</v>
      </c>
      <c r="H383" s="70" t="s">
        <v>2244</v>
      </c>
      <c r="I383" s="148"/>
      <c r="J383" s="71">
        <v>0.76701285214352066</v>
      </c>
      <c r="K383" s="71">
        <v>0.14035089499346551</v>
      </c>
      <c r="L383" s="71">
        <v>0.11670945348710884</v>
      </c>
      <c r="M383" s="71">
        <v>3.0058500192200603</v>
      </c>
      <c r="N383" s="71">
        <v>4.1773566037276817</v>
      </c>
      <c r="O383" s="71">
        <v>2.3377133476659542</v>
      </c>
      <c r="P383" s="71">
        <v>4.0518438342195688</v>
      </c>
      <c r="Q383" s="71">
        <v>0.150697124192782</v>
      </c>
      <c r="R383" s="71">
        <v>0</v>
      </c>
      <c r="S383" s="71">
        <v>0.50392475552228477</v>
      </c>
      <c r="T383" s="72"/>
      <c r="U383" s="71">
        <v>200763</v>
      </c>
      <c r="V383" s="71">
        <v>60</v>
      </c>
      <c r="W383" s="71">
        <v>4</v>
      </c>
      <c r="X383" s="71">
        <v>795</v>
      </c>
      <c r="Y383" s="71">
        <v>1092</v>
      </c>
      <c r="Z383" s="71">
        <v>1720</v>
      </c>
      <c r="AA383" s="71">
        <v>872</v>
      </c>
      <c r="AB383" s="71">
        <v>2581</v>
      </c>
      <c r="AC383" s="71">
        <v>0</v>
      </c>
      <c r="AD383" s="71">
        <v>0.50392475552228477</v>
      </c>
      <c r="AE383" s="72"/>
      <c r="AF383" s="71">
        <v>1211454.5671096481</v>
      </c>
      <c r="AG383" s="71">
        <v>97191.0764830306</v>
      </c>
      <c r="AH383" s="71">
        <v>27419.864753168153</v>
      </c>
      <c r="AI383" s="71">
        <v>4916189.1186590204</v>
      </c>
      <c r="AJ383" s="71">
        <v>5290556.1581266643</v>
      </c>
      <c r="AK383" s="71">
        <v>0</v>
      </c>
      <c r="AL383" s="71">
        <v>0</v>
      </c>
      <c r="AM383" s="71">
        <v>338792.09443193936</v>
      </c>
      <c r="AN383" s="71">
        <v>0</v>
      </c>
      <c r="AO383" s="71">
        <v>0</v>
      </c>
      <c r="AP383" s="71">
        <v>11881602.879563471</v>
      </c>
      <c r="AQ383" s="72"/>
      <c r="AR383" s="71">
        <v>75</v>
      </c>
      <c r="AS383" s="71">
        <v>42</v>
      </c>
      <c r="AT383" s="71">
        <v>0</v>
      </c>
      <c r="AU383" s="71">
        <v>0</v>
      </c>
      <c r="AV383" s="71">
        <v>0</v>
      </c>
      <c r="AW383" s="71">
        <v>0</v>
      </c>
      <c r="AX383" s="71"/>
      <c r="AY383" s="72"/>
      <c r="AZ383" s="71">
        <v>334.8</v>
      </c>
      <c r="BA383" s="71">
        <v>3264.9</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2262</v>
      </c>
      <c r="B384" s="70">
        <v>323</v>
      </c>
      <c r="C384" s="70">
        <v>19</v>
      </c>
      <c r="D384" s="70">
        <v>19</v>
      </c>
      <c r="E384" s="70">
        <v>2022</v>
      </c>
      <c r="F384" s="70" t="s">
        <v>161</v>
      </c>
      <c r="G384" s="70" t="s">
        <v>2243</v>
      </c>
      <c r="H384" s="70" t="s">
        <v>2244</v>
      </c>
      <c r="I384" s="148"/>
      <c r="J384" s="71">
        <v>0.78396245014591193</v>
      </c>
      <c r="K384" s="71">
        <v>0.1264461001667011</v>
      </c>
      <c r="L384" s="71">
        <v>7.4783700966508465E-2</v>
      </c>
      <c r="M384" s="71">
        <v>2.968443459021838</v>
      </c>
      <c r="N384" s="71">
        <v>4.0476323282046414</v>
      </c>
      <c r="O384" s="71">
        <v>2.4361529198648495</v>
      </c>
      <c r="P384" s="71">
        <v>3.9955801374228179</v>
      </c>
      <c r="Q384" s="71">
        <v>0.1492939205979657</v>
      </c>
      <c r="R384" s="71">
        <v>0</v>
      </c>
      <c r="S384" s="71">
        <v>0.4671595330873986</v>
      </c>
      <c r="T384" s="72"/>
      <c r="U384" s="71">
        <v>227705</v>
      </c>
      <c r="V384" s="71">
        <v>60</v>
      </c>
      <c r="W384" s="71">
        <v>4</v>
      </c>
      <c r="X384" s="71">
        <v>795</v>
      </c>
      <c r="Y384" s="71">
        <v>1082</v>
      </c>
      <c r="Z384" s="71">
        <v>1703</v>
      </c>
      <c r="AA384" s="71">
        <v>873</v>
      </c>
      <c r="AB384" s="71">
        <v>2536</v>
      </c>
      <c r="AC384" s="71">
        <v>0</v>
      </c>
      <c r="AD384" s="71">
        <v>0.4671595330873986</v>
      </c>
      <c r="AE384" s="72"/>
      <c r="AF384" s="71">
        <v>1220393.7643820674</v>
      </c>
      <c r="AG384" s="71">
        <v>94390.879955722878</v>
      </c>
      <c r="AH384" s="71">
        <v>21406.926558980191</v>
      </c>
      <c r="AI384" s="71">
        <v>4882314.5838015936</v>
      </c>
      <c r="AJ384" s="71">
        <v>5197540.4602225255</v>
      </c>
      <c r="AK384" s="71">
        <v>0</v>
      </c>
      <c r="AL384" s="71">
        <v>0</v>
      </c>
      <c r="AM384" s="71">
        <v>327466.81861644506</v>
      </c>
      <c r="AN384" s="71">
        <v>0</v>
      </c>
      <c r="AO384" s="71">
        <v>0</v>
      </c>
      <c r="AP384" s="71">
        <v>11743513.433537334</v>
      </c>
      <c r="AQ384" s="72"/>
      <c r="AR384" s="71">
        <v>77</v>
      </c>
      <c r="AS384" s="71">
        <v>42</v>
      </c>
      <c r="AT384" s="71">
        <v>0</v>
      </c>
      <c r="AU384" s="71">
        <v>0</v>
      </c>
      <c r="AV384" s="71">
        <v>0</v>
      </c>
      <c r="AW384" s="71">
        <v>0</v>
      </c>
      <c r="AX384" s="71"/>
      <c r="AY384" s="72"/>
      <c r="AZ384" s="71">
        <v>348</v>
      </c>
      <c r="BA384" s="71">
        <v>3264.8999999999996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2263</v>
      </c>
      <c r="B385" s="70">
        <v>323</v>
      </c>
      <c r="C385" s="70">
        <v>20</v>
      </c>
      <c r="D385" s="70">
        <v>19</v>
      </c>
      <c r="E385" s="70">
        <v>2023</v>
      </c>
      <c r="F385" s="70" t="s">
        <v>1539</v>
      </c>
      <c r="G385" s="70" t="s">
        <v>2243</v>
      </c>
      <c r="H385" s="70" t="s">
        <v>2244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81</v>
      </c>
      <c r="AS385" s="71">
        <v>42</v>
      </c>
      <c r="AT385" s="71">
        <v>0</v>
      </c>
      <c r="AU385" s="71">
        <v>0</v>
      </c>
      <c r="AV385" s="71">
        <v>0</v>
      </c>
      <c r="AW385" s="71">
        <v>0</v>
      </c>
      <c r="AX385" s="71"/>
      <c r="AY385" s="72"/>
      <c r="AZ385" s="71">
        <v>372.9</v>
      </c>
      <c r="BA385" s="71">
        <v>3264.8999999999996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2264</v>
      </c>
      <c r="B386" s="70">
        <v>323</v>
      </c>
      <c r="C386" s="70">
        <v>21</v>
      </c>
      <c r="D386" s="70">
        <v>19</v>
      </c>
      <c r="E386" s="70">
        <v>2024</v>
      </c>
      <c r="F386" s="70" t="s">
        <v>1554</v>
      </c>
      <c r="G386" s="1064" t="s">
        <v>2243</v>
      </c>
      <c r="H386" s="70" t="s">
        <v>2244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2265</v>
      </c>
      <c r="B387" s="70">
        <v>86</v>
      </c>
      <c r="C387" s="70">
        <v>1</v>
      </c>
      <c r="D387" s="70">
        <v>6</v>
      </c>
      <c r="E387" s="70">
        <v>1990</v>
      </c>
      <c r="F387" s="70" t="s">
        <v>787</v>
      </c>
      <c r="G387" s="1064" t="s">
        <v>1879</v>
      </c>
      <c r="H387" s="70" t="s">
        <v>1880</v>
      </c>
      <c r="I387" s="148"/>
      <c r="J387" s="71">
        <v>6.7223238012236184</v>
      </c>
      <c r="K387" s="71">
        <v>1.0056287871590639</v>
      </c>
      <c r="L387" s="71">
        <v>11.37090678401292</v>
      </c>
      <c r="M387" s="71">
        <v>2.5557235821951259</v>
      </c>
      <c r="N387" s="71">
        <v>4.2304299675341257</v>
      </c>
      <c r="O387" s="71">
        <v>2.9734141251217601</v>
      </c>
      <c r="P387" s="71">
        <v>4.7773764521231019</v>
      </c>
      <c r="Q387" s="71">
        <v>0.17423589931017899</v>
      </c>
      <c r="R387" s="71">
        <v>0</v>
      </c>
      <c r="S387" s="71">
        <v>0.14188246205334951</v>
      </c>
      <c r="T387" s="72"/>
      <c r="U387" s="71">
        <v>188739</v>
      </c>
      <c r="V387" s="71">
        <v>184</v>
      </c>
      <c r="W387" s="71">
        <v>133</v>
      </c>
      <c r="X387" s="71">
        <v>857</v>
      </c>
      <c r="Y387" s="71">
        <v>905</v>
      </c>
      <c r="Z387" s="71">
        <v>1223</v>
      </c>
      <c r="AA387" s="71">
        <v>1160</v>
      </c>
      <c r="AB387" s="71">
        <v>2829</v>
      </c>
      <c r="AC387" s="71">
        <v>0</v>
      </c>
      <c r="AD387" s="71">
        <v>0.14188246205334951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2266</v>
      </c>
      <c r="B388" s="70">
        <v>87</v>
      </c>
      <c r="C388" s="70">
        <v>2</v>
      </c>
      <c r="D388" s="70">
        <v>6</v>
      </c>
      <c r="E388" s="70">
        <v>2005</v>
      </c>
      <c r="F388" s="70" t="s">
        <v>789</v>
      </c>
      <c r="G388" s="70" t="s">
        <v>1879</v>
      </c>
      <c r="H388" s="70" t="s">
        <v>1880</v>
      </c>
      <c r="I388" s="148"/>
      <c r="J388" s="71">
        <v>2.430179251649486</v>
      </c>
      <c r="K388" s="71">
        <v>0.44912609467327569</v>
      </c>
      <c r="L388" s="71">
        <v>16.892109666345281</v>
      </c>
      <c r="M388" s="71">
        <v>4.7660944595692332</v>
      </c>
      <c r="N388" s="71">
        <v>4.8067876986355129</v>
      </c>
      <c r="O388" s="71">
        <v>3.7649743776779938</v>
      </c>
      <c r="P388" s="71">
        <v>4.1587047211443009</v>
      </c>
      <c r="Q388" s="71">
        <v>0.152941566777478</v>
      </c>
      <c r="R388" s="71">
        <v>0</v>
      </c>
      <c r="S388" s="71">
        <v>4.9290914833819532E-2</v>
      </c>
      <c r="T388" s="72"/>
      <c r="U388" s="71">
        <v>75057</v>
      </c>
      <c r="V388" s="71">
        <v>137</v>
      </c>
      <c r="W388" s="71">
        <v>150</v>
      </c>
      <c r="X388" s="71">
        <v>774</v>
      </c>
      <c r="Y388" s="71">
        <v>980</v>
      </c>
      <c r="Z388" s="71">
        <v>1792</v>
      </c>
      <c r="AA388" s="71">
        <v>827</v>
      </c>
      <c r="AB388" s="71">
        <v>2596</v>
      </c>
      <c r="AC388" s="71">
        <v>0</v>
      </c>
      <c r="AD388" s="71">
        <v>4.9290914833819532E-2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2267</v>
      </c>
      <c r="B389" s="70">
        <v>88</v>
      </c>
      <c r="C389" s="70">
        <v>3</v>
      </c>
      <c r="D389" s="70">
        <v>6</v>
      </c>
      <c r="E389" s="70">
        <v>2006</v>
      </c>
      <c r="F389" s="70" t="s">
        <v>790</v>
      </c>
      <c r="G389" s="70" t="s">
        <v>1879</v>
      </c>
      <c r="H389" s="70" t="s">
        <v>1880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2268</v>
      </c>
      <c r="B390" s="70">
        <v>89</v>
      </c>
      <c r="C390" s="70">
        <v>4</v>
      </c>
      <c r="D390" s="70">
        <v>6</v>
      </c>
      <c r="E390" s="70">
        <v>2007</v>
      </c>
      <c r="F390" s="70" t="s">
        <v>791</v>
      </c>
      <c r="G390" s="70" t="s">
        <v>1879</v>
      </c>
      <c r="H390" s="70" t="s">
        <v>1880</v>
      </c>
      <c r="I390" s="148"/>
      <c r="J390" s="71">
        <v>0.49332808329987232</v>
      </c>
      <c r="K390" s="71">
        <v>0.37569587580702712</v>
      </c>
      <c r="L390" s="71">
        <v>13.62342355146359</v>
      </c>
      <c r="M390" s="71">
        <v>5.2406329802649232</v>
      </c>
      <c r="N390" s="71">
        <v>4.8822279102355459</v>
      </c>
      <c r="O390" s="71">
        <v>3.5348238155447951</v>
      </c>
      <c r="P390" s="71">
        <v>4.3149936917776781</v>
      </c>
      <c r="Q390" s="71">
        <v>0.160236539639799</v>
      </c>
      <c r="R390" s="71">
        <v>0</v>
      </c>
      <c r="S390" s="71">
        <v>0.31839480383958418</v>
      </c>
      <c r="T390" s="72"/>
      <c r="U390" s="71">
        <v>16201</v>
      </c>
      <c r="V390" s="71">
        <v>125</v>
      </c>
      <c r="W390" s="71">
        <v>166</v>
      </c>
      <c r="X390" s="71">
        <v>1066</v>
      </c>
      <c r="Y390" s="71">
        <v>998</v>
      </c>
      <c r="Z390" s="71">
        <v>1749</v>
      </c>
      <c r="AA390" s="71">
        <v>845</v>
      </c>
      <c r="AB390" s="71">
        <v>2576</v>
      </c>
      <c r="AC390" s="71">
        <v>0</v>
      </c>
      <c r="AD390" s="71">
        <v>0.31839480383958418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2269</v>
      </c>
      <c r="B391" s="70">
        <v>90</v>
      </c>
      <c r="C391" s="70">
        <v>5</v>
      </c>
      <c r="D391" s="70">
        <v>6</v>
      </c>
      <c r="E391" s="70">
        <v>2008</v>
      </c>
      <c r="F391" s="70" t="s">
        <v>792</v>
      </c>
      <c r="G391" s="70" t="s">
        <v>1879</v>
      </c>
      <c r="H391" s="70" t="s">
        <v>1880</v>
      </c>
      <c r="I391" s="148"/>
      <c r="J391" s="71">
        <v>1.1748194518106789</v>
      </c>
      <c r="K391" s="71">
        <v>0.32973229351449113</v>
      </c>
      <c r="L391" s="71">
        <v>11.76331206239675</v>
      </c>
      <c r="M391" s="71">
        <v>6.1320480660947956</v>
      </c>
      <c r="N391" s="71">
        <v>5.0917203557225861</v>
      </c>
      <c r="O391" s="71">
        <v>3.467682693752161</v>
      </c>
      <c r="P391" s="71">
        <v>4.1519549820755381</v>
      </c>
      <c r="Q391" s="71">
        <v>0.15746004678450801</v>
      </c>
      <c r="R391" s="71">
        <v>0</v>
      </c>
      <c r="S391" s="71">
        <v>0.38125714609307171</v>
      </c>
      <c r="T391" s="72"/>
      <c r="U391" s="71">
        <v>40537</v>
      </c>
      <c r="V391" s="71">
        <v>125</v>
      </c>
      <c r="W391" s="71">
        <v>166</v>
      </c>
      <c r="X391" s="71">
        <v>1066</v>
      </c>
      <c r="Y391" s="71">
        <v>1027</v>
      </c>
      <c r="Z391" s="71">
        <v>1776</v>
      </c>
      <c r="AA391" s="71">
        <v>814</v>
      </c>
      <c r="AB391" s="71">
        <v>2573</v>
      </c>
      <c r="AC391" s="71">
        <v>0</v>
      </c>
      <c r="AD391" s="71">
        <v>0.38125714609307171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2270</v>
      </c>
      <c r="B392" s="70">
        <v>91</v>
      </c>
      <c r="C392" s="70">
        <v>6</v>
      </c>
      <c r="D392" s="70">
        <v>6</v>
      </c>
      <c r="E392" s="70">
        <v>2009</v>
      </c>
      <c r="F392" s="70" t="s">
        <v>176</v>
      </c>
      <c r="G392" s="70" t="s">
        <v>1879</v>
      </c>
      <c r="H392" s="70" t="s">
        <v>1880</v>
      </c>
      <c r="I392" s="148"/>
      <c r="J392" s="71">
        <v>1.284255828105717</v>
      </c>
      <c r="K392" s="71">
        <v>0.31445088100542828</v>
      </c>
      <c r="L392" s="71">
        <v>15.83091096596692</v>
      </c>
      <c r="M392" s="71">
        <v>4.0948417803332076</v>
      </c>
      <c r="N392" s="71">
        <v>4.3862027256749689</v>
      </c>
      <c r="O392" s="71">
        <v>3.5567025336985529</v>
      </c>
      <c r="P392" s="71">
        <v>4.0989769246626526</v>
      </c>
      <c r="Q392" s="71">
        <v>0.149299534751238</v>
      </c>
      <c r="R392" s="71">
        <v>0</v>
      </c>
      <c r="S392" s="71">
        <v>0.36080327760639319</v>
      </c>
      <c r="T392" s="72"/>
      <c r="U392" s="71">
        <v>44750</v>
      </c>
      <c r="V392" s="71">
        <v>146</v>
      </c>
      <c r="W392" s="71">
        <v>256</v>
      </c>
      <c r="X392" s="71">
        <v>899</v>
      </c>
      <c r="Y392" s="71">
        <v>1030</v>
      </c>
      <c r="Z392" s="71">
        <v>1798</v>
      </c>
      <c r="AA392" s="71">
        <v>825</v>
      </c>
      <c r="AB392" s="71">
        <v>2561</v>
      </c>
      <c r="AC392" s="71">
        <v>0</v>
      </c>
      <c r="AD392" s="71">
        <v>0.36080327760639319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2271</v>
      </c>
      <c r="B393" s="70">
        <v>92</v>
      </c>
      <c r="C393" s="70">
        <v>7</v>
      </c>
      <c r="D393" s="70">
        <v>6</v>
      </c>
      <c r="E393" s="70">
        <v>2010</v>
      </c>
      <c r="F393" s="70" t="s">
        <v>177</v>
      </c>
      <c r="G393" s="70" t="s">
        <v>1879</v>
      </c>
      <c r="H393" s="70" t="s">
        <v>1880</v>
      </c>
      <c r="I393" s="148"/>
      <c r="J393" s="71">
        <v>1.07493244789974</v>
      </c>
      <c r="K393" s="71">
        <v>0.32794278113600611</v>
      </c>
      <c r="L393" s="71">
        <v>14.412497012265639</v>
      </c>
      <c r="M393" s="71">
        <v>3.6654544921423051</v>
      </c>
      <c r="N393" s="71">
        <v>4.3713692781098574</v>
      </c>
      <c r="O393" s="71">
        <v>3.5678176135327062</v>
      </c>
      <c r="P393" s="71">
        <v>4.2549226095690216</v>
      </c>
      <c r="Q393" s="71">
        <v>0.15428761828583401</v>
      </c>
      <c r="R393" s="71">
        <v>0</v>
      </c>
      <c r="S393" s="71">
        <v>0.41725333817406129</v>
      </c>
      <c r="T393" s="72"/>
      <c r="U393" s="71">
        <v>41929</v>
      </c>
      <c r="V393" s="71">
        <v>146</v>
      </c>
      <c r="W393" s="71">
        <v>256</v>
      </c>
      <c r="X393" s="71">
        <v>899</v>
      </c>
      <c r="Y393" s="71">
        <v>1044</v>
      </c>
      <c r="Z393" s="71">
        <v>1812</v>
      </c>
      <c r="AA393" s="71">
        <v>835</v>
      </c>
      <c r="AB393" s="71">
        <v>2536</v>
      </c>
      <c r="AC393" s="71">
        <v>0</v>
      </c>
      <c r="AD393" s="71">
        <v>0.41725333817406129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2272</v>
      </c>
      <c r="B394" s="70">
        <v>93</v>
      </c>
      <c r="C394" s="70">
        <v>8</v>
      </c>
      <c r="D394" s="70">
        <v>6</v>
      </c>
      <c r="E394" s="70">
        <v>2011</v>
      </c>
      <c r="F394" s="70" t="s">
        <v>178</v>
      </c>
      <c r="G394" s="70" t="s">
        <v>1879</v>
      </c>
      <c r="H394" s="70" t="s">
        <v>1880</v>
      </c>
      <c r="I394" s="148"/>
      <c r="J394" s="71">
        <v>0.87862353581474706</v>
      </c>
      <c r="K394" s="71">
        <v>0.45950883588403368</v>
      </c>
      <c r="L394" s="71">
        <v>13.44790987674862</v>
      </c>
      <c r="M394" s="71">
        <v>4.6304995458174112</v>
      </c>
      <c r="N394" s="71">
        <v>5.3726036542780582</v>
      </c>
      <c r="O394" s="71">
        <v>3.5324245747048351</v>
      </c>
      <c r="P394" s="71">
        <v>4.2061890774642103</v>
      </c>
      <c r="Q394" s="71">
        <v>0.17768826984683</v>
      </c>
      <c r="R394" s="71">
        <v>0</v>
      </c>
      <c r="S394" s="71">
        <v>0.51933580296558512</v>
      </c>
      <c r="T394" s="72"/>
      <c r="U394" s="71">
        <v>32277</v>
      </c>
      <c r="V394" s="71">
        <v>146</v>
      </c>
      <c r="W394" s="71">
        <v>256</v>
      </c>
      <c r="X394" s="71">
        <v>899</v>
      </c>
      <c r="Y394" s="71">
        <v>1066</v>
      </c>
      <c r="Z394" s="71">
        <v>1833</v>
      </c>
      <c r="AA394" s="71">
        <v>850</v>
      </c>
      <c r="AB394" s="71">
        <v>2532</v>
      </c>
      <c r="AC394" s="71">
        <v>0</v>
      </c>
      <c r="AD394" s="71">
        <v>0.51933580296558512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2273</v>
      </c>
      <c r="B395" s="70">
        <v>94</v>
      </c>
      <c r="C395" s="70">
        <v>9</v>
      </c>
      <c r="D395" s="70">
        <v>6</v>
      </c>
      <c r="E395" s="70">
        <v>2012</v>
      </c>
      <c r="F395" s="70" t="s">
        <v>179</v>
      </c>
      <c r="G395" s="70" t="s">
        <v>1879</v>
      </c>
      <c r="H395" s="70" t="s">
        <v>1880</v>
      </c>
      <c r="I395" s="148"/>
      <c r="J395" s="71">
        <v>0.98727257370823851</v>
      </c>
      <c r="K395" s="71">
        <v>0.51765447559861977</v>
      </c>
      <c r="L395" s="71">
        <v>13.568541181363649</v>
      </c>
      <c r="M395" s="71">
        <v>5.7510657232480273</v>
      </c>
      <c r="N395" s="71">
        <v>5.946149018630595</v>
      </c>
      <c r="O395" s="71">
        <v>3.5543384113128682</v>
      </c>
      <c r="P395" s="71">
        <v>4.2948161644093092</v>
      </c>
      <c r="Q395" s="71">
        <v>0.192597249120702</v>
      </c>
      <c r="R395" s="71">
        <v>0</v>
      </c>
      <c r="S395" s="71">
        <v>0.53703692313991391</v>
      </c>
      <c r="T395" s="72"/>
      <c r="U395" s="71">
        <v>34750</v>
      </c>
      <c r="V395" s="71">
        <v>146</v>
      </c>
      <c r="W395" s="71">
        <v>256</v>
      </c>
      <c r="X395" s="71">
        <v>899</v>
      </c>
      <c r="Y395" s="71">
        <v>1074</v>
      </c>
      <c r="Z395" s="71">
        <v>1859</v>
      </c>
      <c r="AA395" s="71">
        <v>863</v>
      </c>
      <c r="AB395" s="71">
        <v>2526</v>
      </c>
      <c r="AC395" s="71">
        <v>0</v>
      </c>
      <c r="AD395" s="71">
        <v>0.53703692313991391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2274</v>
      </c>
      <c r="B396" s="70">
        <v>95</v>
      </c>
      <c r="C396" s="70">
        <v>10</v>
      </c>
      <c r="D396" s="70">
        <v>6</v>
      </c>
      <c r="E396" s="70">
        <v>2013</v>
      </c>
      <c r="F396" s="70" t="s">
        <v>180</v>
      </c>
      <c r="G396" s="70" t="s">
        <v>1879</v>
      </c>
      <c r="H396" s="70" t="s">
        <v>1880</v>
      </c>
      <c r="I396" s="148"/>
      <c r="J396" s="71">
        <v>1.1033022333517259</v>
      </c>
      <c r="K396" s="71">
        <v>0.42784318978438218</v>
      </c>
      <c r="L396" s="71">
        <v>11.98209176462187</v>
      </c>
      <c r="M396" s="71">
        <v>5.3486286202568083</v>
      </c>
      <c r="N396" s="71">
        <v>5.8323615487440854</v>
      </c>
      <c r="O396" s="71">
        <v>3.3987658547811543</v>
      </c>
      <c r="P396" s="71">
        <v>4.3259851546224279</v>
      </c>
      <c r="Q396" s="71">
        <v>0.19624936556552899</v>
      </c>
      <c r="R396" s="71">
        <v>0</v>
      </c>
      <c r="S396" s="71">
        <v>0.43996978448292162</v>
      </c>
      <c r="T396" s="72"/>
      <c r="U396" s="71">
        <v>39541</v>
      </c>
      <c r="V396" s="71">
        <v>146</v>
      </c>
      <c r="W396" s="71">
        <v>256</v>
      </c>
      <c r="X396" s="71">
        <v>899</v>
      </c>
      <c r="Y396" s="71">
        <v>1087</v>
      </c>
      <c r="Z396" s="71">
        <v>1857</v>
      </c>
      <c r="AA396" s="71">
        <v>866</v>
      </c>
      <c r="AB396" s="71">
        <v>2537</v>
      </c>
      <c r="AC396" s="71">
        <v>0</v>
      </c>
      <c r="AD396" s="71">
        <v>0.43996978448292162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2275</v>
      </c>
      <c r="B397" s="70">
        <v>96</v>
      </c>
      <c r="C397" s="70">
        <v>11</v>
      </c>
      <c r="D397" s="70">
        <v>6</v>
      </c>
      <c r="E397" s="70">
        <v>2014</v>
      </c>
      <c r="F397" s="70" t="s">
        <v>181</v>
      </c>
      <c r="G397" s="70" t="s">
        <v>1879</v>
      </c>
      <c r="H397" s="70" t="s">
        <v>1880</v>
      </c>
      <c r="I397" s="148"/>
      <c r="J397" s="71">
        <v>1.3852681784364571</v>
      </c>
      <c r="K397" s="71">
        <v>0.31028579887038632</v>
      </c>
      <c r="L397" s="71">
        <v>8.0701389001382076</v>
      </c>
      <c r="M397" s="71">
        <v>5.6009498526480117</v>
      </c>
      <c r="N397" s="71">
        <v>6.2723023707904932</v>
      </c>
      <c r="O397" s="71">
        <v>3.2513444564230967</v>
      </c>
      <c r="P397" s="71">
        <v>4.4037055843972084</v>
      </c>
      <c r="Q397" s="71">
        <v>0.187918489933976</v>
      </c>
      <c r="R397" s="71">
        <v>0</v>
      </c>
      <c r="S397" s="71">
        <v>0.4655059803384205</v>
      </c>
      <c r="T397" s="72"/>
      <c r="U397" s="71">
        <v>55138</v>
      </c>
      <c r="V397" s="71">
        <v>92</v>
      </c>
      <c r="W397" s="71">
        <v>176</v>
      </c>
      <c r="X397" s="71">
        <v>895</v>
      </c>
      <c r="Y397" s="71">
        <v>1104</v>
      </c>
      <c r="Z397" s="71">
        <v>1871</v>
      </c>
      <c r="AA397" s="71">
        <v>877</v>
      </c>
      <c r="AB397" s="71">
        <v>2532</v>
      </c>
      <c r="AC397" s="71">
        <v>0</v>
      </c>
      <c r="AD397" s="71">
        <v>0.4655059803384205</v>
      </c>
      <c r="AE397" s="72"/>
      <c r="AF397" s="71"/>
      <c r="AG397" s="71"/>
      <c r="AH397" s="71"/>
      <c r="AI397" s="71"/>
      <c r="AJ397" s="71"/>
      <c r="AK397" s="71"/>
      <c r="AL397" s="71"/>
      <c r="AM397" s="71"/>
      <c r="AN397" s="71"/>
      <c r="AO397" s="71"/>
      <c r="AP397" s="71"/>
      <c r="AQ397" s="72"/>
      <c r="AR397" s="71">
        <v>41</v>
      </c>
      <c r="AS397" s="71">
        <v>7</v>
      </c>
      <c r="AT397" s="71">
        <v>0</v>
      </c>
      <c r="AU397" s="71">
        <v>0</v>
      </c>
      <c r="AV397" s="71">
        <v>0</v>
      </c>
      <c r="AW397" s="71">
        <v>0</v>
      </c>
      <c r="AX397" s="71"/>
      <c r="AY397" s="72"/>
      <c r="AZ397" s="71">
        <v>203.708</v>
      </c>
      <c r="BA397" s="71">
        <v>2029.3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2276</v>
      </c>
      <c r="B398" s="70">
        <v>97</v>
      </c>
      <c r="C398" s="70">
        <v>12</v>
      </c>
      <c r="D398" s="70">
        <v>6</v>
      </c>
      <c r="E398" s="70">
        <v>2015</v>
      </c>
      <c r="F398" s="70" t="s">
        <v>182</v>
      </c>
      <c r="G398" s="70" t="s">
        <v>1879</v>
      </c>
      <c r="H398" s="70" t="s">
        <v>1880</v>
      </c>
      <c r="I398" s="148"/>
      <c r="J398" s="71">
        <v>1.0929151585817489</v>
      </c>
      <c r="K398" s="71">
        <v>0.29753182604283501</v>
      </c>
      <c r="L398" s="71">
        <v>8.4946630994119854</v>
      </c>
      <c r="M398" s="71">
        <v>5.419326964526423</v>
      </c>
      <c r="N398" s="71">
        <v>5.7991684518901314</v>
      </c>
      <c r="O398" s="71">
        <v>3.2083037064521918</v>
      </c>
      <c r="P398" s="71">
        <v>4.4825642121744496</v>
      </c>
      <c r="Q398" s="71">
        <v>0.18250700923569901</v>
      </c>
      <c r="R398" s="71">
        <v>0</v>
      </c>
      <c r="S398" s="71">
        <v>0.44932337813934792</v>
      </c>
      <c r="T398" s="72"/>
      <c r="U398" s="71">
        <v>43615</v>
      </c>
      <c r="V398" s="71">
        <v>92</v>
      </c>
      <c r="W398" s="71">
        <v>176</v>
      </c>
      <c r="X398" s="71">
        <v>895</v>
      </c>
      <c r="Y398" s="71">
        <v>1109</v>
      </c>
      <c r="Z398" s="71">
        <v>1864</v>
      </c>
      <c r="AA398" s="71">
        <v>892</v>
      </c>
      <c r="AB398" s="71">
        <v>2512</v>
      </c>
      <c r="AC398" s="71">
        <v>0</v>
      </c>
      <c r="AD398" s="71">
        <v>0.44932337813934792</v>
      </c>
      <c r="AE398" s="72"/>
      <c r="AF398" s="71">
        <v>336590.06428186398</v>
      </c>
      <c r="AG398" s="71">
        <v>198221.6138109749</v>
      </c>
      <c r="AH398" s="71">
        <v>1098375.776080064</v>
      </c>
      <c r="AI398" s="71">
        <v>5692272.6419781428</v>
      </c>
      <c r="AJ398" s="71">
        <v>4911813.8129101358</v>
      </c>
      <c r="AK398" s="71">
        <v>0</v>
      </c>
      <c r="AL398" s="71">
        <v>0</v>
      </c>
      <c r="AM398" s="71">
        <v>344259.06255632092</v>
      </c>
      <c r="AN398" s="71">
        <v>0</v>
      </c>
      <c r="AO398" s="71">
        <v>0</v>
      </c>
      <c r="AP398" s="71">
        <v>12581532.971617503</v>
      </c>
      <c r="AQ398" s="72"/>
      <c r="AR398" s="71">
        <v>46</v>
      </c>
      <c r="AS398" s="71">
        <v>13</v>
      </c>
      <c r="AT398" s="71">
        <v>0</v>
      </c>
      <c r="AU398" s="71">
        <v>0</v>
      </c>
      <c r="AV398" s="71">
        <v>0</v>
      </c>
      <c r="AW398" s="71">
        <v>0</v>
      </c>
      <c r="AX398" s="71"/>
      <c r="AY398" s="72"/>
      <c r="AZ398" s="71">
        <v>236.80799999999999</v>
      </c>
      <c r="BA398" s="71">
        <v>4256.8</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2277</v>
      </c>
      <c r="B399" s="70">
        <v>98</v>
      </c>
      <c r="C399" s="70">
        <v>13</v>
      </c>
      <c r="D399" s="70">
        <v>6</v>
      </c>
      <c r="E399" s="70">
        <v>2016</v>
      </c>
      <c r="F399" s="70" t="s">
        <v>155</v>
      </c>
      <c r="G399" s="70" t="s">
        <v>1879</v>
      </c>
      <c r="H399" s="70" t="s">
        <v>1880</v>
      </c>
      <c r="I399" s="148"/>
      <c r="J399" s="71">
        <v>1.3495987770982762</v>
      </c>
      <c r="K399" s="71">
        <v>0.28065524308749035</v>
      </c>
      <c r="L399" s="71">
        <v>9.1347204521708854</v>
      </c>
      <c r="M399" s="71">
        <v>4.6464443726533844</v>
      </c>
      <c r="N399" s="71">
        <v>6.0196791433513681</v>
      </c>
      <c r="O399" s="71">
        <v>3.2441565657333098</v>
      </c>
      <c r="P399" s="71">
        <v>5.0579295333572079</v>
      </c>
      <c r="Q399" s="71">
        <v>0.17834587032454785</v>
      </c>
      <c r="R399" s="71">
        <v>0</v>
      </c>
      <c r="S399" s="71">
        <v>0.58156577716177993</v>
      </c>
      <c r="T399" s="72"/>
      <c r="U399" s="71">
        <v>51266</v>
      </c>
      <c r="V399" s="71">
        <v>92</v>
      </c>
      <c r="W399" s="71">
        <v>176</v>
      </c>
      <c r="X399" s="71">
        <v>895</v>
      </c>
      <c r="Y399" s="71">
        <v>1132</v>
      </c>
      <c r="Z399" s="71">
        <v>1908</v>
      </c>
      <c r="AA399" s="71">
        <v>1041</v>
      </c>
      <c r="AB399" s="71">
        <v>2525</v>
      </c>
      <c r="AC399" s="71">
        <v>0</v>
      </c>
      <c r="AD399" s="71">
        <v>0.58156577716177993</v>
      </c>
      <c r="AE399" s="72"/>
      <c r="AF399" s="71">
        <v>422918.65654318972</v>
      </c>
      <c r="AG399" s="71">
        <v>188945.73641166009</v>
      </c>
      <c r="AH399" s="71">
        <v>930927.59335645323</v>
      </c>
      <c r="AI399" s="71">
        <v>5682023.0080037443</v>
      </c>
      <c r="AJ399" s="71">
        <v>4980041.8924325788</v>
      </c>
      <c r="AK399" s="71">
        <v>0</v>
      </c>
      <c r="AL399" s="71">
        <v>0</v>
      </c>
      <c r="AM399" s="71">
        <v>346309.49766145111</v>
      </c>
      <c r="AN399" s="71">
        <v>0</v>
      </c>
      <c r="AO399" s="71">
        <v>0</v>
      </c>
      <c r="AP399" s="71">
        <v>12551166.384409076</v>
      </c>
      <c r="AQ399" s="72"/>
      <c r="AR399" s="71">
        <v>47</v>
      </c>
      <c r="AS399" s="71">
        <v>17</v>
      </c>
      <c r="AT399" s="71">
        <v>0</v>
      </c>
      <c r="AU399" s="71">
        <v>0</v>
      </c>
      <c r="AV399" s="71">
        <v>0</v>
      </c>
      <c r="AW399" s="71">
        <v>0</v>
      </c>
      <c r="AX399" s="71"/>
      <c r="AY399" s="72"/>
      <c r="AZ399" s="71">
        <v>246.708</v>
      </c>
      <c r="BA399" s="71">
        <v>4394.3</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2278</v>
      </c>
      <c r="B400" s="70">
        <v>99</v>
      </c>
      <c r="C400" s="70">
        <v>14</v>
      </c>
      <c r="D400" s="70">
        <v>6</v>
      </c>
      <c r="E400" s="70">
        <v>2017</v>
      </c>
      <c r="F400" s="70" t="s">
        <v>156</v>
      </c>
      <c r="G400" s="70" t="s">
        <v>1879</v>
      </c>
      <c r="H400" s="70" t="s">
        <v>1880</v>
      </c>
      <c r="I400" s="148"/>
      <c r="J400" s="71">
        <v>1.6347484436805544</v>
      </c>
      <c r="K400" s="71">
        <v>0.28678763648269412</v>
      </c>
      <c r="L400" s="71">
        <v>8.2460040022885099</v>
      </c>
      <c r="M400" s="71">
        <v>4.6589431708813711</v>
      </c>
      <c r="N400" s="71">
        <v>5.9686592418791484</v>
      </c>
      <c r="O400" s="71">
        <v>3.1778392846392363</v>
      </c>
      <c r="P400" s="71">
        <v>5.0548570178783274</v>
      </c>
      <c r="Q400" s="71">
        <v>0.17335236206450799</v>
      </c>
      <c r="R400" s="71">
        <v>0</v>
      </c>
      <c r="S400" s="71">
        <v>0.3930151316293799</v>
      </c>
      <c r="T400" s="72"/>
      <c r="U400" s="71">
        <v>61103</v>
      </c>
      <c r="V400" s="71">
        <v>92</v>
      </c>
      <c r="W400" s="71">
        <v>176</v>
      </c>
      <c r="X400" s="71">
        <v>895</v>
      </c>
      <c r="Y400" s="71">
        <v>1147</v>
      </c>
      <c r="Z400" s="71">
        <v>1900</v>
      </c>
      <c r="AA400" s="71">
        <v>1047</v>
      </c>
      <c r="AB400" s="71">
        <v>2538</v>
      </c>
      <c r="AC400" s="71">
        <v>0</v>
      </c>
      <c r="AD400" s="71">
        <v>0.3930151316293799</v>
      </c>
      <c r="AE400" s="72"/>
      <c r="AF400" s="71">
        <v>495317.62279722199</v>
      </c>
      <c r="AG400" s="71">
        <v>189494.72734965879</v>
      </c>
      <c r="AH400" s="71">
        <v>1137226.5503792011</v>
      </c>
      <c r="AI400" s="71">
        <v>5541446.182158066</v>
      </c>
      <c r="AJ400" s="71">
        <v>4575742.6535580344</v>
      </c>
      <c r="AK400" s="71">
        <v>0</v>
      </c>
      <c r="AL400" s="71">
        <v>0</v>
      </c>
      <c r="AM400" s="71">
        <v>348637.14696123899</v>
      </c>
      <c r="AN400" s="71">
        <v>0</v>
      </c>
      <c r="AO400" s="71">
        <v>0</v>
      </c>
      <c r="AP400" s="71">
        <v>12287864.883203421</v>
      </c>
      <c r="AQ400" s="72"/>
      <c r="AR400" s="71">
        <v>52</v>
      </c>
      <c r="AS400" s="71">
        <v>17</v>
      </c>
      <c r="AT400" s="71">
        <v>0</v>
      </c>
      <c r="AU400" s="71">
        <v>0</v>
      </c>
      <c r="AV400" s="71">
        <v>0</v>
      </c>
      <c r="AW400" s="71">
        <v>0</v>
      </c>
      <c r="AX400" s="71"/>
      <c r="AY400" s="72"/>
      <c r="AZ400" s="71">
        <v>283.90800000000002</v>
      </c>
      <c r="BA400" s="71">
        <v>2463.8000000000002</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2279</v>
      </c>
      <c r="B401" s="70">
        <v>100</v>
      </c>
      <c r="C401" s="70">
        <v>15</v>
      </c>
      <c r="D401" s="70">
        <v>6</v>
      </c>
      <c r="E401" s="70">
        <v>2018</v>
      </c>
      <c r="F401" s="70" t="s">
        <v>183</v>
      </c>
      <c r="G401" s="70" t="s">
        <v>1879</v>
      </c>
      <c r="H401" s="70" t="s">
        <v>1880</v>
      </c>
      <c r="I401" s="148"/>
      <c r="J401" s="71">
        <v>1.3709829669372413</v>
      </c>
      <c r="K401" s="71">
        <v>0.26692161195396913</v>
      </c>
      <c r="L401" s="71">
        <v>7.564646557730125</v>
      </c>
      <c r="M401" s="71">
        <v>4.6819214344507172</v>
      </c>
      <c r="N401" s="71">
        <v>5.5479444253583612</v>
      </c>
      <c r="O401" s="71">
        <v>3.1673683244607416</v>
      </c>
      <c r="P401" s="71">
        <v>5.0762380488432228</v>
      </c>
      <c r="Q401" s="71">
        <v>0.16060703178542399</v>
      </c>
      <c r="R401" s="71">
        <v>0</v>
      </c>
      <c r="S401" s="71">
        <v>0.48970216108554171</v>
      </c>
      <c r="T401" s="72"/>
      <c r="U401" s="71">
        <v>53544.000000000007</v>
      </c>
      <c r="V401" s="71">
        <v>92</v>
      </c>
      <c r="W401" s="71">
        <v>176</v>
      </c>
      <c r="X401" s="71">
        <v>895</v>
      </c>
      <c r="Y401" s="71">
        <v>1158</v>
      </c>
      <c r="Z401" s="71">
        <v>1930</v>
      </c>
      <c r="AA401" s="71">
        <v>1062</v>
      </c>
      <c r="AB401" s="71">
        <v>2534</v>
      </c>
      <c r="AC401" s="71">
        <v>0</v>
      </c>
      <c r="AD401" s="71">
        <v>0.48970216108554171</v>
      </c>
      <c r="AE401" s="72"/>
      <c r="AF401" s="71">
        <v>435702.1806994807</v>
      </c>
      <c r="AG401" s="71">
        <v>171447.3969686139</v>
      </c>
      <c r="AH401" s="71">
        <v>1071836.1636619051</v>
      </c>
      <c r="AI401" s="71">
        <v>5664489.9190145349</v>
      </c>
      <c r="AJ401" s="71">
        <v>4291346.5465682577</v>
      </c>
      <c r="AK401" s="71">
        <v>0</v>
      </c>
      <c r="AL401" s="71">
        <v>0</v>
      </c>
      <c r="AM401" s="71">
        <v>348807.91454331821</v>
      </c>
      <c r="AN401" s="71">
        <v>0</v>
      </c>
      <c r="AO401" s="71">
        <v>0</v>
      </c>
      <c r="AP401" s="71">
        <v>11983630.121456111</v>
      </c>
      <c r="AQ401" s="72"/>
      <c r="AR401" s="71">
        <v>52</v>
      </c>
      <c r="AS401" s="71">
        <v>18</v>
      </c>
      <c r="AT401" s="71">
        <v>0</v>
      </c>
      <c r="AU401" s="71">
        <v>0</v>
      </c>
      <c r="AV401" s="71">
        <v>0</v>
      </c>
      <c r="AW401" s="71">
        <v>0</v>
      </c>
      <c r="AX401" s="71"/>
      <c r="AY401" s="72"/>
      <c r="AZ401" s="71">
        <v>283.80799999999999</v>
      </c>
      <c r="BA401" s="71">
        <v>8464</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2280</v>
      </c>
      <c r="B402" s="70">
        <v>101</v>
      </c>
      <c r="C402" s="70">
        <v>16</v>
      </c>
      <c r="D402" s="70">
        <v>6</v>
      </c>
      <c r="E402" s="70">
        <v>2019</v>
      </c>
      <c r="F402" s="70" t="s">
        <v>158</v>
      </c>
      <c r="G402" s="70" t="s">
        <v>1879</v>
      </c>
      <c r="H402" s="70" t="s">
        <v>1880</v>
      </c>
      <c r="I402" s="148"/>
      <c r="J402" s="71">
        <v>1.4015885042700651</v>
      </c>
      <c r="K402" s="71">
        <v>0.2476836010627893</v>
      </c>
      <c r="L402" s="71">
        <v>7.5985387554497823</v>
      </c>
      <c r="M402" s="71">
        <v>4.2001086589769248</v>
      </c>
      <c r="N402" s="71">
        <v>5.7377156239467997</v>
      </c>
      <c r="O402" s="71">
        <v>3.0907234456101826</v>
      </c>
      <c r="P402" s="71">
        <v>4.4113944105854097</v>
      </c>
      <c r="Q402" s="71">
        <v>0.15483094083583099</v>
      </c>
      <c r="R402" s="71">
        <v>0</v>
      </c>
      <c r="S402" s="71">
        <v>0.39411590893371895</v>
      </c>
      <c r="T402" s="72"/>
      <c r="U402" s="71">
        <v>57583</v>
      </c>
      <c r="V402" s="71">
        <v>92</v>
      </c>
      <c r="W402" s="71">
        <v>176</v>
      </c>
      <c r="X402" s="71">
        <v>895</v>
      </c>
      <c r="Y402" s="71">
        <v>1183</v>
      </c>
      <c r="Z402" s="71">
        <v>1935</v>
      </c>
      <c r="AA402" s="71">
        <v>916</v>
      </c>
      <c r="AB402" s="71">
        <v>2509</v>
      </c>
      <c r="AC402" s="71">
        <v>0</v>
      </c>
      <c r="AD402" s="71">
        <v>0.39411590893371901</v>
      </c>
      <c r="AE402" s="72"/>
      <c r="AF402" s="71">
        <v>459790.47201462579</v>
      </c>
      <c r="AG402" s="71">
        <v>171396.62658273891</v>
      </c>
      <c r="AH402" s="71">
        <v>1157262.8969871551</v>
      </c>
      <c r="AI402" s="71">
        <v>5550729.8816983113</v>
      </c>
      <c r="AJ402" s="71">
        <v>4624432.8756882688</v>
      </c>
      <c r="AK402" s="71">
        <v>0</v>
      </c>
      <c r="AL402" s="71">
        <v>0</v>
      </c>
      <c r="AM402" s="71">
        <v>341706.91225811245</v>
      </c>
      <c r="AN402" s="71">
        <v>0</v>
      </c>
      <c r="AO402" s="71">
        <v>0</v>
      </c>
      <c r="AP402" s="71">
        <v>12305319.665229212</v>
      </c>
      <c r="AQ402" s="72"/>
      <c r="AR402" s="71">
        <v>56</v>
      </c>
      <c r="AS402" s="71">
        <v>24</v>
      </c>
      <c r="AT402" s="71">
        <v>0</v>
      </c>
      <c r="AU402" s="71">
        <v>0</v>
      </c>
      <c r="AV402" s="71">
        <v>0</v>
      </c>
      <c r="AW402" s="71">
        <v>1</v>
      </c>
      <c r="AX402" s="71"/>
      <c r="AY402" s="72"/>
      <c r="AZ402" s="71">
        <v>311.73599999999999</v>
      </c>
      <c r="BA402" s="71">
        <v>8758.6</v>
      </c>
      <c r="BB402" s="71">
        <v>0</v>
      </c>
      <c r="BC402" s="71">
        <v>0</v>
      </c>
      <c r="BD402" s="71">
        <v>0</v>
      </c>
      <c r="BE402" s="71">
        <v>150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2281</v>
      </c>
      <c r="B403" s="70">
        <v>102</v>
      </c>
      <c r="C403" s="70">
        <v>17</v>
      </c>
      <c r="D403" s="70">
        <v>6</v>
      </c>
      <c r="E403" s="70">
        <v>2020</v>
      </c>
      <c r="F403" s="70" t="s">
        <v>159</v>
      </c>
      <c r="G403" s="70" t="s">
        <v>1879</v>
      </c>
      <c r="H403" s="70" t="s">
        <v>1880</v>
      </c>
      <c r="I403" s="148"/>
      <c r="J403" s="71">
        <v>1.63596731580707</v>
      </c>
      <c r="K403" s="71">
        <v>0.282261109793638</v>
      </c>
      <c r="L403" s="71">
        <v>10.932257548622283</v>
      </c>
      <c r="M403" s="71">
        <v>4.0298310607565311</v>
      </c>
      <c r="N403" s="71">
        <v>5.3256217119281892</v>
      </c>
      <c r="O403" s="71">
        <v>2.7512932629724327</v>
      </c>
      <c r="P403" s="71">
        <v>4.1458279977962231</v>
      </c>
      <c r="Q403" s="71">
        <v>0.148581022965278</v>
      </c>
      <c r="R403" s="71">
        <v>0</v>
      </c>
      <c r="S403" s="71">
        <v>0.28697459806505282</v>
      </c>
      <c r="T403" s="72"/>
      <c r="U403" s="71">
        <v>76191</v>
      </c>
      <c r="V403" s="71">
        <v>97</v>
      </c>
      <c r="W403" s="71">
        <v>225</v>
      </c>
      <c r="X403" s="71">
        <v>903</v>
      </c>
      <c r="Y403" s="71">
        <v>1198</v>
      </c>
      <c r="Z403" s="71">
        <v>1966</v>
      </c>
      <c r="AA403" s="71">
        <v>915</v>
      </c>
      <c r="AB403" s="71">
        <v>2520</v>
      </c>
      <c r="AC403" s="71">
        <v>0</v>
      </c>
      <c r="AD403" s="71">
        <v>0.28697459806505282</v>
      </c>
      <c r="AE403" s="72"/>
      <c r="AF403" s="71">
        <v>594892.27531893994</v>
      </c>
      <c r="AG403" s="71">
        <v>180844.86125508652</v>
      </c>
      <c r="AH403" s="71">
        <v>1603196.8543580517</v>
      </c>
      <c r="AI403" s="71">
        <v>5184738.5372320898</v>
      </c>
      <c r="AJ403" s="71">
        <v>4919572.4090256561</v>
      </c>
      <c r="AK403" s="71"/>
      <c r="AL403" s="71"/>
      <c r="AM403" s="71">
        <v>328887.99778395105</v>
      </c>
      <c r="AN403" s="71"/>
      <c r="AO403" s="71"/>
      <c r="AP403" s="71">
        <v>12812132.934973776</v>
      </c>
      <c r="AQ403" s="72"/>
      <c r="AR403" s="71">
        <v>64</v>
      </c>
      <c r="AS403" s="71">
        <v>32</v>
      </c>
      <c r="AT403" s="71">
        <v>0</v>
      </c>
      <c r="AU403" s="71">
        <v>0</v>
      </c>
      <c r="AV403" s="71">
        <v>0</v>
      </c>
      <c r="AW403" s="71">
        <v>1</v>
      </c>
      <c r="AX403" s="71"/>
      <c r="AY403" s="72"/>
      <c r="AZ403" s="71">
        <v>365.93600000000009</v>
      </c>
      <c r="BA403" s="71">
        <v>11085.1</v>
      </c>
      <c r="BB403" s="71">
        <v>0</v>
      </c>
      <c r="BC403" s="71">
        <v>0</v>
      </c>
      <c r="BD403" s="71">
        <v>0</v>
      </c>
      <c r="BE403" s="71">
        <v>150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2282</v>
      </c>
      <c r="B404" s="70">
        <v>102</v>
      </c>
      <c r="C404" s="70">
        <v>18</v>
      </c>
      <c r="D404" s="70">
        <v>6</v>
      </c>
      <c r="E404" s="70">
        <v>2021</v>
      </c>
      <c r="F404" s="70" t="s">
        <v>160</v>
      </c>
      <c r="G404" s="70" t="s">
        <v>1879</v>
      </c>
      <c r="H404" s="70" t="s">
        <v>1880</v>
      </c>
      <c r="I404" s="148"/>
      <c r="J404" s="71">
        <v>2.028866410412602</v>
      </c>
      <c r="K404" s="71">
        <v>0.27189579959811816</v>
      </c>
      <c r="L404" s="71">
        <v>9.9766573691413569</v>
      </c>
      <c r="M404" s="71">
        <v>4.0927628924609447</v>
      </c>
      <c r="N404" s="71">
        <v>5.2483151699834503</v>
      </c>
      <c r="O404" s="71">
        <v>2.6856520784813522</v>
      </c>
      <c r="P404" s="71">
        <v>4.3910463570384088</v>
      </c>
      <c r="Q404" s="71">
        <v>0.14485841345303799</v>
      </c>
      <c r="R404" s="71">
        <v>0</v>
      </c>
      <c r="S404" s="71">
        <v>0.24952917583371631</v>
      </c>
      <c r="T404" s="72"/>
      <c r="U404" s="71">
        <v>97034</v>
      </c>
      <c r="V404" s="71">
        <v>97</v>
      </c>
      <c r="W404" s="71">
        <v>225</v>
      </c>
      <c r="X404" s="71">
        <v>903</v>
      </c>
      <c r="Y404" s="71">
        <v>1195</v>
      </c>
      <c r="Z404" s="71">
        <v>1976</v>
      </c>
      <c r="AA404" s="71">
        <v>945</v>
      </c>
      <c r="AB404" s="71">
        <v>2481</v>
      </c>
      <c r="AC404" s="71">
        <v>0</v>
      </c>
      <c r="AD404" s="71">
        <v>0.24952917583371631</v>
      </c>
      <c r="AE404" s="72"/>
      <c r="AF404" s="71">
        <v>743238.67311581259</v>
      </c>
      <c r="AG404" s="71">
        <v>183967.76814321187</v>
      </c>
      <c r="AH404" s="71">
        <v>1437359.2801867931</v>
      </c>
      <c r="AI404" s="71">
        <v>5689195.0922788326</v>
      </c>
      <c r="AJ404" s="71">
        <v>4780243.6102186535</v>
      </c>
      <c r="AK404" s="71">
        <v>0</v>
      </c>
      <c r="AL404" s="71">
        <v>0</v>
      </c>
      <c r="AM404" s="71">
        <v>325665.70565115905</v>
      </c>
      <c r="AN404" s="71">
        <v>0</v>
      </c>
      <c r="AO404" s="71">
        <v>0</v>
      </c>
      <c r="AP404" s="71">
        <v>13159670.129594462</v>
      </c>
      <c r="AQ404" s="72"/>
      <c r="AR404" s="71">
        <v>71</v>
      </c>
      <c r="AS404" s="71">
        <v>35</v>
      </c>
      <c r="AT404" s="71">
        <v>0</v>
      </c>
      <c r="AU404" s="71">
        <v>0</v>
      </c>
      <c r="AV404" s="71">
        <v>0</v>
      </c>
      <c r="AW404" s="71">
        <v>1</v>
      </c>
      <c r="AX404" s="71"/>
      <c r="AY404" s="72"/>
      <c r="AZ404" s="71">
        <v>411.63600000000008</v>
      </c>
      <c r="BA404" s="71">
        <v>11218.7</v>
      </c>
      <c r="BB404" s="71">
        <v>0</v>
      </c>
      <c r="BC404" s="71">
        <v>0</v>
      </c>
      <c r="BD404" s="71">
        <v>0</v>
      </c>
      <c r="BE404" s="71">
        <v>150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1882</v>
      </c>
      <c r="B405" s="70">
        <v>102</v>
      </c>
      <c r="C405" s="70">
        <v>19</v>
      </c>
      <c r="D405" s="70">
        <v>6</v>
      </c>
      <c r="E405" s="70">
        <v>2022</v>
      </c>
      <c r="F405" s="70" t="s">
        <v>161</v>
      </c>
      <c r="G405" s="70" t="s">
        <v>1879</v>
      </c>
      <c r="H405" s="70" t="s">
        <v>1880</v>
      </c>
      <c r="I405" s="148"/>
      <c r="J405" s="71">
        <v>1.7483701185584277</v>
      </c>
      <c r="K405" s="71">
        <v>0.26008303566661417</v>
      </c>
      <c r="L405" s="71">
        <v>8.9453905658156216</v>
      </c>
      <c r="M405" s="71">
        <v>4.1727863592737702</v>
      </c>
      <c r="N405" s="71">
        <v>5.2163127347879099</v>
      </c>
      <c r="O405" s="71">
        <v>2.8481388511162153</v>
      </c>
      <c r="P405" s="71">
        <v>4.3251125198906788</v>
      </c>
      <c r="Q405" s="71">
        <v>0.1462915586301044</v>
      </c>
      <c r="R405" s="71">
        <v>0</v>
      </c>
      <c r="S405" s="71">
        <v>0.34646356612039991</v>
      </c>
      <c r="T405" s="72"/>
      <c r="U405" s="71">
        <v>102844</v>
      </c>
      <c r="V405" s="71">
        <v>97</v>
      </c>
      <c r="W405" s="71">
        <v>225</v>
      </c>
      <c r="X405" s="71">
        <v>903</v>
      </c>
      <c r="Y405" s="71">
        <v>1206</v>
      </c>
      <c r="Z405" s="71">
        <v>1991</v>
      </c>
      <c r="AA405" s="71">
        <v>945</v>
      </c>
      <c r="AB405" s="71">
        <v>2485</v>
      </c>
      <c r="AC405" s="71">
        <v>0</v>
      </c>
      <c r="AD405" s="71">
        <v>0.34646356612039991</v>
      </c>
      <c r="AE405" s="72"/>
      <c r="AF405" s="71">
        <v>702272.90652592375</v>
      </c>
      <c r="AG405" s="71">
        <v>185583.84620072247</v>
      </c>
      <c r="AH405" s="71">
        <v>1595482.0149103217</v>
      </c>
      <c r="AI405" s="71">
        <v>5650078.3227769956</v>
      </c>
      <c r="AJ405" s="71">
        <v>4910668.8086675573</v>
      </c>
      <c r="AK405" s="71">
        <v>0</v>
      </c>
      <c r="AL405" s="71">
        <v>0</v>
      </c>
      <c r="AM405" s="71">
        <v>320881.32660168217</v>
      </c>
      <c r="AN405" s="71">
        <v>0</v>
      </c>
      <c r="AO405" s="71">
        <v>0</v>
      </c>
      <c r="AP405" s="71">
        <v>13364967.225683203</v>
      </c>
      <c r="AQ405" s="72"/>
      <c r="AR405" s="71">
        <v>75</v>
      </c>
      <c r="AS405" s="71">
        <v>41</v>
      </c>
      <c r="AT405" s="71">
        <v>0</v>
      </c>
      <c r="AU405" s="71">
        <v>0</v>
      </c>
      <c r="AV405" s="71">
        <v>0</v>
      </c>
      <c r="AW405" s="71">
        <v>1</v>
      </c>
      <c r="AX405" s="71"/>
      <c r="AY405" s="72"/>
      <c r="AZ405" s="71">
        <v>446.33600000000001</v>
      </c>
      <c r="BA405" s="71">
        <v>11516.099999999999</v>
      </c>
      <c r="BB405" s="71">
        <v>0</v>
      </c>
      <c r="BC405" s="71">
        <v>0</v>
      </c>
      <c r="BD405" s="71">
        <v>0</v>
      </c>
      <c r="BE405" s="71">
        <v>150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2283</v>
      </c>
      <c r="B406" s="70">
        <v>102</v>
      </c>
      <c r="C406" s="70">
        <v>20</v>
      </c>
      <c r="D406" s="70">
        <v>6</v>
      </c>
      <c r="E406" s="70">
        <v>2023</v>
      </c>
      <c r="F406" s="70" t="s">
        <v>1539</v>
      </c>
      <c r="G406" s="1064" t="s">
        <v>1879</v>
      </c>
      <c r="H406" s="70" t="s">
        <v>1880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88</v>
      </c>
      <c r="AS406" s="71">
        <v>41</v>
      </c>
      <c r="AT406" s="71">
        <v>0</v>
      </c>
      <c r="AU406" s="71">
        <v>0</v>
      </c>
      <c r="AV406" s="71">
        <v>0</v>
      </c>
      <c r="AW406" s="71">
        <v>1</v>
      </c>
      <c r="AX406" s="71"/>
      <c r="AY406" s="72"/>
      <c r="AZ406" s="71">
        <v>524.33600000000001</v>
      </c>
      <c r="BA406" s="71">
        <v>11516.099999999999</v>
      </c>
      <c r="BB406" s="71">
        <v>0</v>
      </c>
      <c r="BC406" s="71">
        <v>0</v>
      </c>
      <c r="BD406" s="71">
        <v>0</v>
      </c>
      <c r="BE406" s="71">
        <v>300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1878</v>
      </c>
      <c r="B407" s="70">
        <v>102</v>
      </c>
      <c r="C407" s="70">
        <v>21</v>
      </c>
      <c r="D407" s="70">
        <v>6</v>
      </c>
      <c r="E407" s="70">
        <v>2024</v>
      </c>
      <c r="F407" s="70" t="s">
        <v>1554</v>
      </c>
      <c r="G407" s="1064" t="s">
        <v>1879</v>
      </c>
      <c r="H407" s="70" t="s">
        <v>1880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2284</v>
      </c>
      <c r="B408" s="70">
        <v>35</v>
      </c>
      <c r="C408" s="70">
        <v>1</v>
      </c>
      <c r="D408" s="70">
        <v>3</v>
      </c>
      <c r="E408" s="70">
        <v>1990</v>
      </c>
      <c r="F408" s="70" t="s">
        <v>787</v>
      </c>
      <c r="G408" s="70" t="s">
        <v>1633</v>
      </c>
      <c r="H408" s="70" t="s">
        <v>1634</v>
      </c>
      <c r="I408" s="148"/>
      <c r="J408" s="71">
        <v>12.82223989430857</v>
      </c>
      <c r="K408" s="71">
        <v>2.5304680894274281</v>
      </c>
      <c r="L408" s="71">
        <v>1.196937556211886</v>
      </c>
      <c r="M408" s="71">
        <v>3.7873616678970938</v>
      </c>
      <c r="N408" s="71">
        <v>12.20981555270623</v>
      </c>
      <c r="O408" s="71">
        <v>4.6217990612072484</v>
      </c>
      <c r="P408" s="71">
        <v>3.2288475331590618</v>
      </c>
      <c r="Q408" s="71">
        <v>0.39663456753536702</v>
      </c>
      <c r="R408" s="71">
        <v>0</v>
      </c>
      <c r="S408" s="71">
        <v>0.32298446646290951</v>
      </c>
      <c r="T408" s="72"/>
      <c r="U408" s="71">
        <v>360003</v>
      </c>
      <c r="V408" s="71">
        <v>463</v>
      </c>
      <c r="W408" s="71">
        <v>14</v>
      </c>
      <c r="X408" s="71">
        <v>1270</v>
      </c>
      <c r="Y408" s="71">
        <v>2612</v>
      </c>
      <c r="Z408" s="71">
        <v>1901</v>
      </c>
      <c r="AA408" s="71">
        <v>784</v>
      </c>
      <c r="AB408" s="71">
        <v>6440</v>
      </c>
      <c r="AC408" s="71">
        <v>0</v>
      </c>
      <c r="AD408" s="71">
        <v>0.32298446646290951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2285</v>
      </c>
      <c r="B409" s="70">
        <v>36</v>
      </c>
      <c r="C409" s="70">
        <v>2</v>
      </c>
      <c r="D409" s="70">
        <v>3</v>
      </c>
      <c r="E409" s="70">
        <v>2005</v>
      </c>
      <c r="F409" s="70" t="s">
        <v>789</v>
      </c>
      <c r="G409" s="70" t="s">
        <v>1633</v>
      </c>
      <c r="H409" s="70" t="s">
        <v>1634</v>
      </c>
      <c r="I409" s="148"/>
      <c r="J409" s="71">
        <v>8.7125052246573738</v>
      </c>
      <c r="K409" s="71">
        <v>0.84907779941882056</v>
      </c>
      <c r="L409" s="71">
        <v>2.477509417730642</v>
      </c>
      <c r="M409" s="71">
        <v>3.6823313783235161</v>
      </c>
      <c r="N409" s="71">
        <v>11.727581007589301</v>
      </c>
      <c r="O409" s="71">
        <v>4.2461011257183179</v>
      </c>
      <c r="P409" s="71">
        <v>2.3685005122841178</v>
      </c>
      <c r="Q409" s="71">
        <v>0.27418723104097897</v>
      </c>
      <c r="R409" s="71">
        <v>0</v>
      </c>
      <c r="S409" s="71">
        <v>0</v>
      </c>
      <c r="T409" s="72"/>
      <c r="U409" s="71">
        <v>269089</v>
      </c>
      <c r="V409" s="71">
        <v>259</v>
      </c>
      <c r="W409" s="71">
        <v>22</v>
      </c>
      <c r="X409" s="71">
        <v>598</v>
      </c>
      <c r="Y409" s="71">
        <v>2391</v>
      </c>
      <c r="Z409" s="71">
        <v>2021</v>
      </c>
      <c r="AA409" s="71">
        <v>471</v>
      </c>
      <c r="AB409" s="71">
        <v>4654</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2286</v>
      </c>
      <c r="B410" s="70">
        <v>37</v>
      </c>
      <c r="C410" s="70">
        <v>3</v>
      </c>
      <c r="D410" s="70">
        <v>3</v>
      </c>
      <c r="E410" s="70">
        <v>2006</v>
      </c>
      <c r="F410" s="70" t="s">
        <v>790</v>
      </c>
      <c r="G410" s="70" t="s">
        <v>1633</v>
      </c>
      <c r="H410" s="70" t="s">
        <v>1634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2287</v>
      </c>
      <c r="B411" s="70">
        <v>38</v>
      </c>
      <c r="C411" s="70">
        <v>4</v>
      </c>
      <c r="D411" s="70">
        <v>3</v>
      </c>
      <c r="E411" s="70">
        <v>2007</v>
      </c>
      <c r="F411" s="70" t="s">
        <v>791</v>
      </c>
      <c r="G411" s="70" t="s">
        <v>1633</v>
      </c>
      <c r="H411" s="70" t="s">
        <v>1634</v>
      </c>
      <c r="I411" s="148"/>
      <c r="J411" s="71">
        <v>7.782592320594282</v>
      </c>
      <c r="K411" s="71">
        <v>0.62515793734289316</v>
      </c>
      <c r="L411" s="71">
        <v>2.544133313827539</v>
      </c>
      <c r="M411" s="71">
        <v>3.7903640035499588</v>
      </c>
      <c r="N411" s="71">
        <v>11.217383364899909</v>
      </c>
      <c r="O411" s="71">
        <v>3.8379819472381729</v>
      </c>
      <c r="P411" s="71">
        <v>2.134517589542094</v>
      </c>
      <c r="Q411" s="71">
        <v>0.26629372135014701</v>
      </c>
      <c r="R411" s="71">
        <v>0</v>
      </c>
      <c r="S411" s="71">
        <v>0</v>
      </c>
      <c r="T411" s="72"/>
      <c r="U411" s="71">
        <v>255582</v>
      </c>
      <c r="V411" s="71">
        <v>208</v>
      </c>
      <c r="W411" s="71">
        <v>31</v>
      </c>
      <c r="X411" s="71">
        <v>771</v>
      </c>
      <c r="Y411" s="71">
        <v>2293</v>
      </c>
      <c r="Z411" s="71">
        <v>1899</v>
      </c>
      <c r="AA411" s="71">
        <v>418</v>
      </c>
      <c r="AB411" s="71">
        <v>4281</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2288</v>
      </c>
      <c r="B412" s="70">
        <v>39</v>
      </c>
      <c r="C412" s="70">
        <v>5</v>
      </c>
      <c r="D412" s="70">
        <v>3</v>
      </c>
      <c r="E412" s="70">
        <v>2008</v>
      </c>
      <c r="F412" s="70" t="s">
        <v>792</v>
      </c>
      <c r="G412" s="70" t="s">
        <v>1633</v>
      </c>
      <c r="H412" s="70" t="s">
        <v>1634</v>
      </c>
      <c r="I412" s="148"/>
      <c r="J412" s="71">
        <v>6.2281051926416611</v>
      </c>
      <c r="K412" s="71">
        <v>0.54867453640811326</v>
      </c>
      <c r="L412" s="71">
        <v>2.1967630959897542</v>
      </c>
      <c r="M412" s="71">
        <v>4.4350929258528016</v>
      </c>
      <c r="N412" s="71">
        <v>11.14526519928371</v>
      </c>
      <c r="O412" s="71">
        <v>3.659030049601097</v>
      </c>
      <c r="P412" s="71">
        <v>1.9280577189490831</v>
      </c>
      <c r="Q412" s="71">
        <v>0.25433499978096202</v>
      </c>
      <c r="R412" s="71">
        <v>0</v>
      </c>
      <c r="S412" s="71">
        <v>0</v>
      </c>
      <c r="T412" s="72"/>
      <c r="U412" s="71">
        <v>214900</v>
      </c>
      <c r="V412" s="71">
        <v>208</v>
      </c>
      <c r="W412" s="71">
        <v>31</v>
      </c>
      <c r="X412" s="71">
        <v>771</v>
      </c>
      <c r="Y412" s="71">
        <v>2248</v>
      </c>
      <c r="Z412" s="71">
        <v>1874</v>
      </c>
      <c r="AA412" s="71">
        <v>378</v>
      </c>
      <c r="AB412" s="71">
        <v>4156</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2289</v>
      </c>
      <c r="B413" s="70">
        <v>40</v>
      </c>
      <c r="C413" s="70">
        <v>6</v>
      </c>
      <c r="D413" s="70">
        <v>3</v>
      </c>
      <c r="E413" s="70">
        <v>2009</v>
      </c>
      <c r="F413" s="70" t="s">
        <v>176</v>
      </c>
      <c r="G413" s="70" t="s">
        <v>1633</v>
      </c>
      <c r="H413" s="70" t="s">
        <v>1634</v>
      </c>
      <c r="I413" s="148"/>
      <c r="J413" s="71">
        <v>5.983599014619303</v>
      </c>
      <c r="K413" s="71">
        <v>0.43936972414457109</v>
      </c>
      <c r="L413" s="71">
        <v>5.0708386687862799</v>
      </c>
      <c r="M413" s="71">
        <v>3.0107791065631262</v>
      </c>
      <c r="N413" s="71">
        <v>9.3387792013642805</v>
      </c>
      <c r="O413" s="71">
        <v>3.7307791871832432</v>
      </c>
      <c r="P413" s="71">
        <v>1.868139786270494</v>
      </c>
      <c r="Q413" s="71">
        <v>0.23453027266857901</v>
      </c>
      <c r="R413" s="71">
        <v>0</v>
      </c>
      <c r="S413" s="71">
        <v>0</v>
      </c>
      <c r="T413" s="72"/>
      <c r="U413" s="71">
        <v>208499</v>
      </c>
      <c r="V413" s="71">
        <v>204</v>
      </c>
      <c r="W413" s="71">
        <v>82</v>
      </c>
      <c r="X413" s="71">
        <v>661</v>
      </c>
      <c r="Y413" s="71">
        <v>2193</v>
      </c>
      <c r="Z413" s="71">
        <v>1886</v>
      </c>
      <c r="AA413" s="71">
        <v>376</v>
      </c>
      <c r="AB413" s="71">
        <v>4023</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2290</v>
      </c>
      <c r="B414" s="70">
        <v>41</v>
      </c>
      <c r="C414" s="70">
        <v>7</v>
      </c>
      <c r="D414" s="70">
        <v>3</v>
      </c>
      <c r="E414" s="70">
        <v>2010</v>
      </c>
      <c r="F414" s="70" t="s">
        <v>177</v>
      </c>
      <c r="G414" s="70" t="s">
        <v>1633</v>
      </c>
      <c r="H414" s="70" t="s">
        <v>1634</v>
      </c>
      <c r="I414" s="148"/>
      <c r="J414" s="71">
        <v>6.7039903247975916</v>
      </c>
      <c r="K414" s="71">
        <v>0.45822142021743312</v>
      </c>
      <c r="L414" s="71">
        <v>4.6165029492413394</v>
      </c>
      <c r="M414" s="71">
        <v>2.6950672072369999</v>
      </c>
      <c r="N414" s="71">
        <v>9.0190894875944743</v>
      </c>
      <c r="O414" s="71">
        <v>3.6308254301072358</v>
      </c>
      <c r="P414" s="71">
        <v>1.834457652029758</v>
      </c>
      <c r="Q414" s="71">
        <v>0.238062874744665</v>
      </c>
      <c r="R414" s="71">
        <v>0</v>
      </c>
      <c r="S414" s="71">
        <v>0</v>
      </c>
      <c r="T414" s="72"/>
      <c r="U414" s="71">
        <v>261497</v>
      </c>
      <c r="V414" s="71">
        <v>204</v>
      </c>
      <c r="W414" s="71">
        <v>82</v>
      </c>
      <c r="X414" s="71">
        <v>661</v>
      </c>
      <c r="Y414" s="71">
        <v>2154</v>
      </c>
      <c r="Z414" s="71">
        <v>1844</v>
      </c>
      <c r="AA414" s="71">
        <v>360</v>
      </c>
      <c r="AB414" s="71">
        <v>3913</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2291</v>
      </c>
      <c r="B415" s="70">
        <v>42</v>
      </c>
      <c r="C415" s="70">
        <v>8</v>
      </c>
      <c r="D415" s="70">
        <v>3</v>
      </c>
      <c r="E415" s="70">
        <v>2011</v>
      </c>
      <c r="F415" s="70" t="s">
        <v>178</v>
      </c>
      <c r="G415" s="70" t="s">
        <v>1633</v>
      </c>
      <c r="H415" s="70" t="s">
        <v>1634</v>
      </c>
      <c r="I415" s="148"/>
      <c r="J415" s="71">
        <v>7.3606804445222096</v>
      </c>
      <c r="K415" s="71">
        <v>0.64205344192015668</v>
      </c>
      <c r="L415" s="71">
        <v>4.3075336323960416</v>
      </c>
      <c r="M415" s="71">
        <v>3.4046275859680848</v>
      </c>
      <c r="N415" s="71">
        <v>10.659527888178321</v>
      </c>
      <c r="O415" s="71">
        <v>3.4900277712986671</v>
      </c>
      <c r="P415" s="71">
        <v>1.6923725464620705</v>
      </c>
      <c r="Q415" s="71">
        <v>0.26835700785713901</v>
      </c>
      <c r="R415" s="71">
        <v>0</v>
      </c>
      <c r="S415" s="71">
        <v>0</v>
      </c>
      <c r="T415" s="72"/>
      <c r="U415" s="71">
        <v>270401</v>
      </c>
      <c r="V415" s="71">
        <v>204</v>
      </c>
      <c r="W415" s="71">
        <v>82</v>
      </c>
      <c r="X415" s="71">
        <v>661</v>
      </c>
      <c r="Y415" s="71">
        <v>2115</v>
      </c>
      <c r="Z415" s="71">
        <v>1811</v>
      </c>
      <c r="AA415" s="71">
        <v>342</v>
      </c>
      <c r="AB415" s="71">
        <v>3824</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2292</v>
      </c>
      <c r="B416" s="70">
        <v>43</v>
      </c>
      <c r="C416" s="70">
        <v>9</v>
      </c>
      <c r="D416" s="70">
        <v>3</v>
      </c>
      <c r="E416" s="70">
        <v>2012</v>
      </c>
      <c r="F416" s="70" t="s">
        <v>179</v>
      </c>
      <c r="G416" s="70" t="s">
        <v>1633</v>
      </c>
      <c r="H416" s="70" t="s">
        <v>1634</v>
      </c>
      <c r="I416" s="148"/>
      <c r="J416" s="71">
        <v>6.5642403916587373</v>
      </c>
      <c r="K416" s="71">
        <v>0.7232980343980715</v>
      </c>
      <c r="L416" s="71">
        <v>4.3461733471555437</v>
      </c>
      <c r="M416" s="71">
        <v>4.2285366441234107</v>
      </c>
      <c r="N416" s="71">
        <v>11.56564739284852</v>
      </c>
      <c r="O416" s="71">
        <v>3.4568283204161734</v>
      </c>
      <c r="P416" s="71">
        <v>1.6074456791474008</v>
      </c>
      <c r="Q416" s="71">
        <v>0.28569354412322601</v>
      </c>
      <c r="R416" s="71">
        <v>0</v>
      </c>
      <c r="S416" s="71">
        <v>0.1115692258910926</v>
      </c>
      <c r="T416" s="72"/>
      <c r="U416" s="71">
        <v>231048</v>
      </c>
      <c r="V416" s="71">
        <v>204</v>
      </c>
      <c r="W416" s="71">
        <v>82</v>
      </c>
      <c r="X416" s="71">
        <v>661</v>
      </c>
      <c r="Y416" s="71">
        <v>2089</v>
      </c>
      <c r="Z416" s="71">
        <v>1808</v>
      </c>
      <c r="AA416" s="71">
        <v>323</v>
      </c>
      <c r="AB416" s="71">
        <v>3747</v>
      </c>
      <c r="AC416" s="71">
        <v>0</v>
      </c>
      <c r="AD416" s="71">
        <v>0.1115692258910926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2293</v>
      </c>
      <c r="B417" s="70">
        <v>44</v>
      </c>
      <c r="C417" s="70">
        <v>10</v>
      </c>
      <c r="D417" s="70">
        <v>3</v>
      </c>
      <c r="E417" s="70">
        <v>2013</v>
      </c>
      <c r="F417" s="70" t="s">
        <v>180</v>
      </c>
      <c r="G417" s="70" t="s">
        <v>1633</v>
      </c>
      <c r="H417" s="70" t="s">
        <v>1634</v>
      </c>
      <c r="I417" s="148"/>
      <c r="J417" s="71">
        <v>7.5313959084839688</v>
      </c>
      <c r="K417" s="71">
        <v>0.5978082925754381</v>
      </c>
      <c r="L417" s="71">
        <v>3.8380137683554421</v>
      </c>
      <c r="M417" s="71">
        <v>3.9326401757394329</v>
      </c>
      <c r="N417" s="71">
        <v>10.95110388315242</v>
      </c>
      <c r="O417" s="71">
        <v>3.3035930898653652</v>
      </c>
      <c r="P417" s="71">
        <v>1.5885257265241712</v>
      </c>
      <c r="Q417" s="71">
        <v>0.280798264486745</v>
      </c>
      <c r="R417" s="71">
        <v>0</v>
      </c>
      <c r="S417" s="71">
        <v>0.43032975896294939</v>
      </c>
      <c r="T417" s="72"/>
      <c r="U417" s="71">
        <v>269916</v>
      </c>
      <c r="V417" s="71">
        <v>204</v>
      </c>
      <c r="W417" s="71">
        <v>82</v>
      </c>
      <c r="X417" s="71">
        <v>661</v>
      </c>
      <c r="Y417" s="71">
        <v>2041</v>
      </c>
      <c r="Z417" s="71">
        <v>1805</v>
      </c>
      <c r="AA417" s="71">
        <v>318</v>
      </c>
      <c r="AB417" s="71">
        <v>3630</v>
      </c>
      <c r="AC417" s="71">
        <v>0</v>
      </c>
      <c r="AD417" s="71">
        <v>0.43032975896294939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2294</v>
      </c>
      <c r="B418" s="70">
        <v>45</v>
      </c>
      <c r="C418" s="70">
        <v>11</v>
      </c>
      <c r="D418" s="70">
        <v>3</v>
      </c>
      <c r="E418" s="70">
        <v>2014</v>
      </c>
      <c r="F418" s="70" t="s">
        <v>181</v>
      </c>
      <c r="G418" s="70" t="s">
        <v>1633</v>
      </c>
      <c r="H418" s="70" t="s">
        <v>1634</v>
      </c>
      <c r="I418" s="148"/>
      <c r="J418" s="71">
        <v>7.4578067242154518</v>
      </c>
      <c r="K418" s="71">
        <v>0.56660885011114015</v>
      </c>
      <c r="L418" s="71">
        <v>0</v>
      </c>
      <c r="M418" s="71">
        <v>3.2979894663078242</v>
      </c>
      <c r="N418" s="71">
        <v>11.334459447216521</v>
      </c>
      <c r="O418" s="71">
        <v>3.0740931819414525</v>
      </c>
      <c r="P418" s="71">
        <v>1.5013773885231076</v>
      </c>
      <c r="Q418" s="71">
        <v>0.25961251097513699</v>
      </c>
      <c r="R418" s="71">
        <v>0</v>
      </c>
      <c r="S418" s="71">
        <v>0.52469408003731788</v>
      </c>
      <c r="T418" s="72"/>
      <c r="U418" s="71">
        <v>296844</v>
      </c>
      <c r="V418" s="71">
        <v>168</v>
      </c>
      <c r="W418" s="71">
        <v>0</v>
      </c>
      <c r="X418" s="71">
        <v>527</v>
      </c>
      <c r="Y418" s="71">
        <v>1995</v>
      </c>
      <c r="Z418" s="71">
        <v>1769</v>
      </c>
      <c r="AA418" s="71">
        <v>299</v>
      </c>
      <c r="AB418" s="71">
        <v>3498</v>
      </c>
      <c r="AC418" s="71">
        <v>0</v>
      </c>
      <c r="AD418" s="71">
        <v>0.52469408003731788</v>
      </c>
      <c r="AE418" s="72"/>
      <c r="AF418" s="71"/>
      <c r="AG418" s="71"/>
      <c r="AH418" s="71"/>
      <c r="AI418" s="71"/>
      <c r="AJ418" s="71"/>
      <c r="AK418" s="71"/>
      <c r="AL418" s="71"/>
      <c r="AM418" s="71"/>
      <c r="AN418" s="71"/>
      <c r="AO418" s="71"/>
      <c r="AP418" s="71"/>
      <c r="AQ418" s="72"/>
      <c r="AR418" s="71">
        <v>2</v>
      </c>
      <c r="AS418" s="71">
        <v>0</v>
      </c>
      <c r="AT418" s="71">
        <v>0</v>
      </c>
      <c r="AU418" s="71">
        <v>0</v>
      </c>
      <c r="AV418" s="71">
        <v>0</v>
      </c>
      <c r="AW418" s="71">
        <v>0</v>
      </c>
      <c r="AX418" s="71"/>
      <c r="AY418" s="72"/>
      <c r="AZ418" s="71">
        <v>7.2</v>
      </c>
      <c r="BA418" s="71">
        <v>0</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2295</v>
      </c>
      <c r="B419" s="70">
        <v>46</v>
      </c>
      <c r="C419" s="70">
        <v>12</v>
      </c>
      <c r="D419" s="70">
        <v>3</v>
      </c>
      <c r="E419" s="70">
        <v>2015</v>
      </c>
      <c r="F419" s="70" t="s">
        <v>182</v>
      </c>
      <c r="G419" s="70" t="s">
        <v>1633</v>
      </c>
      <c r="H419" s="70" t="s">
        <v>1634</v>
      </c>
      <c r="I419" s="148"/>
      <c r="J419" s="71">
        <v>8.5932975828938432</v>
      </c>
      <c r="K419" s="71">
        <v>0.54331898668691614</v>
      </c>
      <c r="L419" s="71">
        <v>0</v>
      </c>
      <c r="M419" s="71">
        <v>3.1910450394474021</v>
      </c>
      <c r="N419" s="71">
        <v>10.12893533932478</v>
      </c>
      <c r="O419" s="71">
        <v>3.0189724791400994</v>
      </c>
      <c r="P419" s="71">
        <v>1.4322094175669486</v>
      </c>
      <c r="Q419" s="71">
        <v>0.24382703940884001</v>
      </c>
      <c r="R419" s="71">
        <v>0</v>
      </c>
      <c r="S419" s="71">
        <v>0.40335189572182673</v>
      </c>
      <c r="T419" s="72"/>
      <c r="U419" s="71">
        <v>342933</v>
      </c>
      <c r="V419" s="71">
        <v>168</v>
      </c>
      <c r="W419" s="71">
        <v>0</v>
      </c>
      <c r="X419" s="71">
        <v>527</v>
      </c>
      <c r="Y419" s="71">
        <v>1937</v>
      </c>
      <c r="Z419" s="71">
        <v>1754</v>
      </c>
      <c r="AA419" s="71">
        <v>285</v>
      </c>
      <c r="AB419" s="71">
        <v>3356</v>
      </c>
      <c r="AC419" s="71">
        <v>0</v>
      </c>
      <c r="AD419" s="71">
        <v>0.40335189572182673</v>
      </c>
      <c r="AE419" s="72"/>
      <c r="AF419" s="71">
        <v>2646517.035753123</v>
      </c>
      <c r="AG419" s="71">
        <v>361969.9034809107</v>
      </c>
      <c r="AH419" s="71">
        <v>0</v>
      </c>
      <c r="AI419" s="71">
        <v>3351762.7735446719</v>
      </c>
      <c r="AJ419" s="71">
        <v>8579065.2440098599</v>
      </c>
      <c r="AK419" s="71">
        <v>0</v>
      </c>
      <c r="AL419" s="71">
        <v>0</v>
      </c>
      <c r="AM419" s="71">
        <v>459925.7221094796</v>
      </c>
      <c r="AN419" s="71">
        <v>0</v>
      </c>
      <c r="AO419" s="71">
        <v>0</v>
      </c>
      <c r="AP419" s="71">
        <v>15399240.678898046</v>
      </c>
      <c r="AQ419" s="72"/>
      <c r="AR419" s="71">
        <v>2</v>
      </c>
      <c r="AS419" s="71">
        <v>0</v>
      </c>
      <c r="AT419" s="71">
        <v>0</v>
      </c>
      <c r="AU419" s="71">
        <v>0</v>
      </c>
      <c r="AV419" s="71">
        <v>0</v>
      </c>
      <c r="AW419" s="71">
        <v>0</v>
      </c>
      <c r="AX419" s="71"/>
      <c r="AY419" s="72"/>
      <c r="AZ419" s="71">
        <v>7.2</v>
      </c>
      <c r="BA419" s="71">
        <v>0</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2296</v>
      </c>
      <c r="B420" s="70">
        <v>47</v>
      </c>
      <c r="C420" s="70">
        <v>13</v>
      </c>
      <c r="D420" s="70">
        <v>3</v>
      </c>
      <c r="E420" s="70">
        <v>2016</v>
      </c>
      <c r="F420" s="70" t="s">
        <v>155</v>
      </c>
      <c r="G420" s="70" t="s">
        <v>1633</v>
      </c>
      <c r="H420" s="70" t="s">
        <v>1634</v>
      </c>
      <c r="I420" s="148"/>
      <c r="J420" s="71">
        <v>8.8258852964683268</v>
      </c>
      <c r="K420" s="71">
        <v>0.51250087868150407</v>
      </c>
      <c r="L420" s="71">
        <v>0</v>
      </c>
      <c r="M420" s="71">
        <v>2.7359510440093113</v>
      </c>
      <c r="N420" s="71">
        <v>10.055842102541904</v>
      </c>
      <c r="O420" s="71">
        <v>2.9108993923141648</v>
      </c>
      <c r="P420" s="71">
        <v>1.5839433505037941</v>
      </c>
      <c r="Q420" s="71">
        <v>0.22934219443319082</v>
      </c>
      <c r="R420" s="71">
        <v>0</v>
      </c>
      <c r="S420" s="71">
        <v>0.3964416994013234</v>
      </c>
      <c r="T420" s="72"/>
      <c r="U420" s="71">
        <v>335261</v>
      </c>
      <c r="V420" s="71">
        <v>168</v>
      </c>
      <c r="W420" s="71">
        <v>0</v>
      </c>
      <c r="X420" s="71">
        <v>527</v>
      </c>
      <c r="Y420" s="71">
        <v>1891</v>
      </c>
      <c r="Z420" s="71">
        <v>1712</v>
      </c>
      <c r="AA420" s="71">
        <v>326</v>
      </c>
      <c r="AB420" s="71">
        <v>3247</v>
      </c>
      <c r="AC420" s="71">
        <v>0</v>
      </c>
      <c r="AD420" s="71">
        <v>0.3964416994013234</v>
      </c>
      <c r="AE420" s="72"/>
      <c r="AF420" s="71">
        <v>2765734.2431889819</v>
      </c>
      <c r="AG420" s="71">
        <v>345031.34475172719</v>
      </c>
      <c r="AH420" s="71">
        <v>0</v>
      </c>
      <c r="AI420" s="71">
        <v>3345727.5142100258</v>
      </c>
      <c r="AJ420" s="71">
        <v>8319133.5853268597</v>
      </c>
      <c r="AK420" s="71">
        <v>0</v>
      </c>
      <c r="AL420" s="71">
        <v>0</v>
      </c>
      <c r="AM420" s="71">
        <v>445333.44115118071</v>
      </c>
      <c r="AN420" s="71">
        <v>0</v>
      </c>
      <c r="AO420" s="71">
        <v>0</v>
      </c>
      <c r="AP420" s="71">
        <v>15220960.128628775</v>
      </c>
      <c r="AQ420" s="72"/>
      <c r="AR420" s="71">
        <v>2</v>
      </c>
      <c r="AS420" s="71">
        <v>0</v>
      </c>
      <c r="AT420" s="71">
        <v>0</v>
      </c>
      <c r="AU420" s="71">
        <v>0</v>
      </c>
      <c r="AV420" s="71">
        <v>0</v>
      </c>
      <c r="AW420" s="71">
        <v>0</v>
      </c>
      <c r="AX420" s="71"/>
      <c r="AY420" s="72"/>
      <c r="AZ420" s="71">
        <v>7.2</v>
      </c>
      <c r="BA420" s="71">
        <v>0</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2297</v>
      </c>
      <c r="B421" s="70">
        <v>48</v>
      </c>
      <c r="C421" s="70">
        <v>14</v>
      </c>
      <c r="D421" s="70">
        <v>3</v>
      </c>
      <c r="E421" s="70">
        <v>2017</v>
      </c>
      <c r="F421" s="70" t="s">
        <v>156</v>
      </c>
      <c r="G421" s="70" t="s">
        <v>1633</v>
      </c>
      <c r="H421" s="70" t="s">
        <v>1634</v>
      </c>
      <c r="I421" s="148"/>
      <c r="J421" s="71">
        <v>11.832429253714407</v>
      </c>
      <c r="K421" s="71">
        <v>0.52369916227274582</v>
      </c>
      <c r="L421" s="71">
        <v>0</v>
      </c>
      <c r="M421" s="71">
        <v>2.7433106715692546</v>
      </c>
      <c r="N421" s="71">
        <v>9.5540177577071645</v>
      </c>
      <c r="O421" s="71">
        <v>2.78479074153912</v>
      </c>
      <c r="P421" s="71">
        <v>1.5835655223152736</v>
      </c>
      <c r="Q421" s="71">
        <v>0.21344607228194901</v>
      </c>
      <c r="R421" s="71">
        <v>0</v>
      </c>
      <c r="S421" s="71">
        <v>0.32542031135250005</v>
      </c>
      <c r="T421" s="72"/>
      <c r="U421" s="71">
        <v>442268</v>
      </c>
      <c r="V421" s="71">
        <v>168</v>
      </c>
      <c r="W421" s="71">
        <v>0</v>
      </c>
      <c r="X421" s="71">
        <v>527</v>
      </c>
      <c r="Y421" s="71">
        <v>1836</v>
      </c>
      <c r="Z421" s="71">
        <v>1665</v>
      </c>
      <c r="AA421" s="71">
        <v>328</v>
      </c>
      <c r="AB421" s="71">
        <v>3125</v>
      </c>
      <c r="AC421" s="71">
        <v>0</v>
      </c>
      <c r="AD421" s="71">
        <v>0.32542031135249999</v>
      </c>
      <c r="AE421" s="72"/>
      <c r="AF421" s="71">
        <v>3585145.3185487101</v>
      </c>
      <c r="AG421" s="71">
        <v>346033.84994285507</v>
      </c>
      <c r="AH421" s="71">
        <v>0</v>
      </c>
      <c r="AI421" s="71">
        <v>3262952.1094941911</v>
      </c>
      <c r="AJ421" s="71">
        <v>7324379.6965410188</v>
      </c>
      <c r="AK421" s="71">
        <v>0</v>
      </c>
      <c r="AL421" s="71">
        <v>0</v>
      </c>
      <c r="AM421" s="71">
        <v>429271.50679821591</v>
      </c>
      <c r="AN421" s="71">
        <v>0</v>
      </c>
      <c r="AO421" s="71">
        <v>0</v>
      </c>
      <c r="AP421" s="71">
        <v>14947782.481324989</v>
      </c>
      <c r="AQ421" s="72"/>
      <c r="AR421" s="71">
        <v>2</v>
      </c>
      <c r="AS421" s="71">
        <v>0</v>
      </c>
      <c r="AT421" s="71">
        <v>0</v>
      </c>
      <c r="AU421" s="71">
        <v>0</v>
      </c>
      <c r="AV421" s="71">
        <v>0</v>
      </c>
      <c r="AW421" s="71">
        <v>0</v>
      </c>
      <c r="AX421" s="71"/>
      <c r="AY421" s="72"/>
      <c r="AZ421" s="71">
        <v>7.2</v>
      </c>
      <c r="BA421" s="71">
        <v>0</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2298</v>
      </c>
      <c r="B422" s="70">
        <v>49</v>
      </c>
      <c r="C422" s="70">
        <v>15</v>
      </c>
      <c r="D422" s="70">
        <v>3</v>
      </c>
      <c r="E422" s="70">
        <v>2018</v>
      </c>
      <c r="F422" s="70" t="s">
        <v>183</v>
      </c>
      <c r="G422" s="70" t="s">
        <v>1633</v>
      </c>
      <c r="H422" s="70" t="s">
        <v>1634</v>
      </c>
      <c r="I422" s="148"/>
      <c r="J422" s="71">
        <v>11.711887772799258</v>
      </c>
      <c r="K422" s="71">
        <v>0.48742207400290016</v>
      </c>
      <c r="L422" s="71">
        <v>0</v>
      </c>
      <c r="M422" s="71">
        <v>2.756840889335785</v>
      </c>
      <c r="N422" s="71">
        <v>8.5183464492980701</v>
      </c>
      <c r="O422" s="71">
        <v>2.6569789208818344</v>
      </c>
      <c r="P422" s="71">
        <v>1.5439029093939367</v>
      </c>
      <c r="Q422" s="71">
        <v>0.18931854930665501</v>
      </c>
      <c r="R422" s="71">
        <v>0</v>
      </c>
      <c r="S422" s="71">
        <v>0.33215163666612196</v>
      </c>
      <c r="T422" s="72"/>
      <c r="U422" s="71">
        <v>457410.00000000012</v>
      </c>
      <c r="V422" s="71">
        <v>168</v>
      </c>
      <c r="W422" s="71">
        <v>0</v>
      </c>
      <c r="X422" s="71">
        <v>527</v>
      </c>
      <c r="Y422" s="71">
        <v>1778</v>
      </c>
      <c r="Z422" s="71">
        <v>1619</v>
      </c>
      <c r="AA422" s="71">
        <v>323</v>
      </c>
      <c r="AB422" s="71">
        <v>2987</v>
      </c>
      <c r="AC422" s="71">
        <v>0</v>
      </c>
      <c r="AD422" s="71">
        <v>0.33215163666612202</v>
      </c>
      <c r="AE422" s="72"/>
      <c r="AF422" s="71">
        <v>3722070.3435258749</v>
      </c>
      <c r="AG422" s="71">
        <v>313077.85533399048</v>
      </c>
      <c r="AH422" s="71">
        <v>0</v>
      </c>
      <c r="AI422" s="71">
        <v>3335403.5612521339</v>
      </c>
      <c r="AJ422" s="71">
        <v>6588958.6872179303</v>
      </c>
      <c r="AK422" s="71">
        <v>0</v>
      </c>
      <c r="AL422" s="71">
        <v>0</v>
      </c>
      <c r="AM422" s="71">
        <v>411163.86769569508</v>
      </c>
      <c r="AN422" s="71">
        <v>0</v>
      </c>
      <c r="AO422" s="71">
        <v>0</v>
      </c>
      <c r="AP422" s="71">
        <v>14370674.315025624</v>
      </c>
      <c r="AQ422" s="72"/>
      <c r="AR422" s="71">
        <v>2</v>
      </c>
      <c r="AS422" s="71">
        <v>0</v>
      </c>
      <c r="AT422" s="71">
        <v>0</v>
      </c>
      <c r="AU422" s="71">
        <v>0</v>
      </c>
      <c r="AV422" s="71">
        <v>0</v>
      </c>
      <c r="AW422" s="71">
        <v>0</v>
      </c>
      <c r="AX422" s="71"/>
      <c r="AY422" s="72"/>
      <c r="AZ422" s="71">
        <v>7</v>
      </c>
      <c r="BA422" s="71">
        <v>0</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2299</v>
      </c>
      <c r="B423" s="70">
        <v>50</v>
      </c>
      <c r="C423" s="70">
        <v>16</v>
      </c>
      <c r="D423" s="70">
        <v>3</v>
      </c>
      <c r="E423" s="70">
        <v>2019</v>
      </c>
      <c r="F423" s="70" t="s">
        <v>158</v>
      </c>
      <c r="G423" s="70" t="s">
        <v>1633</v>
      </c>
      <c r="H423" s="70" t="s">
        <v>1634</v>
      </c>
      <c r="I423" s="148"/>
      <c r="J423" s="71">
        <v>10.741333444894696</v>
      </c>
      <c r="K423" s="71">
        <v>0.45229179324509355</v>
      </c>
      <c r="L423" s="71">
        <v>0</v>
      </c>
      <c r="M423" s="71">
        <v>2.4731366070176981</v>
      </c>
      <c r="N423" s="71">
        <v>8.4149929057884165</v>
      </c>
      <c r="O423" s="71">
        <v>2.5236914956403562</v>
      </c>
      <c r="P423" s="71">
        <v>1.334013375253448</v>
      </c>
      <c r="Q423" s="71">
        <v>0.177355170969382</v>
      </c>
      <c r="R423" s="71">
        <v>0</v>
      </c>
      <c r="S423" s="71">
        <v>0.28869522221244809</v>
      </c>
      <c r="T423" s="72"/>
      <c r="U423" s="71">
        <v>441298</v>
      </c>
      <c r="V423" s="71">
        <v>168</v>
      </c>
      <c r="W423" s="71">
        <v>0</v>
      </c>
      <c r="X423" s="71">
        <v>527</v>
      </c>
      <c r="Y423" s="71">
        <v>1735</v>
      </c>
      <c r="Z423" s="71">
        <v>1580</v>
      </c>
      <c r="AA423" s="71">
        <v>277</v>
      </c>
      <c r="AB423" s="71">
        <v>2874</v>
      </c>
      <c r="AC423" s="71">
        <v>0</v>
      </c>
      <c r="AD423" s="71">
        <v>0.28869522221244809</v>
      </c>
      <c r="AE423" s="72"/>
      <c r="AF423" s="71">
        <v>3523689.5562772062</v>
      </c>
      <c r="AG423" s="71">
        <v>312985.14419456682</v>
      </c>
      <c r="AH423" s="71">
        <v>0</v>
      </c>
      <c r="AI423" s="71">
        <v>3268418.6007318548</v>
      </c>
      <c r="AJ423" s="71">
        <v>6782240.9461700311</v>
      </c>
      <c r="AK423" s="71">
        <v>0</v>
      </c>
      <c r="AL423" s="71">
        <v>0</v>
      </c>
      <c r="AM423" s="71">
        <v>391417.16453958355</v>
      </c>
      <c r="AN423" s="71">
        <v>0</v>
      </c>
      <c r="AO423" s="71">
        <v>0</v>
      </c>
      <c r="AP423" s="71">
        <v>14278751.411913242</v>
      </c>
      <c r="AQ423" s="72"/>
      <c r="AR423" s="71">
        <v>2</v>
      </c>
      <c r="AS423" s="71">
        <v>0</v>
      </c>
      <c r="AT423" s="71">
        <v>0</v>
      </c>
      <c r="AU423" s="71">
        <v>0</v>
      </c>
      <c r="AV423" s="71">
        <v>0</v>
      </c>
      <c r="AW423" s="71">
        <v>0</v>
      </c>
      <c r="AX423" s="71"/>
      <c r="AY423" s="72"/>
      <c r="AZ423" s="71">
        <v>7.2</v>
      </c>
      <c r="BA423" s="71">
        <v>0</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2300</v>
      </c>
      <c r="B424" s="70">
        <v>51</v>
      </c>
      <c r="C424" s="70">
        <v>17</v>
      </c>
      <c r="D424" s="70">
        <v>3</v>
      </c>
      <c r="E424" s="70">
        <v>2020</v>
      </c>
      <c r="F424" s="70" t="s">
        <v>159</v>
      </c>
      <c r="G424" s="70" t="s">
        <v>1633</v>
      </c>
      <c r="H424" s="70" t="s">
        <v>1634</v>
      </c>
      <c r="I424" s="148"/>
      <c r="J424" s="71">
        <v>8.1444937931181354</v>
      </c>
      <c r="K424" s="71">
        <v>0.50341414427112752</v>
      </c>
      <c r="L424" s="71">
        <v>0</v>
      </c>
      <c r="M424" s="71">
        <v>2.6151506108563973</v>
      </c>
      <c r="N424" s="71">
        <v>7.5349989997648423</v>
      </c>
      <c r="O424" s="71">
        <v>2.1999150607287201</v>
      </c>
      <c r="P424" s="71">
        <v>1.2142971621960523</v>
      </c>
      <c r="Q424" s="71">
        <v>0.165148986240374</v>
      </c>
      <c r="R424" s="71">
        <v>0</v>
      </c>
      <c r="S424" s="71">
        <v>0.33698305472696721</v>
      </c>
      <c r="T424" s="72"/>
      <c r="U424" s="71">
        <v>379309</v>
      </c>
      <c r="V424" s="71">
        <v>173</v>
      </c>
      <c r="W424" s="71">
        <v>0</v>
      </c>
      <c r="X424" s="71">
        <v>586</v>
      </c>
      <c r="Y424" s="71">
        <v>1695</v>
      </c>
      <c r="Z424" s="71">
        <v>1572</v>
      </c>
      <c r="AA424" s="71">
        <v>268</v>
      </c>
      <c r="AB424" s="71">
        <v>2801</v>
      </c>
      <c r="AC424" s="71">
        <v>0</v>
      </c>
      <c r="AD424" s="71">
        <v>0.33698305472696721</v>
      </c>
      <c r="AE424" s="72"/>
      <c r="AF424" s="71">
        <v>2961609.5609580111</v>
      </c>
      <c r="AG424" s="71">
        <v>322537.7422384533</v>
      </c>
      <c r="AH424" s="71">
        <v>0</v>
      </c>
      <c r="AI424" s="71">
        <v>3364625.4516256968</v>
      </c>
      <c r="AJ424" s="71">
        <v>6960496.855841808</v>
      </c>
      <c r="AK424" s="71"/>
      <c r="AL424" s="71"/>
      <c r="AM424" s="71">
        <v>365561.61975906626</v>
      </c>
      <c r="AN424" s="71"/>
      <c r="AO424" s="71"/>
      <c r="AP424" s="71">
        <v>13974831.230423035</v>
      </c>
      <c r="AQ424" s="72"/>
      <c r="AR424" s="71">
        <v>2</v>
      </c>
      <c r="AS424" s="71">
        <v>0</v>
      </c>
      <c r="AT424" s="71">
        <v>0</v>
      </c>
      <c r="AU424" s="71">
        <v>0</v>
      </c>
      <c r="AV424" s="71">
        <v>0</v>
      </c>
      <c r="AW424" s="71">
        <v>0</v>
      </c>
      <c r="AX424" s="71"/>
      <c r="AY424" s="72"/>
      <c r="AZ424" s="71">
        <v>7.2</v>
      </c>
      <c r="BA424" s="71">
        <v>0</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2301</v>
      </c>
      <c r="B425" s="70">
        <v>51</v>
      </c>
      <c r="C425" s="70">
        <v>18</v>
      </c>
      <c r="D425" s="70">
        <v>3</v>
      </c>
      <c r="E425" s="70">
        <v>2021</v>
      </c>
      <c r="F425" s="70" t="s">
        <v>160</v>
      </c>
      <c r="G425" s="1064" t="s">
        <v>1633</v>
      </c>
      <c r="H425" s="70" t="s">
        <v>1634</v>
      </c>
      <c r="I425" s="148"/>
      <c r="J425" s="71">
        <v>5.7858049510865612</v>
      </c>
      <c r="K425" s="71">
        <v>0.48492756010798393</v>
      </c>
      <c r="L425" s="71">
        <v>0</v>
      </c>
      <c r="M425" s="71">
        <v>2.6559900941108676</v>
      </c>
      <c r="N425" s="71">
        <v>7.2378438494834523</v>
      </c>
      <c r="O425" s="71">
        <v>2.0536539932111957</v>
      </c>
      <c r="P425" s="71">
        <v>1.2545846734395454</v>
      </c>
      <c r="Q425" s="71">
        <v>0.157528415758282</v>
      </c>
      <c r="R425" s="71">
        <v>0</v>
      </c>
      <c r="S425" s="71">
        <v>0.28759590329436602</v>
      </c>
      <c r="T425" s="72"/>
      <c r="U425" s="71">
        <v>276716</v>
      </c>
      <c r="V425" s="71">
        <v>173</v>
      </c>
      <c r="W425" s="71">
        <v>0</v>
      </c>
      <c r="X425" s="71">
        <v>586</v>
      </c>
      <c r="Y425" s="71">
        <v>1648</v>
      </c>
      <c r="Z425" s="71">
        <v>1511</v>
      </c>
      <c r="AA425" s="71">
        <v>270</v>
      </c>
      <c r="AB425" s="71">
        <v>2698</v>
      </c>
      <c r="AC425" s="71">
        <v>0</v>
      </c>
      <c r="AD425" s="71">
        <v>0.28759590329436602</v>
      </c>
      <c r="AE425" s="72"/>
      <c r="AF425" s="71">
        <v>2119525.4515934126</v>
      </c>
      <c r="AG425" s="71">
        <v>328107.46277088299</v>
      </c>
      <c r="AH425" s="71">
        <v>0</v>
      </c>
      <c r="AI425" s="71">
        <v>3691991.4995297855</v>
      </c>
      <c r="AJ425" s="71">
        <v>6592335.957858027</v>
      </c>
      <c r="AK425" s="71">
        <v>0</v>
      </c>
      <c r="AL425" s="71">
        <v>0</v>
      </c>
      <c r="AM425" s="71">
        <v>354149.96930545231</v>
      </c>
      <c r="AN425" s="71">
        <v>0</v>
      </c>
      <c r="AO425" s="71">
        <v>0</v>
      </c>
      <c r="AP425" s="71">
        <v>13086110.341057561</v>
      </c>
      <c r="AQ425" s="72"/>
      <c r="AR425" s="71">
        <v>2</v>
      </c>
      <c r="AS425" s="71">
        <v>0</v>
      </c>
      <c r="AT425" s="71">
        <v>0</v>
      </c>
      <c r="AU425" s="71">
        <v>0</v>
      </c>
      <c r="AV425" s="71">
        <v>0</v>
      </c>
      <c r="AW425" s="71">
        <v>0</v>
      </c>
      <c r="AX425" s="71"/>
      <c r="AY425" s="72"/>
      <c r="AZ425" s="71">
        <v>7.2</v>
      </c>
      <c r="BA425" s="71">
        <v>0</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1763</v>
      </c>
      <c r="B426" s="70">
        <v>51</v>
      </c>
      <c r="C426" s="70">
        <v>19</v>
      </c>
      <c r="D426" s="70">
        <v>3</v>
      </c>
      <c r="E426" s="70">
        <v>2022</v>
      </c>
      <c r="F426" s="70" t="s">
        <v>161</v>
      </c>
      <c r="G426" s="1064" t="s">
        <v>1633</v>
      </c>
      <c r="H426" s="70" t="s">
        <v>1634</v>
      </c>
      <c r="I426" s="148"/>
      <c r="J426" s="71">
        <v>8.6435553492630568</v>
      </c>
      <c r="K426" s="71">
        <v>0.46385943474561081</v>
      </c>
      <c r="L426" s="71">
        <v>0</v>
      </c>
      <c r="M426" s="71">
        <v>2.7079211589528569</v>
      </c>
      <c r="N426" s="71">
        <v>6.799372818479763</v>
      </c>
      <c r="O426" s="71">
        <v>2.0928313104887111</v>
      </c>
      <c r="P426" s="71">
        <v>1.2265927569637056</v>
      </c>
      <c r="Q426" s="71">
        <v>0.15176645398326324</v>
      </c>
      <c r="R426" s="71">
        <v>0</v>
      </c>
      <c r="S426" s="71">
        <v>0.36044104824832462</v>
      </c>
      <c r="T426" s="72"/>
      <c r="U426" s="71">
        <v>508438</v>
      </c>
      <c r="V426" s="71">
        <v>173</v>
      </c>
      <c r="W426" s="71">
        <v>0</v>
      </c>
      <c r="X426" s="71">
        <v>586</v>
      </c>
      <c r="Y426" s="71">
        <v>1572</v>
      </c>
      <c r="Z426" s="71">
        <v>1463</v>
      </c>
      <c r="AA426" s="71">
        <v>268</v>
      </c>
      <c r="AB426" s="71">
        <v>2578</v>
      </c>
      <c r="AC426" s="71">
        <v>0</v>
      </c>
      <c r="AD426" s="71">
        <v>0.36044104824832462</v>
      </c>
      <c r="AE426" s="72"/>
      <c r="AF426" s="71">
        <v>3471881.9965017657</v>
      </c>
      <c r="AG426" s="71">
        <v>330989.74631675245</v>
      </c>
      <c r="AH426" s="71">
        <v>0</v>
      </c>
      <c r="AI426" s="71">
        <v>3666606.7521011294</v>
      </c>
      <c r="AJ426" s="71">
        <v>6400971.282939801</v>
      </c>
      <c r="AK426" s="71">
        <v>0</v>
      </c>
      <c r="AL426" s="71">
        <v>0</v>
      </c>
      <c r="AM426" s="71">
        <v>332890.1649815439</v>
      </c>
      <c r="AN426" s="71">
        <v>0</v>
      </c>
      <c r="AO426" s="71">
        <v>0</v>
      </c>
      <c r="AP426" s="71">
        <v>14203339.942840993</v>
      </c>
      <c r="AQ426" s="72"/>
      <c r="AR426" s="71">
        <v>3</v>
      </c>
      <c r="AS426" s="71">
        <v>0</v>
      </c>
      <c r="AT426" s="71">
        <v>0</v>
      </c>
      <c r="AU426" s="71">
        <v>0</v>
      </c>
      <c r="AV426" s="71">
        <v>0</v>
      </c>
      <c r="AW426" s="71">
        <v>0</v>
      </c>
      <c r="AX426" s="71"/>
      <c r="AY426" s="72"/>
      <c r="AZ426" s="71">
        <v>9.3000000000000007</v>
      </c>
      <c r="BA426" s="71">
        <v>0</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2302</v>
      </c>
      <c r="B427" s="70">
        <v>51</v>
      </c>
      <c r="C427" s="70">
        <v>20</v>
      </c>
      <c r="D427" s="70">
        <v>3</v>
      </c>
      <c r="E427" s="70">
        <v>2023</v>
      </c>
      <c r="F427" s="70" t="s">
        <v>1539</v>
      </c>
      <c r="G427" s="70" t="s">
        <v>1633</v>
      </c>
      <c r="H427" s="70" t="s">
        <v>1634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v>
      </c>
      <c r="AS427" s="71">
        <v>0</v>
      </c>
      <c r="AT427" s="71">
        <v>0</v>
      </c>
      <c r="AU427" s="71">
        <v>0</v>
      </c>
      <c r="AV427" s="71">
        <v>0</v>
      </c>
      <c r="AW427" s="71">
        <v>0</v>
      </c>
      <c r="AX427" s="71"/>
      <c r="AY427" s="72"/>
      <c r="AZ427" s="71">
        <v>9.3000000000000007</v>
      </c>
      <c r="BA427" s="71">
        <v>0</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1632</v>
      </c>
      <c r="B428" s="70">
        <v>51</v>
      </c>
      <c r="C428" s="70">
        <v>21</v>
      </c>
      <c r="D428" s="70">
        <v>3</v>
      </c>
      <c r="E428" s="70">
        <v>2024</v>
      </c>
      <c r="F428" s="70" t="s">
        <v>1554</v>
      </c>
      <c r="G428" s="70" t="s">
        <v>1633</v>
      </c>
      <c r="H428" s="70" t="s">
        <v>1634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2303</v>
      </c>
      <c r="B429" s="70">
        <v>358</v>
      </c>
      <c r="C429" s="70">
        <v>1</v>
      </c>
      <c r="D429" s="70">
        <v>22</v>
      </c>
      <c r="E429" s="70">
        <v>1990</v>
      </c>
      <c r="F429" s="70" t="s">
        <v>787</v>
      </c>
      <c r="G429" s="70" t="s">
        <v>2304</v>
      </c>
      <c r="H429" s="70" t="s">
        <v>2305</v>
      </c>
      <c r="I429" s="148"/>
      <c r="J429" s="71">
        <v>0.44800945618845101</v>
      </c>
      <c r="K429" s="71">
        <v>0.95324231204181942</v>
      </c>
      <c r="L429" s="71">
        <v>0.21894520628559919</v>
      </c>
      <c r="M429" s="71">
        <v>3.7159735331036621</v>
      </c>
      <c r="N429" s="71">
        <v>2.7777741727263852</v>
      </c>
      <c r="O429" s="71">
        <v>1.908528281455913</v>
      </c>
      <c r="P429" s="71">
        <v>8.1009478287294296</v>
      </c>
      <c r="Q429" s="71">
        <v>0.21587021105768001</v>
      </c>
      <c r="R429" s="71">
        <v>27.69576876713796</v>
      </c>
      <c r="S429" s="71">
        <v>0.27146726871174309</v>
      </c>
      <c r="T429" s="72"/>
      <c r="U429" s="71">
        <v>111754</v>
      </c>
      <c r="V429" s="71">
        <v>366</v>
      </c>
      <c r="W429" s="71">
        <v>2</v>
      </c>
      <c r="X429" s="71">
        <v>1550</v>
      </c>
      <c r="Y429" s="71">
        <v>1216</v>
      </c>
      <c r="Z429" s="71">
        <v>785</v>
      </c>
      <c r="AA429" s="71">
        <v>1967</v>
      </c>
      <c r="AB429" s="71">
        <v>3505</v>
      </c>
      <c r="AC429" s="71">
        <v>4796957</v>
      </c>
      <c r="AD429" s="71">
        <v>0.27146726871174309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2306</v>
      </c>
      <c r="B430" s="70">
        <v>359</v>
      </c>
      <c r="C430" s="70">
        <v>2</v>
      </c>
      <c r="D430" s="70">
        <v>22</v>
      </c>
      <c r="E430" s="70">
        <v>2005</v>
      </c>
      <c r="F430" s="70" t="s">
        <v>789</v>
      </c>
      <c r="G430" s="70" t="s">
        <v>2304</v>
      </c>
      <c r="H430" s="70" t="s">
        <v>2305</v>
      </c>
      <c r="I430" s="148"/>
      <c r="J430" s="71">
        <v>0.57163204794410882</v>
      </c>
      <c r="K430" s="71">
        <v>0.66149713795739828</v>
      </c>
      <c r="L430" s="71">
        <v>0</v>
      </c>
      <c r="M430" s="71">
        <v>4.459382196435004</v>
      </c>
      <c r="N430" s="71">
        <v>3.575778745264603</v>
      </c>
      <c r="O430" s="71">
        <v>2.5316931501685169</v>
      </c>
      <c r="P430" s="71">
        <v>9.6298906178855326</v>
      </c>
      <c r="Q430" s="71">
        <v>0.18581575563026401</v>
      </c>
      <c r="R430" s="71">
        <v>13.953117962470481</v>
      </c>
      <c r="S430" s="71">
        <v>0.69781632800000015</v>
      </c>
      <c r="T430" s="72"/>
      <c r="U430" s="71">
        <v>72641</v>
      </c>
      <c r="V430" s="71">
        <v>310</v>
      </c>
      <c r="W430" s="71">
        <v>0</v>
      </c>
      <c r="X430" s="71">
        <v>1062</v>
      </c>
      <c r="Y430" s="71">
        <v>1351</v>
      </c>
      <c r="Z430" s="71">
        <v>1205</v>
      </c>
      <c r="AA430" s="71">
        <v>1915</v>
      </c>
      <c r="AB430" s="71">
        <v>3154</v>
      </c>
      <c r="AC430" s="71">
        <v>2467320</v>
      </c>
      <c r="AD430" s="71">
        <v>0.69781632800000015</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2307</v>
      </c>
      <c r="B431" s="70">
        <v>360</v>
      </c>
      <c r="C431" s="70">
        <v>3</v>
      </c>
      <c r="D431" s="70">
        <v>22</v>
      </c>
      <c r="E431" s="70">
        <v>2006</v>
      </c>
      <c r="F431" s="70" t="s">
        <v>790</v>
      </c>
      <c r="G431" s="70" t="s">
        <v>2304</v>
      </c>
      <c r="H431" s="70" t="s">
        <v>2305</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2308</v>
      </c>
      <c r="B432" s="70">
        <v>361</v>
      </c>
      <c r="C432" s="70">
        <v>4</v>
      </c>
      <c r="D432" s="70">
        <v>22</v>
      </c>
      <c r="E432" s="70">
        <v>2007</v>
      </c>
      <c r="F432" s="70" t="s">
        <v>791</v>
      </c>
      <c r="G432" s="70" t="s">
        <v>2304</v>
      </c>
      <c r="H432" s="70" t="s">
        <v>2305</v>
      </c>
      <c r="I432" s="148"/>
      <c r="J432" s="71">
        <v>0.64120563949014908</v>
      </c>
      <c r="K432" s="71">
        <v>0.79163833480709711</v>
      </c>
      <c r="L432" s="71">
        <v>0.223237678046141</v>
      </c>
      <c r="M432" s="71">
        <v>5.1824423066551963</v>
      </c>
      <c r="N432" s="71">
        <v>3.7503438047112692</v>
      </c>
      <c r="O432" s="71">
        <v>2.431328216180896</v>
      </c>
      <c r="P432" s="71">
        <v>9.2529805556226652</v>
      </c>
      <c r="Q432" s="71">
        <v>0.19127614883244601</v>
      </c>
      <c r="R432" s="71">
        <v>13.595802445836</v>
      </c>
      <c r="S432" s="71">
        <v>0.53899576827999995</v>
      </c>
      <c r="T432" s="72"/>
      <c r="U432" s="71">
        <v>70525</v>
      </c>
      <c r="V432" s="71">
        <v>334</v>
      </c>
      <c r="W432" s="71">
        <v>2</v>
      </c>
      <c r="X432" s="71">
        <v>1322</v>
      </c>
      <c r="Y432" s="71">
        <v>1350</v>
      </c>
      <c r="Z432" s="71">
        <v>1203</v>
      </c>
      <c r="AA432" s="71">
        <v>1812</v>
      </c>
      <c r="AB432" s="71">
        <v>3075</v>
      </c>
      <c r="AC432" s="71">
        <v>2473117</v>
      </c>
      <c r="AD432" s="71">
        <v>0.53899576827999995</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2309</v>
      </c>
      <c r="B433" s="70">
        <v>362</v>
      </c>
      <c r="C433" s="70">
        <v>5</v>
      </c>
      <c r="D433" s="70">
        <v>22</v>
      </c>
      <c r="E433" s="70">
        <v>2008</v>
      </c>
      <c r="F433" s="70" t="s">
        <v>792</v>
      </c>
      <c r="G433" s="70" t="s">
        <v>2304</v>
      </c>
      <c r="H433" s="70" t="s">
        <v>2305</v>
      </c>
      <c r="I433" s="148"/>
      <c r="J433" s="71">
        <v>0.39012898162766269</v>
      </c>
      <c r="K433" s="71">
        <v>0.62797536808057786</v>
      </c>
      <c r="L433" s="71">
        <v>0.19976953041291781</v>
      </c>
      <c r="M433" s="71">
        <v>5.1715450446671118</v>
      </c>
      <c r="N433" s="71">
        <v>3.70889985100913</v>
      </c>
      <c r="O433" s="71">
        <v>2.4055096163866341</v>
      </c>
      <c r="P433" s="71">
        <v>9.0843142789638023</v>
      </c>
      <c r="Q433" s="71">
        <v>0.185671893487834</v>
      </c>
      <c r="R433" s="71">
        <v>13.03138856328188</v>
      </c>
      <c r="S433" s="71">
        <v>0.39839981634999999</v>
      </c>
      <c r="T433" s="72"/>
      <c r="U433" s="71">
        <v>54721</v>
      </c>
      <c r="V433" s="71">
        <v>334</v>
      </c>
      <c r="W433" s="71">
        <v>2</v>
      </c>
      <c r="X433" s="71">
        <v>1322</v>
      </c>
      <c r="Y433" s="71">
        <v>1358</v>
      </c>
      <c r="Z433" s="71">
        <v>1232</v>
      </c>
      <c r="AA433" s="71">
        <v>1781</v>
      </c>
      <c r="AB433" s="71">
        <v>3034</v>
      </c>
      <c r="AC433" s="71">
        <v>2461450</v>
      </c>
      <c r="AD433" s="71">
        <v>0.39839981634999999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2310</v>
      </c>
      <c r="B434" s="70">
        <v>363</v>
      </c>
      <c r="C434" s="70">
        <v>6</v>
      </c>
      <c r="D434" s="70">
        <v>22</v>
      </c>
      <c r="E434" s="70">
        <v>2009</v>
      </c>
      <c r="F434" s="70" t="s">
        <v>176</v>
      </c>
      <c r="G434" s="70" t="s">
        <v>2304</v>
      </c>
      <c r="H434" s="70" t="s">
        <v>2305</v>
      </c>
      <c r="I434" s="148"/>
      <c r="J434" s="71">
        <v>0.36396619176406431</v>
      </c>
      <c r="K434" s="71">
        <v>0.48107533999744662</v>
      </c>
      <c r="L434" s="71">
        <v>0.31104699142104031</v>
      </c>
      <c r="M434" s="71">
        <v>4.3581586596938484</v>
      </c>
      <c r="N434" s="71">
        <v>3.4295157503147942</v>
      </c>
      <c r="O434" s="71">
        <v>2.446963867733654</v>
      </c>
      <c r="P434" s="71">
        <v>8.739515649068613</v>
      </c>
      <c r="Q434" s="71">
        <v>0.178389916571179</v>
      </c>
      <c r="R434" s="71">
        <v>21.197635223947231</v>
      </c>
      <c r="S434" s="71">
        <v>0.41569566584000001</v>
      </c>
      <c r="T434" s="72"/>
      <c r="U434" s="71">
        <v>44962</v>
      </c>
      <c r="V434" s="71">
        <v>295</v>
      </c>
      <c r="W434" s="71">
        <v>3</v>
      </c>
      <c r="X434" s="71">
        <v>1273</v>
      </c>
      <c r="Y434" s="71">
        <v>1376</v>
      </c>
      <c r="Z434" s="71">
        <v>1237</v>
      </c>
      <c r="AA434" s="71">
        <v>1759</v>
      </c>
      <c r="AB434" s="71">
        <v>3060</v>
      </c>
      <c r="AC434" s="71">
        <v>3906166</v>
      </c>
      <c r="AD434" s="71">
        <v>0.41569566584000001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0.69399999999999995</v>
      </c>
      <c r="BL434" s="71">
        <v>0</v>
      </c>
      <c r="BM434" s="71">
        <v>0</v>
      </c>
      <c r="BN434" s="72"/>
      <c r="BO434" s="71">
        <v>0</v>
      </c>
      <c r="BP434" s="71">
        <v>0</v>
      </c>
      <c r="BQ434" s="71">
        <v>0</v>
      </c>
      <c r="BR434" s="71">
        <v>1</v>
      </c>
      <c r="BS434" s="71">
        <v>0</v>
      </c>
      <c r="BT434" s="71">
        <v>0</v>
      </c>
      <c r="BU434"/>
      <c r="BV434" s="70">
        <v>0.69399999999999995</v>
      </c>
      <c r="BW434" s="70">
        <v>0</v>
      </c>
      <c r="BX434" s="70">
        <v>0</v>
      </c>
      <c r="BY434" s="70">
        <v>0</v>
      </c>
      <c r="BZ434" s="70">
        <v>0</v>
      </c>
      <c r="CA434" s="70">
        <v>0</v>
      </c>
      <c r="CB434" s="70">
        <v>0</v>
      </c>
      <c r="CC434" s="70">
        <v>0</v>
      </c>
      <c r="CD434" s="70">
        <v>0</v>
      </c>
    </row>
    <row r="435" spans="1:82">
      <c r="A435" s="70" t="s">
        <v>2311</v>
      </c>
      <c r="B435" s="70">
        <v>364</v>
      </c>
      <c r="C435" s="70">
        <v>7</v>
      </c>
      <c r="D435" s="70">
        <v>22</v>
      </c>
      <c r="E435" s="70">
        <v>2010</v>
      </c>
      <c r="F435" s="70" t="s">
        <v>177</v>
      </c>
      <c r="G435" s="70" t="s">
        <v>2304</v>
      </c>
      <c r="H435" s="70" t="s">
        <v>2305</v>
      </c>
      <c r="I435" s="148"/>
      <c r="J435" s="71">
        <v>0.30307571357795682</v>
      </c>
      <c r="K435" s="71">
        <v>0.4312652191696833</v>
      </c>
      <c r="L435" s="71">
        <v>0.29053432125068468</v>
      </c>
      <c r="M435" s="71">
        <v>4.408855907684444</v>
      </c>
      <c r="N435" s="71">
        <v>3.459090027418414</v>
      </c>
      <c r="O435" s="71">
        <v>2.5025917145695749</v>
      </c>
      <c r="P435" s="71">
        <v>8.6525252587403578</v>
      </c>
      <c r="Q435" s="71">
        <v>0.18403787275814201</v>
      </c>
      <c r="R435" s="71">
        <v>14.62047166770197</v>
      </c>
      <c r="S435" s="71">
        <v>0.37218444944000001</v>
      </c>
      <c r="T435" s="72"/>
      <c r="U435" s="71">
        <v>40020</v>
      </c>
      <c r="V435" s="71">
        <v>295</v>
      </c>
      <c r="W435" s="71">
        <v>3</v>
      </c>
      <c r="X435" s="71">
        <v>1273</v>
      </c>
      <c r="Y435" s="71">
        <v>1369</v>
      </c>
      <c r="Z435" s="71">
        <v>1271</v>
      </c>
      <c r="AA435" s="71">
        <v>1698</v>
      </c>
      <c r="AB435" s="71">
        <v>3025</v>
      </c>
      <c r="AC435" s="71">
        <v>2553152</v>
      </c>
      <c r="AD435" s="71">
        <v>0.37218444944000001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0.73599999999999999</v>
      </c>
      <c r="BL435" s="71">
        <v>0</v>
      </c>
      <c r="BM435" s="71">
        <v>0</v>
      </c>
      <c r="BN435" s="72"/>
      <c r="BO435" s="71">
        <v>0</v>
      </c>
      <c r="BP435" s="71">
        <v>0</v>
      </c>
      <c r="BQ435" s="71">
        <v>0</v>
      </c>
      <c r="BR435" s="71">
        <v>1</v>
      </c>
      <c r="BS435" s="71">
        <v>0</v>
      </c>
      <c r="BT435" s="71">
        <v>0</v>
      </c>
      <c r="BU435"/>
      <c r="BV435" s="70">
        <v>0.73599999999999999</v>
      </c>
      <c r="BW435" s="70">
        <v>0</v>
      </c>
      <c r="BX435" s="70">
        <v>0</v>
      </c>
      <c r="BY435" s="70">
        <v>0</v>
      </c>
      <c r="BZ435" s="70">
        <v>0</v>
      </c>
      <c r="CA435" s="70">
        <v>0</v>
      </c>
      <c r="CB435" s="70">
        <v>0</v>
      </c>
      <c r="CC435" s="70">
        <v>0</v>
      </c>
      <c r="CD435" s="70">
        <v>0</v>
      </c>
    </row>
    <row r="436" spans="1:82">
      <c r="A436" s="70" t="s">
        <v>2312</v>
      </c>
      <c r="B436" s="70">
        <v>365</v>
      </c>
      <c r="C436" s="70">
        <v>8</v>
      </c>
      <c r="D436" s="70">
        <v>22</v>
      </c>
      <c r="E436" s="70">
        <v>2011</v>
      </c>
      <c r="F436" s="70" t="s">
        <v>178</v>
      </c>
      <c r="G436" s="70" t="s">
        <v>2304</v>
      </c>
      <c r="H436" s="70" t="s">
        <v>2305</v>
      </c>
      <c r="I436" s="148"/>
      <c r="J436" s="71">
        <v>0.37561533801302138</v>
      </c>
      <c r="K436" s="71">
        <v>0.65106009751436844</v>
      </c>
      <c r="L436" s="71">
        <v>0.12810485400710911</v>
      </c>
      <c r="M436" s="71">
        <v>5.6063939492397434</v>
      </c>
      <c r="N436" s="71">
        <v>3.9372009205066609</v>
      </c>
      <c r="O436" s="71">
        <v>2.412763539296483</v>
      </c>
      <c r="P436" s="71">
        <v>7.9769138739674199</v>
      </c>
      <c r="Q436" s="71">
        <v>0.208145105989612</v>
      </c>
      <c r="R436" s="71">
        <v>14.51968912382519</v>
      </c>
      <c r="S436" s="71">
        <v>0.30173101190000001</v>
      </c>
      <c r="T436" s="72"/>
      <c r="U436" s="71">
        <v>46601</v>
      </c>
      <c r="V436" s="71">
        <v>295</v>
      </c>
      <c r="W436" s="71">
        <v>3</v>
      </c>
      <c r="X436" s="71">
        <v>1273</v>
      </c>
      <c r="Y436" s="71">
        <v>1349</v>
      </c>
      <c r="Z436" s="71">
        <v>1252</v>
      </c>
      <c r="AA436" s="71">
        <v>1612</v>
      </c>
      <c r="AB436" s="71">
        <v>2966</v>
      </c>
      <c r="AC436" s="71">
        <v>2531359</v>
      </c>
      <c r="AD436" s="71">
        <v>0.30173101190000001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0.63700000000000001</v>
      </c>
      <c r="BL436" s="71">
        <v>0</v>
      </c>
      <c r="BM436" s="71">
        <v>0</v>
      </c>
      <c r="BN436" s="72"/>
      <c r="BO436" s="71">
        <v>0</v>
      </c>
      <c r="BP436" s="71">
        <v>0</v>
      </c>
      <c r="BQ436" s="71">
        <v>0</v>
      </c>
      <c r="BR436" s="71">
        <v>1</v>
      </c>
      <c r="BS436" s="71">
        <v>0</v>
      </c>
      <c r="BT436" s="71">
        <v>0</v>
      </c>
      <c r="BU436"/>
      <c r="BV436" s="70">
        <v>0.63700000000000001</v>
      </c>
      <c r="BW436" s="70">
        <v>0</v>
      </c>
      <c r="BX436" s="70">
        <v>0</v>
      </c>
      <c r="BY436" s="70">
        <v>0</v>
      </c>
      <c r="BZ436" s="70">
        <v>0</v>
      </c>
      <c r="CA436" s="70">
        <v>0</v>
      </c>
      <c r="CB436" s="70">
        <v>0</v>
      </c>
      <c r="CC436" s="70">
        <v>0</v>
      </c>
      <c r="CD436" s="70">
        <v>0</v>
      </c>
    </row>
    <row r="437" spans="1:82">
      <c r="A437" s="70" t="s">
        <v>2313</v>
      </c>
      <c r="B437" s="70">
        <v>366</v>
      </c>
      <c r="C437" s="70">
        <v>9</v>
      </c>
      <c r="D437" s="70">
        <v>22</v>
      </c>
      <c r="E437" s="70">
        <v>2012</v>
      </c>
      <c r="F437" s="70" t="s">
        <v>179</v>
      </c>
      <c r="G437" s="70" t="s">
        <v>2304</v>
      </c>
      <c r="H437" s="70" t="s">
        <v>2305</v>
      </c>
      <c r="I437" s="148"/>
      <c r="J437" s="71">
        <v>0.32361806886726752</v>
      </c>
      <c r="K437" s="71">
        <v>0.64222484843717753</v>
      </c>
      <c r="L437" s="71">
        <v>0.12683054799166379</v>
      </c>
      <c r="M437" s="71">
        <v>5.903050358640221</v>
      </c>
      <c r="N437" s="71">
        <v>4.1598961170993274</v>
      </c>
      <c r="O437" s="71">
        <v>2.4702556360496102</v>
      </c>
      <c r="P437" s="71">
        <v>7.6888655550549041</v>
      </c>
      <c r="Q437" s="71">
        <v>0.22141821514113899</v>
      </c>
      <c r="R437" s="71">
        <v>15.626075806569469</v>
      </c>
      <c r="S437" s="71">
        <v>0.44276462459999999</v>
      </c>
      <c r="T437" s="72"/>
      <c r="U437" s="71">
        <v>43294</v>
      </c>
      <c r="V437" s="71">
        <v>295</v>
      </c>
      <c r="W437" s="71">
        <v>3</v>
      </c>
      <c r="X437" s="71">
        <v>1273</v>
      </c>
      <c r="Y437" s="71">
        <v>1350</v>
      </c>
      <c r="Z437" s="71">
        <v>1292</v>
      </c>
      <c r="AA437" s="71">
        <v>1545</v>
      </c>
      <c r="AB437" s="71">
        <v>2904</v>
      </c>
      <c r="AC437" s="71">
        <v>2653686</v>
      </c>
      <c r="AD437" s="71">
        <v>0.44276462459999999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0.65700000000000003</v>
      </c>
      <c r="BL437" s="71">
        <v>0</v>
      </c>
      <c r="BM437" s="71">
        <v>0</v>
      </c>
      <c r="BN437" s="72"/>
      <c r="BO437" s="71">
        <v>0</v>
      </c>
      <c r="BP437" s="71">
        <v>0</v>
      </c>
      <c r="BQ437" s="71">
        <v>0</v>
      </c>
      <c r="BR437" s="71">
        <v>1</v>
      </c>
      <c r="BS437" s="71">
        <v>0</v>
      </c>
      <c r="BT437" s="71">
        <v>0</v>
      </c>
      <c r="BU437"/>
      <c r="BV437" s="70">
        <v>0.65700000000000003</v>
      </c>
      <c r="BW437" s="70">
        <v>0</v>
      </c>
      <c r="BX437" s="70">
        <v>0</v>
      </c>
      <c r="BY437" s="70">
        <v>0</v>
      </c>
      <c r="BZ437" s="70">
        <v>0</v>
      </c>
      <c r="CA437" s="70">
        <v>0</v>
      </c>
      <c r="CB437" s="70">
        <v>0</v>
      </c>
      <c r="CC437" s="70">
        <v>0</v>
      </c>
      <c r="CD437" s="70">
        <v>0</v>
      </c>
    </row>
    <row r="438" spans="1:82">
      <c r="A438" s="70" t="s">
        <v>2314</v>
      </c>
      <c r="B438" s="70">
        <v>367</v>
      </c>
      <c r="C438" s="70">
        <v>10</v>
      </c>
      <c r="D438" s="70">
        <v>22</v>
      </c>
      <c r="E438" s="70">
        <v>2013</v>
      </c>
      <c r="F438" s="70" t="s">
        <v>180</v>
      </c>
      <c r="G438" s="70" t="s">
        <v>2304</v>
      </c>
      <c r="H438" s="70" t="s">
        <v>2305</v>
      </c>
      <c r="I438" s="148"/>
      <c r="J438" s="71">
        <v>0.34729504033014552</v>
      </c>
      <c r="K438" s="71">
        <v>0.55380864519769557</v>
      </c>
      <c r="L438" s="71">
        <v>0.11624335513121339</v>
      </c>
      <c r="M438" s="71">
        <v>6.280960041584045</v>
      </c>
      <c r="N438" s="71">
        <v>4.0822290926220894</v>
      </c>
      <c r="O438" s="71">
        <v>2.4415474691858154</v>
      </c>
      <c r="P438" s="71">
        <v>7.7827769871844614</v>
      </c>
      <c r="Q438" s="71">
        <v>0.22688190350953799</v>
      </c>
      <c r="R438" s="71">
        <v>14.755313367333081</v>
      </c>
      <c r="S438" s="71">
        <v>0.40520832781999999</v>
      </c>
      <c r="T438" s="72"/>
      <c r="U438" s="71">
        <v>44957</v>
      </c>
      <c r="V438" s="71">
        <v>295</v>
      </c>
      <c r="W438" s="71">
        <v>3</v>
      </c>
      <c r="X438" s="71">
        <v>1273</v>
      </c>
      <c r="Y438" s="71">
        <v>1378</v>
      </c>
      <c r="Z438" s="71">
        <v>1334</v>
      </c>
      <c r="AA438" s="71">
        <v>1558</v>
      </c>
      <c r="AB438" s="71">
        <v>2933</v>
      </c>
      <c r="AC438" s="71">
        <v>2446015</v>
      </c>
      <c r="AD438" s="71">
        <v>0.40520832781999999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0.58299999999999996</v>
      </c>
      <c r="BL438" s="71">
        <v>0</v>
      </c>
      <c r="BM438" s="71">
        <v>0</v>
      </c>
      <c r="BN438" s="72"/>
      <c r="BO438" s="71">
        <v>0</v>
      </c>
      <c r="BP438" s="71">
        <v>0</v>
      </c>
      <c r="BQ438" s="71">
        <v>0</v>
      </c>
      <c r="BR438" s="71">
        <v>1</v>
      </c>
      <c r="BS438" s="71">
        <v>0</v>
      </c>
      <c r="BT438" s="71">
        <v>0</v>
      </c>
      <c r="BU438"/>
      <c r="BV438" s="70">
        <v>0.58299999999999996</v>
      </c>
      <c r="BW438" s="70">
        <v>0</v>
      </c>
      <c r="BX438" s="70">
        <v>0</v>
      </c>
      <c r="BY438" s="70">
        <v>0</v>
      </c>
      <c r="BZ438" s="70">
        <v>0</v>
      </c>
      <c r="CA438" s="70">
        <v>0</v>
      </c>
      <c r="CB438" s="70">
        <v>0</v>
      </c>
      <c r="CC438" s="70">
        <v>0</v>
      </c>
      <c r="CD438" s="70">
        <v>0</v>
      </c>
    </row>
    <row r="439" spans="1:82">
      <c r="A439" s="70" t="s">
        <v>2315</v>
      </c>
      <c r="B439" s="70">
        <v>368</v>
      </c>
      <c r="C439" s="70">
        <v>11</v>
      </c>
      <c r="D439" s="70">
        <v>22</v>
      </c>
      <c r="E439" s="70">
        <v>2014</v>
      </c>
      <c r="F439" s="70" t="s">
        <v>181</v>
      </c>
      <c r="G439" s="70" t="s">
        <v>2304</v>
      </c>
      <c r="H439" s="70" t="s">
        <v>2305</v>
      </c>
      <c r="I439" s="148"/>
      <c r="J439" s="71">
        <v>0.28524682616052932</v>
      </c>
      <c r="K439" s="71">
        <v>0.443728547483563</v>
      </c>
      <c r="L439" s="71">
        <v>8.8493312784010555E-2</v>
      </c>
      <c r="M439" s="71">
        <v>5.0798930356796284</v>
      </c>
      <c r="N439" s="71">
        <v>3.6490545837333341</v>
      </c>
      <c r="O439" s="71">
        <v>2.4033187510599374</v>
      </c>
      <c r="P439" s="71">
        <v>7.7730173827216404</v>
      </c>
      <c r="Q439" s="71">
        <v>0.21433988899262299</v>
      </c>
      <c r="R439" s="71">
        <v>15.26158111349261</v>
      </c>
      <c r="S439" s="71">
        <v>0.48625640145999999</v>
      </c>
      <c r="T439" s="72"/>
      <c r="U439" s="71">
        <v>42354</v>
      </c>
      <c r="V439" s="71">
        <v>226</v>
      </c>
      <c r="W439" s="71">
        <v>1</v>
      </c>
      <c r="X439" s="71">
        <v>1137</v>
      </c>
      <c r="Y439" s="71">
        <v>1373</v>
      </c>
      <c r="Z439" s="71">
        <v>1383</v>
      </c>
      <c r="AA439" s="71">
        <v>1548</v>
      </c>
      <c r="AB439" s="71">
        <v>2888</v>
      </c>
      <c r="AC439" s="71">
        <v>2537895</v>
      </c>
      <c r="AD439" s="71">
        <v>0.48625640145999999</v>
      </c>
      <c r="AE439" s="72"/>
      <c r="AF439" s="71"/>
      <c r="AG439" s="71"/>
      <c r="AH439" s="71"/>
      <c r="AI439" s="71"/>
      <c r="AJ439" s="71"/>
      <c r="AK439" s="71"/>
      <c r="AL439" s="71"/>
      <c r="AM439" s="71"/>
      <c r="AN439" s="71"/>
      <c r="AO439" s="71"/>
      <c r="AP439" s="71"/>
      <c r="AQ439" s="72"/>
      <c r="AR439" s="71">
        <v>18</v>
      </c>
      <c r="AS439" s="71">
        <v>0</v>
      </c>
      <c r="AT439" s="71">
        <v>0</v>
      </c>
      <c r="AU439" s="71">
        <v>0</v>
      </c>
      <c r="AV439" s="71">
        <v>0</v>
      </c>
      <c r="AW439" s="71">
        <v>0</v>
      </c>
      <c r="AX439" s="71"/>
      <c r="AY439" s="72"/>
      <c r="AZ439" s="71">
        <v>87.2</v>
      </c>
      <c r="BA439" s="71">
        <v>0</v>
      </c>
      <c r="BB439" s="71">
        <v>0</v>
      </c>
      <c r="BC439" s="71">
        <v>0</v>
      </c>
      <c r="BD439" s="71">
        <v>0</v>
      </c>
      <c r="BE439" s="71">
        <v>0</v>
      </c>
      <c r="BF439" s="71"/>
      <c r="BG439" s="72"/>
      <c r="BH439" s="71">
        <v>0</v>
      </c>
      <c r="BI439" s="71">
        <v>0</v>
      </c>
      <c r="BJ439" s="71">
        <v>0</v>
      </c>
      <c r="BK439" s="71">
        <v>0.622</v>
      </c>
      <c r="BL439" s="71">
        <v>0</v>
      </c>
      <c r="BM439" s="71">
        <v>0</v>
      </c>
      <c r="BN439" s="72"/>
      <c r="BO439" s="71">
        <v>0</v>
      </c>
      <c r="BP439" s="71">
        <v>0</v>
      </c>
      <c r="BQ439" s="71">
        <v>0</v>
      </c>
      <c r="BR439" s="71">
        <v>1</v>
      </c>
      <c r="BS439" s="71">
        <v>0</v>
      </c>
      <c r="BT439" s="71">
        <v>0</v>
      </c>
      <c r="BU439"/>
      <c r="BV439" s="70">
        <v>0.622</v>
      </c>
      <c r="BW439" s="70">
        <v>0</v>
      </c>
      <c r="BX439" s="70">
        <v>0</v>
      </c>
      <c r="BY439" s="70">
        <v>0</v>
      </c>
      <c r="BZ439" s="70">
        <v>0</v>
      </c>
      <c r="CA439" s="70">
        <v>0</v>
      </c>
      <c r="CB439" s="70">
        <v>0</v>
      </c>
      <c r="CC439" s="70">
        <v>0</v>
      </c>
      <c r="CD439" s="70">
        <v>0</v>
      </c>
    </row>
    <row r="440" spans="1:82">
      <c r="A440" s="70" t="s">
        <v>2316</v>
      </c>
      <c r="B440" s="70">
        <v>369</v>
      </c>
      <c r="C440" s="70">
        <v>12</v>
      </c>
      <c r="D440" s="70">
        <v>22</v>
      </c>
      <c r="E440" s="70">
        <v>2015</v>
      </c>
      <c r="F440" s="70" t="s">
        <v>182</v>
      </c>
      <c r="G440" s="70" t="s">
        <v>2304</v>
      </c>
      <c r="H440" s="70" t="s">
        <v>2305</v>
      </c>
      <c r="I440" s="148"/>
      <c r="J440" s="71">
        <v>0.1621980380603919</v>
      </c>
      <c r="K440" s="71">
        <v>0.47191135734168138</v>
      </c>
      <c r="L440" s="71">
        <v>0.1103045660628469</v>
      </c>
      <c r="M440" s="71">
        <v>5.4046983965806179</v>
      </c>
      <c r="N440" s="71">
        <v>3.603708556673757</v>
      </c>
      <c r="O440" s="71">
        <v>2.4458152182771267</v>
      </c>
      <c r="P440" s="71">
        <v>7.6887031890436184</v>
      </c>
      <c r="Q440" s="71">
        <v>0.20473915287667199</v>
      </c>
      <c r="R440" s="71">
        <v>17.395769782075902</v>
      </c>
      <c r="S440" s="71">
        <v>0.44005772871999999</v>
      </c>
      <c r="T440" s="72"/>
      <c r="U440" s="71">
        <v>21848</v>
      </c>
      <c r="V440" s="71">
        <v>226</v>
      </c>
      <c r="W440" s="71">
        <v>1</v>
      </c>
      <c r="X440" s="71">
        <v>1137</v>
      </c>
      <c r="Y440" s="71">
        <v>1362</v>
      </c>
      <c r="Z440" s="71">
        <v>1421</v>
      </c>
      <c r="AA440" s="71">
        <v>1530</v>
      </c>
      <c r="AB440" s="71">
        <v>2818</v>
      </c>
      <c r="AC440" s="71">
        <v>2973523</v>
      </c>
      <c r="AD440" s="71">
        <v>0.44005772871999999</v>
      </c>
      <c r="AE440" s="72"/>
      <c r="AF440" s="71">
        <v>219702.8733114296</v>
      </c>
      <c r="AG440" s="71">
        <v>391152.88725082262</v>
      </c>
      <c r="AH440" s="71">
        <v>22481.133015341071</v>
      </c>
      <c r="AI440" s="71">
        <v>6652588.5085742678</v>
      </c>
      <c r="AJ440" s="71">
        <v>5316076.1919638095</v>
      </c>
      <c r="AK440" s="71">
        <v>0</v>
      </c>
      <c r="AL440" s="71">
        <v>0</v>
      </c>
      <c r="AM440" s="71">
        <v>386195.07893459871</v>
      </c>
      <c r="AN440" s="71">
        <v>0</v>
      </c>
      <c r="AO440" s="71">
        <v>0</v>
      </c>
      <c r="AP440" s="71">
        <v>12988196.673050269</v>
      </c>
      <c r="AQ440" s="72"/>
      <c r="AR440" s="71">
        <v>20</v>
      </c>
      <c r="AS440" s="71">
        <v>2</v>
      </c>
      <c r="AT440" s="71">
        <v>0</v>
      </c>
      <c r="AU440" s="71">
        <v>0</v>
      </c>
      <c r="AV440" s="71">
        <v>0</v>
      </c>
      <c r="AW440" s="71">
        <v>0</v>
      </c>
      <c r="AX440" s="71"/>
      <c r="AY440" s="72"/>
      <c r="AZ440" s="71">
        <v>95.8</v>
      </c>
      <c r="BA440" s="71">
        <v>20.9</v>
      </c>
      <c r="BB440" s="71">
        <v>0</v>
      </c>
      <c r="BC440" s="71">
        <v>0</v>
      </c>
      <c r="BD440" s="71">
        <v>0</v>
      </c>
      <c r="BE440" s="71">
        <v>0</v>
      </c>
      <c r="BF440" s="71"/>
      <c r="BG440" s="72"/>
      <c r="BH440" s="71">
        <v>0</v>
      </c>
      <c r="BI440" s="71">
        <v>0</v>
      </c>
      <c r="BJ440" s="71">
        <v>0</v>
      </c>
      <c r="BK440" s="71">
        <v>0.61099999999999999</v>
      </c>
      <c r="BL440" s="71">
        <v>0</v>
      </c>
      <c r="BM440" s="71">
        <v>0</v>
      </c>
      <c r="BN440" s="72"/>
      <c r="BO440" s="71">
        <v>0</v>
      </c>
      <c r="BP440" s="71">
        <v>0</v>
      </c>
      <c r="BQ440" s="71">
        <v>0</v>
      </c>
      <c r="BR440" s="71">
        <v>1</v>
      </c>
      <c r="BS440" s="71">
        <v>0</v>
      </c>
      <c r="BT440" s="71">
        <v>0</v>
      </c>
      <c r="BU440"/>
      <c r="BV440" s="70">
        <v>0.61099999999999999</v>
      </c>
      <c r="BW440" s="70">
        <v>0</v>
      </c>
      <c r="BX440" s="70">
        <v>0</v>
      </c>
      <c r="BY440" s="70">
        <v>0</v>
      </c>
      <c r="BZ440" s="70">
        <v>0</v>
      </c>
      <c r="CA440" s="70">
        <v>0</v>
      </c>
      <c r="CB440" s="70">
        <v>0</v>
      </c>
      <c r="CC440" s="70">
        <v>0</v>
      </c>
      <c r="CD440" s="70">
        <v>0</v>
      </c>
    </row>
    <row r="441" spans="1:82">
      <c r="A441" s="70" t="s">
        <v>2317</v>
      </c>
      <c r="B441" s="70">
        <v>370</v>
      </c>
      <c r="C441" s="70">
        <v>13</v>
      </c>
      <c r="D441" s="70">
        <v>22</v>
      </c>
      <c r="E441" s="70">
        <v>2016</v>
      </c>
      <c r="F441" s="70" t="s">
        <v>155</v>
      </c>
      <c r="G441" s="70" t="s">
        <v>2304</v>
      </c>
      <c r="H441" s="70" t="s">
        <v>2305</v>
      </c>
      <c r="I441" s="148"/>
      <c r="J441" s="71">
        <v>0.28569374855489904</v>
      </c>
      <c r="K441" s="71">
        <v>0.48606319668751163</v>
      </c>
      <c r="L441" s="71">
        <v>0.12464892190083551</v>
      </c>
      <c r="M441" s="71">
        <v>4.1630112022009129</v>
      </c>
      <c r="N441" s="71">
        <v>3.4157674408945087</v>
      </c>
      <c r="O441" s="71">
        <v>2.4348177160011004</v>
      </c>
      <c r="P441" s="71">
        <v>8.0217499131342471</v>
      </c>
      <c r="Q441" s="71">
        <v>0.19444997267464564</v>
      </c>
      <c r="R441" s="71">
        <v>16.91321296211688</v>
      </c>
      <c r="S441" s="71">
        <v>0.63071880289000004</v>
      </c>
      <c r="T441" s="72"/>
      <c r="U441" s="71">
        <v>44998</v>
      </c>
      <c r="V441" s="71">
        <v>226</v>
      </c>
      <c r="W441" s="71">
        <v>1</v>
      </c>
      <c r="X441" s="71">
        <v>1137</v>
      </c>
      <c r="Y441" s="71">
        <v>1361</v>
      </c>
      <c r="Z441" s="71">
        <v>1432</v>
      </c>
      <c r="AA441" s="71">
        <v>1651</v>
      </c>
      <c r="AB441" s="71">
        <v>2753</v>
      </c>
      <c r="AC441" s="71">
        <v>2888610.289055232</v>
      </c>
      <c r="AD441" s="71">
        <v>0.63071880289000004</v>
      </c>
      <c r="AE441" s="72"/>
      <c r="AF441" s="71">
        <v>411082.33690406731</v>
      </c>
      <c r="AG441" s="71">
        <v>384513.66281126463</v>
      </c>
      <c r="AH441" s="71">
        <v>19334.131794242359</v>
      </c>
      <c r="AI441" s="71">
        <v>6432151.764621662</v>
      </c>
      <c r="AJ441" s="71">
        <v>4793662.0435550073</v>
      </c>
      <c r="AK441" s="71">
        <v>0</v>
      </c>
      <c r="AL441" s="71">
        <v>0</v>
      </c>
      <c r="AM441" s="71">
        <v>377580.21665820782</v>
      </c>
      <c r="AN441" s="71">
        <v>0</v>
      </c>
      <c r="AO441" s="71">
        <v>0</v>
      </c>
      <c r="AP441" s="71">
        <v>12418324.156344451</v>
      </c>
      <c r="AQ441" s="72"/>
      <c r="AR441" s="71">
        <v>20</v>
      </c>
      <c r="AS441" s="71">
        <v>2</v>
      </c>
      <c r="AT441" s="71">
        <v>0</v>
      </c>
      <c r="AU441" s="71">
        <v>0</v>
      </c>
      <c r="AV441" s="71">
        <v>0</v>
      </c>
      <c r="AW441" s="71">
        <v>0</v>
      </c>
      <c r="AX441" s="71"/>
      <c r="AY441" s="72"/>
      <c r="AZ441" s="71">
        <v>95.8</v>
      </c>
      <c r="BA441" s="71">
        <v>20.9</v>
      </c>
      <c r="BB441" s="71">
        <v>0</v>
      </c>
      <c r="BC441" s="71">
        <v>0</v>
      </c>
      <c r="BD441" s="71">
        <v>0</v>
      </c>
      <c r="BE441" s="71">
        <v>0</v>
      </c>
      <c r="BF441" s="71"/>
      <c r="BG441" s="72"/>
      <c r="BH441" s="71">
        <v>0</v>
      </c>
      <c r="BI441" s="71">
        <v>0</v>
      </c>
      <c r="BJ441" s="71">
        <v>0</v>
      </c>
      <c r="BK441" s="71">
        <v>0.67800000000000005</v>
      </c>
      <c r="BL441" s="71">
        <v>0</v>
      </c>
      <c r="BM441" s="71">
        <v>0</v>
      </c>
      <c r="BN441" s="72"/>
      <c r="BO441" s="71">
        <v>0</v>
      </c>
      <c r="BP441" s="71">
        <v>0</v>
      </c>
      <c r="BQ441" s="71">
        <v>0</v>
      </c>
      <c r="BR441" s="71">
        <v>1</v>
      </c>
      <c r="BS441" s="71">
        <v>0</v>
      </c>
      <c r="BT441" s="71">
        <v>0</v>
      </c>
      <c r="BU441"/>
      <c r="BV441" s="70">
        <v>0.67800000000000005</v>
      </c>
      <c r="BW441" s="70">
        <v>0</v>
      </c>
      <c r="BX441" s="70">
        <v>0</v>
      </c>
      <c r="BY441" s="70">
        <v>0</v>
      </c>
      <c r="BZ441" s="70">
        <v>0</v>
      </c>
      <c r="CA441" s="70">
        <v>0</v>
      </c>
      <c r="CB441" s="70">
        <v>0</v>
      </c>
      <c r="CC441" s="70">
        <v>0</v>
      </c>
      <c r="CD441" s="70">
        <v>0</v>
      </c>
    </row>
    <row r="442" spans="1:82">
      <c r="A442" s="70" t="s">
        <v>2318</v>
      </c>
      <c r="B442" s="70">
        <v>371</v>
      </c>
      <c r="C442" s="70">
        <v>14</v>
      </c>
      <c r="D442" s="70">
        <v>22</v>
      </c>
      <c r="E442" s="70">
        <v>2017</v>
      </c>
      <c r="F442" s="70" t="s">
        <v>156</v>
      </c>
      <c r="G442" s="70" t="s">
        <v>2304</v>
      </c>
      <c r="H442" s="70" t="s">
        <v>2305</v>
      </c>
      <c r="I442" s="148"/>
      <c r="J442" s="71">
        <v>0.24786729943165975</v>
      </c>
      <c r="K442" s="71">
        <v>0.4972511844954437</v>
      </c>
      <c r="L442" s="71">
        <v>0.10266062601316694</v>
      </c>
      <c r="M442" s="71">
        <v>4.1765525469648184</v>
      </c>
      <c r="N442" s="71">
        <v>3.4975451227014811</v>
      </c>
      <c r="O442" s="71">
        <v>2.4502813431560431</v>
      </c>
      <c r="P442" s="71">
        <v>7.7585054706117216</v>
      </c>
      <c r="Q442" s="71">
        <v>0.18605667228672901</v>
      </c>
      <c r="R442" s="71">
        <v>16.22644624856758</v>
      </c>
      <c r="S442" s="71">
        <v>0.20767262111999998</v>
      </c>
      <c r="T442" s="72"/>
      <c r="U442" s="71">
        <v>42171</v>
      </c>
      <c r="V442" s="71">
        <v>226</v>
      </c>
      <c r="W442" s="71">
        <v>1</v>
      </c>
      <c r="X442" s="71">
        <v>1137</v>
      </c>
      <c r="Y442" s="71">
        <v>1366</v>
      </c>
      <c r="Z442" s="71">
        <v>1465</v>
      </c>
      <c r="AA442" s="71">
        <v>1607</v>
      </c>
      <c r="AB442" s="71">
        <v>2724</v>
      </c>
      <c r="AC442" s="71">
        <v>2826305.9999999991</v>
      </c>
      <c r="AD442" s="71">
        <v>0.20767262112000001</v>
      </c>
      <c r="AE442" s="72"/>
      <c r="AF442" s="71">
        <v>366499.00356366573</v>
      </c>
      <c r="AG442" s="71">
        <v>402135.12753469008</v>
      </c>
      <c r="AH442" s="71">
        <v>21636.977674609461</v>
      </c>
      <c r="AI442" s="71">
        <v>6731937.484306002</v>
      </c>
      <c r="AJ442" s="71">
        <v>5186956.011723958</v>
      </c>
      <c r="AK442" s="71">
        <v>0</v>
      </c>
      <c r="AL442" s="71">
        <v>0</v>
      </c>
      <c r="AM442" s="71">
        <v>374187.38704586879</v>
      </c>
      <c r="AN442" s="71">
        <v>0</v>
      </c>
      <c r="AO442" s="71">
        <v>0</v>
      </c>
      <c r="AP442" s="71">
        <v>13083351.991848795</v>
      </c>
      <c r="AQ442" s="72"/>
      <c r="AR442" s="71">
        <v>20</v>
      </c>
      <c r="AS442" s="71">
        <v>3</v>
      </c>
      <c r="AT442" s="71">
        <v>0</v>
      </c>
      <c r="AU442" s="71">
        <v>0</v>
      </c>
      <c r="AV442" s="71">
        <v>0</v>
      </c>
      <c r="AW442" s="71">
        <v>0</v>
      </c>
      <c r="AX442" s="71"/>
      <c r="AY442" s="72"/>
      <c r="AZ442" s="71">
        <v>95.8</v>
      </c>
      <c r="BA442" s="71">
        <v>40.700000000000003</v>
      </c>
      <c r="BB442" s="71">
        <v>0</v>
      </c>
      <c r="BC442" s="71">
        <v>0</v>
      </c>
      <c r="BD442" s="71">
        <v>0</v>
      </c>
      <c r="BE442" s="71">
        <v>0</v>
      </c>
      <c r="BF442" s="71"/>
      <c r="BG442" s="72"/>
      <c r="BH442" s="71">
        <v>0</v>
      </c>
      <c r="BI442" s="71">
        <v>0</v>
      </c>
      <c r="BJ442" s="71">
        <v>0</v>
      </c>
      <c r="BK442" s="71">
        <v>0.64700000000000002</v>
      </c>
      <c r="BL442" s="71">
        <v>0</v>
      </c>
      <c r="BM442" s="71">
        <v>0</v>
      </c>
      <c r="BN442" s="72"/>
      <c r="BO442" s="71">
        <v>0</v>
      </c>
      <c r="BP442" s="71">
        <v>0</v>
      </c>
      <c r="BQ442" s="71">
        <v>0</v>
      </c>
      <c r="BR442" s="71">
        <v>1</v>
      </c>
      <c r="BS442" s="71">
        <v>0</v>
      </c>
      <c r="BT442" s="71">
        <v>0</v>
      </c>
      <c r="BU442"/>
      <c r="BV442" s="70">
        <v>0.64700000000000002</v>
      </c>
      <c r="BW442" s="70">
        <v>0</v>
      </c>
      <c r="BX442" s="70">
        <v>0</v>
      </c>
      <c r="BY442" s="70">
        <v>0</v>
      </c>
      <c r="BZ442" s="70">
        <v>0</v>
      </c>
      <c r="CA442" s="70">
        <v>0</v>
      </c>
      <c r="CB442" s="70">
        <v>0</v>
      </c>
      <c r="CC442" s="70">
        <v>0</v>
      </c>
      <c r="CD442" s="70">
        <v>0</v>
      </c>
    </row>
    <row r="443" spans="1:82">
      <c r="A443" s="70" t="s">
        <v>2319</v>
      </c>
      <c r="B443" s="70">
        <v>372</v>
      </c>
      <c r="C443" s="70">
        <v>15</v>
      </c>
      <c r="D443" s="70">
        <v>22</v>
      </c>
      <c r="E443" s="70">
        <v>2018</v>
      </c>
      <c r="F443" s="70" t="s">
        <v>183</v>
      </c>
      <c r="G443" s="70" t="s">
        <v>2304</v>
      </c>
      <c r="H443" s="70" t="s">
        <v>2305</v>
      </c>
      <c r="I443" s="148"/>
      <c r="J443" s="71">
        <v>0.24013037254515229</v>
      </c>
      <c r="K443" s="71">
        <v>0.46747692301559751</v>
      </c>
      <c r="L443" s="71">
        <v>9.5939438863283225E-2</v>
      </c>
      <c r="M443" s="71">
        <v>4.1447064001755605</v>
      </c>
      <c r="N443" s="71">
        <v>3.3640955430604147</v>
      </c>
      <c r="O443" s="71">
        <v>2.4698908436857083</v>
      </c>
      <c r="P443" s="71">
        <v>7.4900800588863756</v>
      </c>
      <c r="Q443" s="71">
        <v>0.17252262846090199</v>
      </c>
      <c r="R443" s="71">
        <v>16.669318286613588</v>
      </c>
      <c r="S443" s="71">
        <v>0.3009236482</v>
      </c>
      <c r="T443" s="72"/>
      <c r="U443" s="71">
        <v>41276</v>
      </c>
      <c r="V443" s="71">
        <v>226</v>
      </c>
      <c r="W443" s="71">
        <v>1</v>
      </c>
      <c r="X443" s="71">
        <v>1137</v>
      </c>
      <c r="Y443" s="71">
        <v>1381</v>
      </c>
      <c r="Z443" s="71">
        <v>1505</v>
      </c>
      <c r="AA443" s="71">
        <v>1567</v>
      </c>
      <c r="AB443" s="71">
        <v>2722</v>
      </c>
      <c r="AC443" s="71">
        <v>2892066</v>
      </c>
      <c r="AD443" s="71">
        <v>0.3009236482</v>
      </c>
      <c r="AE443" s="72"/>
      <c r="AF443" s="71">
        <v>348903.99243009422</v>
      </c>
      <c r="AG443" s="71">
        <v>356664.94616035908</v>
      </c>
      <c r="AH443" s="71">
        <v>20609.593698654091</v>
      </c>
      <c r="AI443" s="71">
        <v>6446545.4811265524</v>
      </c>
      <c r="AJ443" s="71">
        <v>4892567.1968175974</v>
      </c>
      <c r="AK443" s="71">
        <v>0</v>
      </c>
      <c r="AL443" s="71">
        <v>0</v>
      </c>
      <c r="AM443" s="71">
        <v>374686.32335710822</v>
      </c>
      <c r="AN443" s="71">
        <v>0</v>
      </c>
      <c r="AO443" s="71">
        <v>0</v>
      </c>
      <c r="AP443" s="71">
        <v>12439977.533590365</v>
      </c>
      <c r="AQ443" s="72"/>
      <c r="AR443" s="71">
        <v>20</v>
      </c>
      <c r="AS443" s="71">
        <v>3</v>
      </c>
      <c r="AT443" s="71">
        <v>0</v>
      </c>
      <c r="AU443" s="71">
        <v>0</v>
      </c>
      <c r="AV443" s="71">
        <v>0</v>
      </c>
      <c r="AW443" s="71">
        <v>0</v>
      </c>
      <c r="AX443" s="71"/>
      <c r="AY443" s="72"/>
      <c r="AZ443" s="71">
        <v>96.2</v>
      </c>
      <c r="BA443" s="71">
        <v>41</v>
      </c>
      <c r="BB443" s="71">
        <v>0</v>
      </c>
      <c r="BC443" s="71">
        <v>0</v>
      </c>
      <c r="BD443" s="71">
        <v>0</v>
      </c>
      <c r="BE443" s="71">
        <v>0</v>
      </c>
      <c r="BF443" s="71"/>
      <c r="BG443" s="72"/>
      <c r="BH443" s="71">
        <v>0</v>
      </c>
      <c r="BI443" s="71">
        <v>0</v>
      </c>
      <c r="BJ443" s="71">
        <v>0</v>
      </c>
      <c r="BK443" s="71">
        <v>0.70199999999999996</v>
      </c>
      <c r="BL443" s="71">
        <v>0</v>
      </c>
      <c r="BM443" s="71">
        <v>0</v>
      </c>
      <c r="BN443" s="72"/>
      <c r="BO443" s="71">
        <v>0</v>
      </c>
      <c r="BP443" s="71">
        <v>0</v>
      </c>
      <c r="BQ443" s="71">
        <v>0</v>
      </c>
      <c r="BR443" s="71">
        <v>1</v>
      </c>
      <c r="BS443" s="71">
        <v>0</v>
      </c>
      <c r="BT443" s="71">
        <v>0</v>
      </c>
      <c r="BU443"/>
      <c r="BV443" s="70">
        <v>0.70199999999999996</v>
      </c>
      <c r="BW443" s="70">
        <v>0</v>
      </c>
      <c r="BX443" s="70">
        <v>0</v>
      </c>
      <c r="BY443" s="70">
        <v>0</v>
      </c>
      <c r="BZ443" s="70">
        <v>0</v>
      </c>
      <c r="CA443" s="70">
        <v>0</v>
      </c>
      <c r="CB443" s="70">
        <v>0</v>
      </c>
      <c r="CC443" s="70">
        <v>0</v>
      </c>
      <c r="CD443" s="70">
        <v>0</v>
      </c>
    </row>
    <row r="444" spans="1:82">
      <c r="A444" s="70" t="s">
        <v>2320</v>
      </c>
      <c r="B444" s="70">
        <v>373</v>
      </c>
      <c r="C444" s="70">
        <v>16</v>
      </c>
      <c r="D444" s="70">
        <v>22</v>
      </c>
      <c r="E444" s="70">
        <v>2019</v>
      </c>
      <c r="F444" s="70" t="s">
        <v>158</v>
      </c>
      <c r="G444" s="1064" t="s">
        <v>2304</v>
      </c>
      <c r="H444" s="70" t="s">
        <v>2305</v>
      </c>
      <c r="I444" s="148"/>
      <c r="J444" s="71">
        <v>0.21425514490866296</v>
      </c>
      <c r="K444" s="71">
        <v>0.42332907132069231</v>
      </c>
      <c r="L444" s="71">
        <v>9.7276596815654315E-2</v>
      </c>
      <c r="M444" s="71">
        <v>4.0101882007921468</v>
      </c>
      <c r="N444" s="71">
        <v>3.1463340746561648</v>
      </c>
      <c r="O444" s="71">
        <v>2.4390360214195086</v>
      </c>
      <c r="P444" s="71">
        <v>6.5785641537769326</v>
      </c>
      <c r="Q444" s="71">
        <v>0.165877070134203</v>
      </c>
      <c r="R444" s="71">
        <v>16.843900092049115</v>
      </c>
      <c r="S444" s="71">
        <v>0.35983696586000008</v>
      </c>
      <c r="T444" s="72"/>
      <c r="U444" s="71">
        <v>38509</v>
      </c>
      <c r="V444" s="71">
        <v>226</v>
      </c>
      <c r="W444" s="71">
        <v>1</v>
      </c>
      <c r="X444" s="71">
        <v>1137</v>
      </c>
      <c r="Y444" s="71">
        <v>1379</v>
      </c>
      <c r="Z444" s="71">
        <v>1527</v>
      </c>
      <c r="AA444" s="71">
        <v>1366</v>
      </c>
      <c r="AB444" s="71">
        <v>2688</v>
      </c>
      <c r="AC444" s="71">
        <v>2970220</v>
      </c>
      <c r="AD444" s="71">
        <v>0.35983696586000008</v>
      </c>
      <c r="AE444" s="72"/>
      <c r="AF444" s="71">
        <v>327501.5761842932</v>
      </c>
      <c r="AG444" s="71">
        <v>344014.98565597238</v>
      </c>
      <c r="AH444" s="71">
        <v>21907.49526932267</v>
      </c>
      <c r="AI444" s="71">
        <v>6508911.6046089064</v>
      </c>
      <c r="AJ444" s="71">
        <v>4746415.1426689327</v>
      </c>
      <c r="AK444" s="71">
        <v>0</v>
      </c>
      <c r="AL444" s="71">
        <v>0</v>
      </c>
      <c r="AM444" s="71">
        <v>366085.36474683392</v>
      </c>
      <c r="AN444" s="71">
        <v>0</v>
      </c>
      <c r="AO444" s="71">
        <v>0</v>
      </c>
      <c r="AP444" s="71">
        <v>12314836.169134261</v>
      </c>
      <c r="AQ444" s="72"/>
      <c r="AR444" s="71">
        <v>22</v>
      </c>
      <c r="AS444" s="71">
        <v>3</v>
      </c>
      <c r="AT444" s="71">
        <v>0</v>
      </c>
      <c r="AU444" s="71">
        <v>0</v>
      </c>
      <c r="AV444" s="71">
        <v>0</v>
      </c>
      <c r="AW444" s="71">
        <v>0</v>
      </c>
      <c r="AX444" s="71"/>
      <c r="AY444" s="72"/>
      <c r="AZ444" s="71">
        <v>105</v>
      </c>
      <c r="BA444" s="71">
        <v>40.700000000000003</v>
      </c>
      <c r="BB444" s="71">
        <v>0</v>
      </c>
      <c r="BC444" s="71">
        <v>0</v>
      </c>
      <c r="BD444" s="71">
        <v>0</v>
      </c>
      <c r="BE444" s="71">
        <v>0</v>
      </c>
      <c r="BF444" s="71"/>
      <c r="BG444" s="72"/>
      <c r="BH444" s="71">
        <v>0</v>
      </c>
      <c r="BI444" s="71">
        <v>0</v>
      </c>
      <c r="BJ444" s="71">
        <v>0</v>
      </c>
      <c r="BK444" s="71">
        <v>0.64500000000000002</v>
      </c>
      <c r="BL444" s="71">
        <v>0</v>
      </c>
      <c r="BM444" s="71">
        <v>0</v>
      </c>
      <c r="BN444" s="72"/>
      <c r="BO444" s="71">
        <v>0</v>
      </c>
      <c r="BP444" s="71">
        <v>0</v>
      </c>
      <c r="BQ444" s="71">
        <v>0</v>
      </c>
      <c r="BR444" s="71">
        <v>1</v>
      </c>
      <c r="BS444" s="71">
        <v>0</v>
      </c>
      <c r="BT444" s="71">
        <v>0</v>
      </c>
      <c r="BU444"/>
      <c r="BV444" s="70">
        <v>0.64500000000000002</v>
      </c>
      <c r="BW444" s="70">
        <v>0</v>
      </c>
      <c r="BX444" s="70">
        <v>0</v>
      </c>
      <c r="BY444" s="70">
        <v>0</v>
      </c>
      <c r="BZ444" s="70">
        <v>0</v>
      </c>
      <c r="CA444" s="70">
        <v>0</v>
      </c>
      <c r="CB444" s="70">
        <v>0</v>
      </c>
      <c r="CC444" s="70">
        <v>0</v>
      </c>
      <c r="CD444" s="70">
        <v>0</v>
      </c>
    </row>
    <row r="445" spans="1:82">
      <c r="A445" s="70" t="s">
        <v>2321</v>
      </c>
      <c r="B445" s="70">
        <v>374</v>
      </c>
      <c r="C445" s="70">
        <v>17</v>
      </c>
      <c r="D445" s="70">
        <v>22</v>
      </c>
      <c r="E445" s="70">
        <v>2020</v>
      </c>
      <c r="F445" s="70" t="s">
        <v>159</v>
      </c>
      <c r="G445" s="1064" t="s">
        <v>2304</v>
      </c>
      <c r="H445" s="70" t="s">
        <v>2305</v>
      </c>
      <c r="I445" s="148"/>
      <c r="J445" s="71">
        <v>0</v>
      </c>
      <c r="K445" s="71">
        <v>0.37604559692640815</v>
      </c>
      <c r="L445" s="71">
        <v>1.1093219038093574</v>
      </c>
      <c r="M445" s="71">
        <v>3.2412562535174567</v>
      </c>
      <c r="N445" s="71">
        <v>3.1414550508487653</v>
      </c>
      <c r="O445" s="71">
        <v>2.1075522146675909</v>
      </c>
      <c r="P445" s="71">
        <v>5.9355570241672702</v>
      </c>
      <c r="Q445" s="71">
        <v>0.15524358470935601</v>
      </c>
      <c r="R445" s="71">
        <v>35.908886900518148</v>
      </c>
      <c r="S445" s="71">
        <v>0.49667296111999998</v>
      </c>
      <c r="T445" s="72"/>
      <c r="U445" s="71">
        <v>0</v>
      </c>
      <c r="V445" s="71">
        <v>199</v>
      </c>
      <c r="W445" s="71">
        <v>14</v>
      </c>
      <c r="X445" s="71">
        <v>1053</v>
      </c>
      <c r="Y445" s="71">
        <v>1370</v>
      </c>
      <c r="Z445" s="71">
        <v>1506</v>
      </c>
      <c r="AA445" s="71">
        <v>1310</v>
      </c>
      <c r="AB445" s="71">
        <v>2633</v>
      </c>
      <c r="AC445" s="71">
        <v>6365560</v>
      </c>
      <c r="AD445" s="71">
        <v>0.49667296111999998</v>
      </c>
      <c r="AE445" s="72"/>
      <c r="AF445" s="71">
        <v>0</v>
      </c>
      <c r="AG445" s="71">
        <v>287699.39087057096</v>
      </c>
      <c r="AH445" s="71">
        <v>259502.89786750401</v>
      </c>
      <c r="AI445" s="71">
        <v>5342496.9917528294</v>
      </c>
      <c r="AJ445" s="71">
        <v>4864050.9347168161</v>
      </c>
      <c r="AK445" s="71"/>
      <c r="AL445" s="71"/>
      <c r="AM445" s="71">
        <v>343635.7532401362</v>
      </c>
      <c r="AN445" s="71"/>
      <c r="AO445" s="71"/>
      <c r="AP445" s="71">
        <v>11097385.968447857</v>
      </c>
      <c r="AQ445" s="72"/>
      <c r="AR445" s="71">
        <v>22</v>
      </c>
      <c r="AS445" s="71">
        <v>3</v>
      </c>
      <c r="AT445" s="71">
        <v>0</v>
      </c>
      <c r="AU445" s="71">
        <v>0</v>
      </c>
      <c r="AV445" s="71">
        <v>0</v>
      </c>
      <c r="AW445" s="71">
        <v>0</v>
      </c>
      <c r="AX445" s="71"/>
      <c r="AY445" s="72"/>
      <c r="AZ445" s="71">
        <v>105</v>
      </c>
      <c r="BA445" s="71">
        <v>40.700000000000003</v>
      </c>
      <c r="BB445" s="71">
        <v>0</v>
      </c>
      <c r="BC445" s="71">
        <v>0</v>
      </c>
      <c r="BD445" s="71">
        <v>0</v>
      </c>
      <c r="BE445" s="71">
        <v>0</v>
      </c>
      <c r="BF445" s="71"/>
      <c r="BG445" s="72"/>
      <c r="BH445" s="71">
        <v>0</v>
      </c>
      <c r="BI445" s="71">
        <v>0</v>
      </c>
      <c r="BJ445" s="71">
        <v>0</v>
      </c>
      <c r="BK445" s="71">
        <v>0.66500000000000004</v>
      </c>
      <c r="BL445" s="71">
        <v>0</v>
      </c>
      <c r="BM445" s="71">
        <v>0</v>
      </c>
      <c r="BN445" s="72"/>
      <c r="BO445" s="71">
        <v>0</v>
      </c>
      <c r="BP445" s="71">
        <v>0</v>
      </c>
      <c r="BQ445" s="71">
        <v>0</v>
      </c>
      <c r="BR445" s="71">
        <v>1</v>
      </c>
      <c r="BS445" s="71">
        <v>0</v>
      </c>
      <c r="BT445" s="71">
        <v>0</v>
      </c>
      <c r="BU445"/>
      <c r="BV445" s="70">
        <v>0.66500000000000004</v>
      </c>
      <c r="BW445" s="70">
        <v>0</v>
      </c>
      <c r="BX445" s="70">
        <v>0</v>
      </c>
      <c r="BY445" s="70">
        <v>0</v>
      </c>
      <c r="BZ445" s="70">
        <v>0</v>
      </c>
      <c r="CA445" s="70">
        <v>0</v>
      </c>
      <c r="CB445" s="70">
        <v>0</v>
      </c>
      <c r="CC445" s="70">
        <v>0</v>
      </c>
      <c r="CD445" s="70">
        <v>0</v>
      </c>
    </row>
    <row r="446" spans="1:82">
      <c r="A446" s="70" t="s">
        <v>2322</v>
      </c>
      <c r="B446" s="70">
        <v>374</v>
      </c>
      <c r="C446" s="70">
        <v>18</v>
      </c>
      <c r="D446" s="70">
        <v>22</v>
      </c>
      <c r="E446" s="70">
        <v>2021</v>
      </c>
      <c r="F446" s="70" t="s">
        <v>160</v>
      </c>
      <c r="G446" s="70" t="s">
        <v>2304</v>
      </c>
      <c r="H446" s="70" t="s">
        <v>2305</v>
      </c>
      <c r="I446" s="148"/>
      <c r="J446" s="71">
        <v>8.4538465206410104E-2</v>
      </c>
      <c r="K446" s="71">
        <v>0.43070236528293349</v>
      </c>
      <c r="L446" s="71">
        <v>1.1923673434653914</v>
      </c>
      <c r="M446" s="71">
        <v>3.5451954551750195</v>
      </c>
      <c r="N446" s="71">
        <v>3.0949156269094331</v>
      </c>
      <c r="O446" s="71">
        <v>2.0291895512007385</v>
      </c>
      <c r="P446" s="71">
        <v>5.9755403334935382</v>
      </c>
      <c r="Q446" s="71">
        <v>0.148711962541269</v>
      </c>
      <c r="R446" s="71">
        <v>37.611393224598984</v>
      </c>
      <c r="S446" s="71">
        <v>0.6654868894799999</v>
      </c>
      <c r="T446" s="72"/>
      <c r="U446" s="71">
        <v>16463</v>
      </c>
      <c r="V446" s="71">
        <v>199</v>
      </c>
      <c r="W446" s="71">
        <v>14</v>
      </c>
      <c r="X446" s="71">
        <v>1053</v>
      </c>
      <c r="Y446" s="71">
        <v>1339</v>
      </c>
      <c r="Z446" s="71">
        <v>1493</v>
      </c>
      <c r="AA446" s="71">
        <v>1286</v>
      </c>
      <c r="AB446" s="71">
        <v>2547</v>
      </c>
      <c r="AC446" s="71">
        <v>6468123.9999999981</v>
      </c>
      <c r="AD446" s="71">
        <v>0.6654868894799999</v>
      </c>
      <c r="AE446" s="72"/>
      <c r="AF446" s="71">
        <v>130785.0828006426</v>
      </c>
      <c r="AG446" s="71">
        <v>330218.18127454992</v>
      </c>
      <c r="AH446" s="71">
        <v>265396.03156796645</v>
      </c>
      <c r="AI446" s="71">
        <v>5775747.9818507442</v>
      </c>
      <c r="AJ446" s="71">
        <v>4581945.1332298713</v>
      </c>
      <c r="AK446" s="71">
        <v>0</v>
      </c>
      <c r="AL446" s="71">
        <v>0</v>
      </c>
      <c r="AM446" s="71">
        <v>334329.12224647403</v>
      </c>
      <c r="AN446" s="71">
        <v>0</v>
      </c>
      <c r="AO446" s="71">
        <v>0</v>
      </c>
      <c r="AP446" s="71">
        <v>11418421.53297025</v>
      </c>
      <c r="AQ446" s="72"/>
      <c r="AR446" s="71">
        <v>22</v>
      </c>
      <c r="AS446" s="71">
        <v>3</v>
      </c>
      <c r="AT446" s="71">
        <v>0</v>
      </c>
      <c r="AU446" s="71">
        <v>0</v>
      </c>
      <c r="AV446" s="71">
        <v>0</v>
      </c>
      <c r="AW446" s="71">
        <v>0</v>
      </c>
      <c r="AX446" s="71"/>
      <c r="AY446" s="72"/>
      <c r="AZ446" s="71">
        <v>105</v>
      </c>
      <c r="BA446" s="71">
        <v>40.700000000000003</v>
      </c>
      <c r="BB446" s="71">
        <v>0</v>
      </c>
      <c r="BC446" s="71">
        <v>0</v>
      </c>
      <c r="BD446" s="71">
        <v>0</v>
      </c>
      <c r="BE446" s="71">
        <v>0</v>
      </c>
      <c r="BF446" s="71"/>
      <c r="BG446" s="72"/>
      <c r="BH446" s="71">
        <v>0</v>
      </c>
      <c r="BI446" s="71">
        <v>0</v>
      </c>
      <c r="BJ446" s="71">
        <v>0</v>
      </c>
      <c r="BK446" s="71">
        <v>0.625</v>
      </c>
      <c r="BL446" s="71">
        <v>0</v>
      </c>
      <c r="BM446" s="71">
        <v>0</v>
      </c>
      <c r="BN446" s="72"/>
      <c r="BO446" s="71">
        <v>0</v>
      </c>
      <c r="BP446" s="71">
        <v>0</v>
      </c>
      <c r="BQ446" s="71">
        <v>0</v>
      </c>
      <c r="BR446" s="71">
        <v>1</v>
      </c>
      <c r="BS446" s="71">
        <v>0</v>
      </c>
      <c r="BT446" s="71">
        <v>0</v>
      </c>
      <c r="BU446"/>
      <c r="BV446" s="70">
        <v>0.625</v>
      </c>
      <c r="BW446" s="70">
        <v>0</v>
      </c>
      <c r="BX446" s="70">
        <v>0</v>
      </c>
      <c r="BY446" s="70">
        <v>0</v>
      </c>
      <c r="BZ446" s="70">
        <v>0</v>
      </c>
      <c r="CA446" s="70">
        <v>0</v>
      </c>
      <c r="CB446" s="70">
        <v>0</v>
      </c>
      <c r="CC446" s="70">
        <v>0</v>
      </c>
      <c r="CD446" s="70">
        <v>0</v>
      </c>
    </row>
    <row r="447" spans="1:82">
      <c r="A447" s="70" t="s">
        <v>2323</v>
      </c>
      <c r="B447" s="70">
        <v>374</v>
      </c>
      <c r="C447" s="70">
        <v>19</v>
      </c>
      <c r="D447" s="70">
        <v>22</v>
      </c>
      <c r="E447" s="70">
        <v>2022</v>
      </c>
      <c r="F447" s="70" t="s">
        <v>161</v>
      </c>
      <c r="G447" s="70" t="s">
        <v>2304</v>
      </c>
      <c r="H447" s="70" t="s">
        <v>2305</v>
      </c>
      <c r="I447" s="148"/>
      <c r="J447" s="71">
        <v>7.2516300202801184E-2</v>
      </c>
      <c r="K447" s="71">
        <v>0.40654156260302765</v>
      </c>
      <c r="L447" s="71">
        <v>1.0452340907094122</v>
      </c>
      <c r="M447" s="71">
        <v>3.4900525588186477</v>
      </c>
      <c r="N447" s="71">
        <v>3.1237399630104727</v>
      </c>
      <c r="O447" s="71">
        <v>2.1557736055410031</v>
      </c>
      <c r="P447" s="71">
        <v>5.7897008864145061</v>
      </c>
      <c r="Q447" s="71">
        <v>0.14688025705517524</v>
      </c>
      <c r="R447" s="71">
        <v>38.039578778756166</v>
      </c>
      <c r="S447" s="71">
        <v>0.31620250750000001</v>
      </c>
      <c r="T447" s="72"/>
      <c r="U447" s="71">
        <v>16979</v>
      </c>
      <c r="V447" s="71">
        <v>199</v>
      </c>
      <c r="W447" s="71">
        <v>14</v>
      </c>
      <c r="X447" s="71">
        <v>1053</v>
      </c>
      <c r="Y447" s="71">
        <v>1328</v>
      </c>
      <c r="Z447" s="71">
        <v>1507</v>
      </c>
      <c r="AA447" s="71">
        <v>1265</v>
      </c>
      <c r="AB447" s="71">
        <v>2495</v>
      </c>
      <c r="AC447" s="71">
        <v>6623920.9999999981</v>
      </c>
      <c r="AD447" s="71">
        <v>0.31620250750000001</v>
      </c>
      <c r="AE447" s="72"/>
      <c r="AF447" s="71">
        <v>109613.87644615128</v>
      </c>
      <c r="AG447" s="71">
        <v>333695.08374918631</v>
      </c>
      <c r="AH447" s="71">
        <v>264489.59484405007</v>
      </c>
      <c r="AI447" s="71">
        <v>5618390.0289645866</v>
      </c>
      <c r="AJ447" s="71">
        <v>4852005.1880185306</v>
      </c>
      <c r="AK447" s="71">
        <v>0</v>
      </c>
      <c r="AL447" s="71">
        <v>0</v>
      </c>
      <c r="AM447" s="71">
        <v>322172.59954575333</v>
      </c>
      <c r="AN447" s="71">
        <v>0</v>
      </c>
      <c r="AO447" s="71">
        <v>0</v>
      </c>
      <c r="AP447" s="71">
        <v>11500366.371568257</v>
      </c>
      <c r="AQ447" s="72"/>
      <c r="AR447" s="71">
        <v>22</v>
      </c>
      <c r="AS447" s="71">
        <v>3</v>
      </c>
      <c r="AT447" s="71">
        <v>0</v>
      </c>
      <c r="AU447" s="71">
        <v>0</v>
      </c>
      <c r="AV447" s="71">
        <v>0</v>
      </c>
      <c r="AW447" s="71">
        <v>0</v>
      </c>
      <c r="AX447" s="71"/>
      <c r="AY447" s="72"/>
      <c r="AZ447" s="71">
        <v>105</v>
      </c>
      <c r="BA447" s="71">
        <v>40.700000000000003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2324</v>
      </c>
      <c r="B448" s="70">
        <v>374</v>
      </c>
      <c r="C448" s="70">
        <v>20</v>
      </c>
      <c r="D448" s="70">
        <v>22</v>
      </c>
      <c r="E448" s="70">
        <v>2023</v>
      </c>
      <c r="F448" s="70" t="s">
        <v>1539</v>
      </c>
      <c r="G448" s="70" t="s">
        <v>2304</v>
      </c>
      <c r="H448" s="70" t="s">
        <v>2305</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22</v>
      </c>
      <c r="AS448" s="71">
        <v>3</v>
      </c>
      <c r="AT448" s="71">
        <v>0</v>
      </c>
      <c r="AU448" s="71">
        <v>0</v>
      </c>
      <c r="AV448" s="71">
        <v>0</v>
      </c>
      <c r="AW448" s="71">
        <v>0</v>
      </c>
      <c r="AX448" s="71"/>
      <c r="AY448" s="72"/>
      <c r="AZ448" s="71">
        <v>105</v>
      </c>
      <c r="BA448" s="71">
        <v>40.700000000000003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2325</v>
      </c>
      <c r="B449" s="70">
        <v>374</v>
      </c>
      <c r="C449" s="70">
        <v>21</v>
      </c>
      <c r="D449" s="70">
        <v>22</v>
      </c>
      <c r="E449" s="70">
        <v>2024</v>
      </c>
      <c r="F449" s="70" t="s">
        <v>1554</v>
      </c>
      <c r="G449" s="70" t="s">
        <v>2304</v>
      </c>
      <c r="H449" s="70" t="s">
        <v>2305</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2326</v>
      </c>
      <c r="B450" s="70">
        <v>290</v>
      </c>
      <c r="C450" s="70">
        <v>1</v>
      </c>
      <c r="D450" s="70">
        <v>18</v>
      </c>
      <c r="E450" s="70">
        <v>1990</v>
      </c>
      <c r="F450" s="70" t="s">
        <v>787</v>
      </c>
      <c r="G450" s="70" t="s">
        <v>2327</v>
      </c>
      <c r="H450" s="70" t="s">
        <v>2328</v>
      </c>
      <c r="I450" s="148"/>
      <c r="J450" s="71">
        <v>0.19086579504775339</v>
      </c>
      <c r="K450" s="71">
        <v>0.38803506870904358</v>
      </c>
      <c r="L450" s="71">
        <v>0.56859496928577768</v>
      </c>
      <c r="M450" s="71">
        <v>2.1945045931133338</v>
      </c>
      <c r="N450" s="71">
        <v>2.3858202686043808</v>
      </c>
      <c r="O450" s="71">
        <v>3.2870448872973168</v>
      </c>
      <c r="P450" s="71">
        <v>5.0739032663928114</v>
      </c>
      <c r="Q450" s="71">
        <v>0.23958206020381601</v>
      </c>
      <c r="R450" s="71">
        <v>0</v>
      </c>
      <c r="S450" s="71">
        <v>0.31946489352381979</v>
      </c>
      <c r="T450" s="72"/>
      <c r="U450" s="71">
        <v>32666</v>
      </c>
      <c r="V450" s="71">
        <v>153</v>
      </c>
      <c r="W450" s="71">
        <v>6</v>
      </c>
      <c r="X450" s="71">
        <v>908</v>
      </c>
      <c r="Y450" s="71">
        <v>1063</v>
      </c>
      <c r="Z450" s="71">
        <v>1352</v>
      </c>
      <c r="AA450" s="71">
        <v>1232</v>
      </c>
      <c r="AB450" s="71">
        <v>3890</v>
      </c>
      <c r="AC450" s="71">
        <v>0</v>
      </c>
      <c r="AD450" s="71">
        <v>0.31946489352381979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2329</v>
      </c>
      <c r="B451" s="70">
        <v>291</v>
      </c>
      <c r="C451" s="70">
        <v>2</v>
      </c>
      <c r="D451" s="70">
        <v>18</v>
      </c>
      <c r="E451" s="70">
        <v>2005</v>
      </c>
      <c r="F451" s="70" t="s">
        <v>789</v>
      </c>
      <c r="G451" s="70" t="s">
        <v>2327</v>
      </c>
      <c r="H451" s="70" t="s">
        <v>2328</v>
      </c>
      <c r="I451" s="148"/>
      <c r="J451" s="71">
        <v>0.568156179475791</v>
      </c>
      <c r="K451" s="71">
        <v>0.18765870370871321</v>
      </c>
      <c r="L451" s="71">
        <v>2.43038927383154</v>
      </c>
      <c r="M451" s="71">
        <v>2.199205024459673</v>
      </c>
      <c r="N451" s="71">
        <v>3.530527951877688</v>
      </c>
      <c r="O451" s="71">
        <v>4.9058120378784134</v>
      </c>
      <c r="P451" s="71">
        <v>6.1249121527856811</v>
      </c>
      <c r="Q451" s="71">
        <v>0.210206282843621</v>
      </c>
      <c r="R451" s="71">
        <v>0</v>
      </c>
      <c r="S451" s="71">
        <v>6.3027283165145873E-2</v>
      </c>
      <c r="T451" s="72"/>
      <c r="U451" s="71">
        <v>77026</v>
      </c>
      <c r="V451" s="71">
        <v>83</v>
      </c>
      <c r="W451" s="71">
        <v>22</v>
      </c>
      <c r="X451" s="71">
        <v>468</v>
      </c>
      <c r="Y451" s="71">
        <v>1185</v>
      </c>
      <c r="Z451" s="71">
        <v>2335</v>
      </c>
      <c r="AA451" s="71">
        <v>1218</v>
      </c>
      <c r="AB451" s="71">
        <v>3568</v>
      </c>
      <c r="AC451" s="71">
        <v>0</v>
      </c>
      <c r="AD451" s="71">
        <v>6.3027283165145873E-2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2330</v>
      </c>
      <c r="B452" s="70">
        <v>292</v>
      </c>
      <c r="C452" s="70">
        <v>3</v>
      </c>
      <c r="D452" s="70">
        <v>18</v>
      </c>
      <c r="E452" s="70">
        <v>2006</v>
      </c>
      <c r="F452" s="70" t="s">
        <v>790</v>
      </c>
      <c r="G452" s="70" t="s">
        <v>2327</v>
      </c>
      <c r="H452" s="70" t="s">
        <v>2328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2331</v>
      </c>
      <c r="B453" s="70">
        <v>293</v>
      </c>
      <c r="C453" s="70">
        <v>4</v>
      </c>
      <c r="D453" s="70">
        <v>18</v>
      </c>
      <c r="E453" s="70">
        <v>2007</v>
      </c>
      <c r="F453" s="70" t="s">
        <v>791</v>
      </c>
      <c r="G453" s="70" t="s">
        <v>2327</v>
      </c>
      <c r="H453" s="70" t="s">
        <v>2328</v>
      </c>
      <c r="I453" s="148"/>
      <c r="J453" s="71">
        <v>0.32696055157362519</v>
      </c>
      <c r="K453" s="71">
        <v>0.16630158520006111</v>
      </c>
      <c r="L453" s="71">
        <v>1.901218479950211</v>
      </c>
      <c r="M453" s="71">
        <v>2.139871357207848</v>
      </c>
      <c r="N453" s="71">
        <v>3.5197292014729831</v>
      </c>
      <c r="O453" s="71">
        <v>4.4281297769346173</v>
      </c>
      <c r="P453" s="71">
        <v>6.2299317206730978</v>
      </c>
      <c r="Q453" s="71">
        <v>0.212985214179608</v>
      </c>
      <c r="R453" s="71">
        <v>0</v>
      </c>
      <c r="S453" s="71">
        <v>4.9243906679895449E-2</v>
      </c>
      <c r="T453" s="72"/>
      <c r="U453" s="71">
        <v>57921</v>
      </c>
      <c r="V453" s="71">
        <v>76</v>
      </c>
      <c r="W453" s="71">
        <v>25</v>
      </c>
      <c r="X453" s="71">
        <v>556</v>
      </c>
      <c r="Y453" s="71">
        <v>1203</v>
      </c>
      <c r="Z453" s="71">
        <v>2191</v>
      </c>
      <c r="AA453" s="71">
        <v>1220</v>
      </c>
      <c r="AB453" s="71">
        <v>3424</v>
      </c>
      <c r="AC453" s="71">
        <v>0</v>
      </c>
      <c r="AD453" s="71">
        <v>4.9243906679895449E-2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2332</v>
      </c>
      <c r="B454" s="70">
        <v>294</v>
      </c>
      <c r="C454" s="70">
        <v>5</v>
      </c>
      <c r="D454" s="70">
        <v>18</v>
      </c>
      <c r="E454" s="70">
        <v>2008</v>
      </c>
      <c r="F454" s="70" t="s">
        <v>792</v>
      </c>
      <c r="G454" s="70" t="s">
        <v>2327</v>
      </c>
      <c r="H454" s="70" t="s">
        <v>2328</v>
      </c>
      <c r="I454" s="148"/>
      <c r="J454" s="71">
        <v>0.34779464433452739</v>
      </c>
      <c r="K454" s="71">
        <v>0.12559200123891001</v>
      </c>
      <c r="L454" s="71">
        <v>1.6351874947523479</v>
      </c>
      <c r="M454" s="71">
        <v>2.2507559471469789</v>
      </c>
      <c r="N454" s="71">
        <v>3.2810874078383079</v>
      </c>
      <c r="O454" s="71">
        <v>4.2486923094621067</v>
      </c>
      <c r="P454" s="71">
        <v>5.9984017922860362</v>
      </c>
      <c r="Q454" s="71">
        <v>0.20286826859333201</v>
      </c>
      <c r="R454" s="71">
        <v>0</v>
      </c>
      <c r="S454" s="71">
        <v>7.346618688603701E-2</v>
      </c>
      <c r="T454" s="72"/>
      <c r="U454" s="71">
        <v>71168</v>
      </c>
      <c r="V454" s="71">
        <v>76</v>
      </c>
      <c r="W454" s="71">
        <v>25</v>
      </c>
      <c r="X454" s="71">
        <v>556</v>
      </c>
      <c r="Y454" s="71">
        <v>1197</v>
      </c>
      <c r="Z454" s="71">
        <v>2176</v>
      </c>
      <c r="AA454" s="71">
        <v>1176</v>
      </c>
      <c r="AB454" s="71">
        <v>3315</v>
      </c>
      <c r="AC454" s="71">
        <v>0</v>
      </c>
      <c r="AD454" s="71">
        <v>7.346618688603701E-2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2333</v>
      </c>
      <c r="B455" s="70">
        <v>295</v>
      </c>
      <c r="C455" s="70">
        <v>6</v>
      </c>
      <c r="D455" s="70">
        <v>18</v>
      </c>
      <c r="E455" s="70">
        <v>2009</v>
      </c>
      <c r="F455" s="70" t="s">
        <v>176</v>
      </c>
      <c r="G455" s="70" t="s">
        <v>2327</v>
      </c>
      <c r="H455" s="70" t="s">
        <v>2328</v>
      </c>
      <c r="I455" s="148"/>
      <c r="J455" s="71">
        <v>0.34011734548443628</v>
      </c>
      <c r="K455" s="71">
        <v>6.429202459903674E-2</v>
      </c>
      <c r="L455" s="71">
        <v>2.4951820878081712</v>
      </c>
      <c r="M455" s="71">
        <v>2.1661474206333282</v>
      </c>
      <c r="N455" s="71">
        <v>3.2504553342884148</v>
      </c>
      <c r="O455" s="71">
        <v>4.2352058535309247</v>
      </c>
      <c r="P455" s="71">
        <v>5.5994509019331016</v>
      </c>
      <c r="Q455" s="71">
        <v>0.18958300937564501</v>
      </c>
      <c r="R455" s="71">
        <v>0</v>
      </c>
      <c r="S455" s="71">
        <v>4.3415516472447541E-2</v>
      </c>
      <c r="T455" s="72"/>
      <c r="U455" s="71">
        <v>63041</v>
      </c>
      <c r="V455" s="71">
        <v>42</v>
      </c>
      <c r="W455" s="71">
        <v>55</v>
      </c>
      <c r="X455" s="71">
        <v>679</v>
      </c>
      <c r="Y455" s="71">
        <v>1227</v>
      </c>
      <c r="Z455" s="71">
        <v>2141</v>
      </c>
      <c r="AA455" s="71">
        <v>1127</v>
      </c>
      <c r="AB455" s="71">
        <v>3252</v>
      </c>
      <c r="AC455" s="71">
        <v>0</v>
      </c>
      <c r="AD455" s="71">
        <v>4.3415516472447541E-2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4.6500000000000004</v>
      </c>
      <c r="BM455" s="71">
        <v>0</v>
      </c>
      <c r="BN455" s="72"/>
      <c r="BO455" s="71">
        <v>0</v>
      </c>
      <c r="BP455" s="71">
        <v>0</v>
      </c>
      <c r="BQ455" s="71">
        <v>0</v>
      </c>
      <c r="BR455" s="71">
        <v>0</v>
      </c>
      <c r="BS455" s="71">
        <v>1</v>
      </c>
      <c r="BT455" s="71">
        <v>0</v>
      </c>
      <c r="BU455"/>
      <c r="BV455" s="70">
        <v>4.6500000000000004</v>
      </c>
      <c r="BW455" s="70">
        <v>0</v>
      </c>
      <c r="BX455" s="70">
        <v>0</v>
      </c>
      <c r="BY455" s="70">
        <v>0</v>
      </c>
      <c r="BZ455" s="70">
        <v>0</v>
      </c>
      <c r="CA455" s="70">
        <v>0</v>
      </c>
      <c r="CB455" s="70">
        <v>0</v>
      </c>
      <c r="CC455" s="70">
        <v>0</v>
      </c>
      <c r="CD455" s="70">
        <v>0</v>
      </c>
    </row>
    <row r="456" spans="1:82">
      <c r="A456" s="70" t="s">
        <v>2334</v>
      </c>
      <c r="B456" s="70">
        <v>296</v>
      </c>
      <c r="C456" s="70">
        <v>7</v>
      </c>
      <c r="D456" s="70">
        <v>18</v>
      </c>
      <c r="E456" s="70">
        <v>2010</v>
      </c>
      <c r="F456" s="70" t="s">
        <v>177</v>
      </c>
      <c r="G456" s="70" t="s">
        <v>2327</v>
      </c>
      <c r="H456" s="70" t="s">
        <v>2328</v>
      </c>
      <c r="I456" s="148"/>
      <c r="J456" s="71">
        <v>0.29793782112297762</v>
      </c>
      <c r="K456" s="71">
        <v>6.9568712116152079E-2</v>
      </c>
      <c r="L456" s="71">
        <v>2.296027918137546</v>
      </c>
      <c r="M456" s="71">
        <v>2.3795874309973142</v>
      </c>
      <c r="N456" s="71">
        <v>3.30299382425618</v>
      </c>
      <c r="O456" s="71">
        <v>4.190019802206181</v>
      </c>
      <c r="P456" s="71">
        <v>5.5950958386907619</v>
      </c>
      <c r="Q456" s="71">
        <v>0.19383294631650899</v>
      </c>
      <c r="R456" s="71">
        <v>0</v>
      </c>
      <c r="S456" s="71">
        <v>4.8280636453590473E-2</v>
      </c>
      <c r="T456" s="72"/>
      <c r="U456" s="71">
        <v>48041</v>
      </c>
      <c r="V456" s="71">
        <v>42</v>
      </c>
      <c r="W456" s="71">
        <v>55</v>
      </c>
      <c r="X456" s="71">
        <v>679</v>
      </c>
      <c r="Y456" s="71">
        <v>1232</v>
      </c>
      <c r="Z456" s="71">
        <v>2128</v>
      </c>
      <c r="AA456" s="71">
        <v>1098</v>
      </c>
      <c r="AB456" s="71">
        <v>3186</v>
      </c>
      <c r="AC456" s="71">
        <v>0</v>
      </c>
      <c r="AD456" s="71">
        <v>4.8280636453590473E-2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4.0940000000000003</v>
      </c>
      <c r="BM456" s="71">
        <v>0</v>
      </c>
      <c r="BN456" s="72"/>
      <c r="BO456" s="71">
        <v>0</v>
      </c>
      <c r="BP456" s="71">
        <v>0</v>
      </c>
      <c r="BQ456" s="71">
        <v>0</v>
      </c>
      <c r="BR456" s="71">
        <v>0</v>
      </c>
      <c r="BS456" s="71">
        <v>1</v>
      </c>
      <c r="BT456" s="71">
        <v>0</v>
      </c>
      <c r="BU456"/>
      <c r="BV456" s="70">
        <v>4.0940000000000003</v>
      </c>
      <c r="BW456" s="70">
        <v>0</v>
      </c>
      <c r="BX456" s="70">
        <v>0</v>
      </c>
      <c r="BY456" s="70">
        <v>0</v>
      </c>
      <c r="BZ456" s="70">
        <v>0</v>
      </c>
      <c r="CA456" s="70">
        <v>0</v>
      </c>
      <c r="CB456" s="70">
        <v>0</v>
      </c>
      <c r="CC456" s="70">
        <v>0</v>
      </c>
      <c r="CD456" s="70">
        <v>0</v>
      </c>
    </row>
    <row r="457" spans="1:82">
      <c r="A457" s="70" t="s">
        <v>2335</v>
      </c>
      <c r="B457" s="70">
        <v>297</v>
      </c>
      <c r="C457" s="70">
        <v>8</v>
      </c>
      <c r="D457" s="70">
        <v>18</v>
      </c>
      <c r="E457" s="70">
        <v>2011</v>
      </c>
      <c r="F457" s="70" t="s">
        <v>178</v>
      </c>
      <c r="G457" s="70" t="s">
        <v>2327</v>
      </c>
      <c r="H457" s="70" t="s">
        <v>2328</v>
      </c>
      <c r="I457" s="148"/>
      <c r="J457" s="71">
        <v>0.35764217888605698</v>
      </c>
      <c r="K457" s="71">
        <v>9.7658626787412869E-2</v>
      </c>
      <c r="L457" s="71">
        <v>2.369008089310114</v>
      </c>
      <c r="M457" s="71">
        <v>3.140818317746251</v>
      </c>
      <c r="N457" s="71">
        <v>3.9020863060043052</v>
      </c>
      <c r="O457" s="71">
        <v>4.0585303624268319</v>
      </c>
      <c r="P457" s="71">
        <v>5.4086643078451555</v>
      </c>
      <c r="Q457" s="71">
        <v>0.22098750463967901</v>
      </c>
      <c r="R457" s="71">
        <v>0</v>
      </c>
      <c r="S457" s="71">
        <v>0.16446903209681921</v>
      </c>
      <c r="T457" s="72"/>
      <c r="U457" s="71">
        <v>55202</v>
      </c>
      <c r="V457" s="71">
        <v>42</v>
      </c>
      <c r="W457" s="71">
        <v>55</v>
      </c>
      <c r="X457" s="71">
        <v>679</v>
      </c>
      <c r="Y457" s="71">
        <v>1232</v>
      </c>
      <c r="Z457" s="71">
        <v>2106</v>
      </c>
      <c r="AA457" s="71">
        <v>1093</v>
      </c>
      <c r="AB457" s="71">
        <v>3149</v>
      </c>
      <c r="AC457" s="71">
        <v>0</v>
      </c>
      <c r="AD457" s="71">
        <v>0.16446903209681921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3.6379999999999999</v>
      </c>
      <c r="BM457" s="71">
        <v>0</v>
      </c>
      <c r="BN457" s="72"/>
      <c r="BO457" s="71">
        <v>0</v>
      </c>
      <c r="BP457" s="71">
        <v>0</v>
      </c>
      <c r="BQ457" s="71">
        <v>0</v>
      </c>
      <c r="BR457" s="71">
        <v>0</v>
      </c>
      <c r="BS457" s="71">
        <v>1</v>
      </c>
      <c r="BT457" s="71">
        <v>0</v>
      </c>
      <c r="BU457"/>
      <c r="BV457" s="70">
        <v>3.6379999999999999</v>
      </c>
      <c r="BW457" s="70">
        <v>0</v>
      </c>
      <c r="BX457" s="70">
        <v>0</v>
      </c>
      <c r="BY457" s="70">
        <v>0</v>
      </c>
      <c r="BZ457" s="70">
        <v>0</v>
      </c>
      <c r="CA457" s="70">
        <v>0</v>
      </c>
      <c r="CB457" s="70">
        <v>0</v>
      </c>
      <c r="CC457" s="70">
        <v>0</v>
      </c>
      <c r="CD457" s="70">
        <v>0</v>
      </c>
    </row>
    <row r="458" spans="1:82">
      <c r="A458" s="70" t="s">
        <v>2336</v>
      </c>
      <c r="B458" s="70">
        <v>298</v>
      </c>
      <c r="C458" s="70">
        <v>9</v>
      </c>
      <c r="D458" s="70">
        <v>18</v>
      </c>
      <c r="E458" s="70">
        <v>2012</v>
      </c>
      <c r="F458" s="70" t="s">
        <v>179</v>
      </c>
      <c r="G458" s="70" t="s">
        <v>2327</v>
      </c>
      <c r="H458" s="70" t="s">
        <v>2328</v>
      </c>
      <c r="I458" s="148"/>
      <c r="J458" s="71">
        <v>0.37951426434141861</v>
      </c>
      <c r="K458" s="71">
        <v>9.3952269030215432E-2</v>
      </c>
      <c r="L458" s="71">
        <v>2.323221049703923</v>
      </c>
      <c r="M458" s="71">
        <v>3.4762194224700509</v>
      </c>
      <c r="N458" s="71">
        <v>4.5657425461964039</v>
      </c>
      <c r="O458" s="71">
        <v>4.009385502164112</v>
      </c>
      <c r="P458" s="71">
        <v>5.4046006425822828</v>
      </c>
      <c r="Q458" s="71">
        <v>0.23872604394177199</v>
      </c>
      <c r="R458" s="71">
        <v>0</v>
      </c>
      <c r="S458" s="71">
        <v>4.4795463420555043E-2</v>
      </c>
      <c r="T458" s="72"/>
      <c r="U458" s="71">
        <v>53522</v>
      </c>
      <c r="V458" s="71">
        <v>42</v>
      </c>
      <c r="W458" s="71">
        <v>55</v>
      </c>
      <c r="X458" s="71">
        <v>679</v>
      </c>
      <c r="Y458" s="71">
        <v>1252</v>
      </c>
      <c r="Z458" s="71">
        <v>2097</v>
      </c>
      <c r="AA458" s="71">
        <v>1086</v>
      </c>
      <c r="AB458" s="71">
        <v>3131</v>
      </c>
      <c r="AC458" s="71">
        <v>0</v>
      </c>
      <c r="AD458" s="71">
        <v>4.4795463420555043E-2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4.7229999999999999</v>
      </c>
      <c r="BM458" s="71">
        <v>0</v>
      </c>
      <c r="BN458" s="72"/>
      <c r="BO458" s="71">
        <v>0</v>
      </c>
      <c r="BP458" s="71">
        <v>0</v>
      </c>
      <c r="BQ458" s="71">
        <v>0</v>
      </c>
      <c r="BR458" s="71">
        <v>0</v>
      </c>
      <c r="BS458" s="71">
        <v>1</v>
      </c>
      <c r="BT458" s="71">
        <v>0</v>
      </c>
      <c r="BU458"/>
      <c r="BV458" s="70">
        <v>4.7229999999999999</v>
      </c>
      <c r="BW458" s="70">
        <v>0</v>
      </c>
      <c r="BX458" s="70">
        <v>0</v>
      </c>
      <c r="BY458" s="70">
        <v>0</v>
      </c>
      <c r="BZ458" s="70">
        <v>0</v>
      </c>
      <c r="CA458" s="70">
        <v>0</v>
      </c>
      <c r="CB458" s="70">
        <v>0</v>
      </c>
      <c r="CC458" s="70">
        <v>0</v>
      </c>
      <c r="CD458" s="70">
        <v>0</v>
      </c>
    </row>
    <row r="459" spans="1:82">
      <c r="A459" s="70" t="s">
        <v>2337</v>
      </c>
      <c r="B459" s="70">
        <v>299</v>
      </c>
      <c r="C459" s="70">
        <v>10</v>
      </c>
      <c r="D459" s="70">
        <v>18</v>
      </c>
      <c r="E459" s="70">
        <v>2013</v>
      </c>
      <c r="F459" s="70" t="s">
        <v>180</v>
      </c>
      <c r="G459" s="70" t="s">
        <v>2327</v>
      </c>
      <c r="H459" s="70" t="s">
        <v>2328</v>
      </c>
      <c r="I459" s="148"/>
      <c r="J459" s="71">
        <v>0.33506553135898243</v>
      </c>
      <c r="K459" s="71">
        <v>8.4960526258075597E-2</v>
      </c>
      <c r="L459" s="71">
        <v>2.2850526692756592</v>
      </c>
      <c r="M459" s="71">
        <v>3.312870861076278</v>
      </c>
      <c r="N459" s="71">
        <v>4.4260996484616646</v>
      </c>
      <c r="O459" s="71">
        <v>3.7886081418400583</v>
      </c>
      <c r="P459" s="71">
        <v>5.4299605809175286</v>
      </c>
      <c r="Q459" s="71">
        <v>0.23570036140250999</v>
      </c>
      <c r="R459" s="71">
        <v>0</v>
      </c>
      <c r="S459" s="71">
        <v>0.12801784083209111</v>
      </c>
      <c r="T459" s="72"/>
      <c r="U459" s="71">
        <v>44136</v>
      </c>
      <c r="V459" s="71">
        <v>42</v>
      </c>
      <c r="W459" s="71">
        <v>55</v>
      </c>
      <c r="X459" s="71">
        <v>679</v>
      </c>
      <c r="Y459" s="71">
        <v>1253</v>
      </c>
      <c r="Z459" s="71">
        <v>2070</v>
      </c>
      <c r="AA459" s="71">
        <v>1087</v>
      </c>
      <c r="AB459" s="71">
        <v>3047</v>
      </c>
      <c r="AC459" s="71">
        <v>0</v>
      </c>
      <c r="AD459" s="71">
        <v>0.12801784083209111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4.9950000000000001</v>
      </c>
      <c r="BM459" s="71">
        <v>0</v>
      </c>
      <c r="BN459" s="72"/>
      <c r="BO459" s="71">
        <v>0</v>
      </c>
      <c r="BP459" s="71">
        <v>0</v>
      </c>
      <c r="BQ459" s="71">
        <v>0</v>
      </c>
      <c r="BR459" s="71">
        <v>0</v>
      </c>
      <c r="BS459" s="71">
        <v>1</v>
      </c>
      <c r="BT459" s="71">
        <v>0</v>
      </c>
      <c r="BU459"/>
      <c r="BV459" s="70">
        <v>4.9950000000000001</v>
      </c>
      <c r="BW459" s="70">
        <v>0</v>
      </c>
      <c r="BX459" s="70">
        <v>0</v>
      </c>
      <c r="BY459" s="70">
        <v>0</v>
      </c>
      <c r="BZ459" s="70">
        <v>0</v>
      </c>
      <c r="CA459" s="70">
        <v>0</v>
      </c>
      <c r="CB459" s="70">
        <v>0</v>
      </c>
      <c r="CC459" s="70">
        <v>0</v>
      </c>
      <c r="CD459" s="70">
        <v>0</v>
      </c>
    </row>
    <row r="460" spans="1:82">
      <c r="A460" s="70" t="s">
        <v>2338</v>
      </c>
      <c r="B460" s="70">
        <v>300</v>
      </c>
      <c r="C460" s="70">
        <v>11</v>
      </c>
      <c r="D460" s="70">
        <v>18</v>
      </c>
      <c r="E460" s="70">
        <v>2014</v>
      </c>
      <c r="F460" s="70" t="s">
        <v>181</v>
      </c>
      <c r="G460" s="70" t="s">
        <v>2327</v>
      </c>
      <c r="H460" s="70" t="s">
        <v>2328</v>
      </c>
      <c r="I460" s="148"/>
      <c r="J460" s="71">
        <v>0</v>
      </c>
      <c r="K460" s="71">
        <v>0.1012262998126981</v>
      </c>
      <c r="L460" s="71">
        <v>0.87901860843252377</v>
      </c>
      <c r="M460" s="71">
        <v>2.9314646713688459</v>
      </c>
      <c r="N460" s="71">
        <v>4.179953094703162</v>
      </c>
      <c r="O460" s="71">
        <v>3.567616338341324</v>
      </c>
      <c r="P460" s="71">
        <v>5.402950067059745</v>
      </c>
      <c r="Q460" s="71">
        <v>0.21975776014790799</v>
      </c>
      <c r="R460" s="71">
        <v>0</v>
      </c>
      <c r="S460" s="71">
        <v>0.1026722146733678</v>
      </c>
      <c r="T460" s="72"/>
      <c r="U460" s="71">
        <v>0</v>
      </c>
      <c r="V460" s="71">
        <v>40</v>
      </c>
      <c r="W460" s="71">
        <v>27</v>
      </c>
      <c r="X460" s="71">
        <v>600</v>
      </c>
      <c r="Y460" s="71">
        <v>1249</v>
      </c>
      <c r="Z460" s="71">
        <v>2053</v>
      </c>
      <c r="AA460" s="71">
        <v>1076</v>
      </c>
      <c r="AB460" s="71">
        <v>2961</v>
      </c>
      <c r="AC460" s="71">
        <v>0</v>
      </c>
      <c r="AD460" s="71">
        <v>0.1026722146733678</v>
      </c>
      <c r="AE460" s="72"/>
      <c r="AF460" s="71"/>
      <c r="AG460" s="71"/>
      <c r="AH460" s="71"/>
      <c r="AI460" s="71"/>
      <c r="AJ460" s="71"/>
      <c r="AK460" s="71"/>
      <c r="AL460" s="71"/>
      <c r="AM460" s="71"/>
      <c r="AN460" s="71"/>
      <c r="AO460" s="71"/>
      <c r="AP460" s="71"/>
      <c r="AQ460" s="72"/>
      <c r="AR460" s="71">
        <v>46</v>
      </c>
      <c r="AS460" s="71">
        <v>19</v>
      </c>
      <c r="AT460" s="71">
        <v>0</v>
      </c>
      <c r="AU460" s="71">
        <v>0</v>
      </c>
      <c r="AV460" s="71">
        <v>0</v>
      </c>
      <c r="AW460" s="71">
        <v>0</v>
      </c>
      <c r="AX460" s="71"/>
      <c r="AY460" s="72"/>
      <c r="AZ460" s="71">
        <v>180.6</v>
      </c>
      <c r="BA460" s="71">
        <v>600</v>
      </c>
      <c r="BB460" s="71">
        <v>0</v>
      </c>
      <c r="BC460" s="71">
        <v>0</v>
      </c>
      <c r="BD460" s="71">
        <v>0</v>
      </c>
      <c r="BE460" s="71">
        <v>0</v>
      </c>
      <c r="BF460" s="71"/>
      <c r="BG460" s="72"/>
      <c r="BH460" s="71">
        <v>0</v>
      </c>
      <c r="BI460" s="71">
        <v>0</v>
      </c>
      <c r="BJ460" s="71">
        <v>0</v>
      </c>
      <c r="BK460" s="71">
        <v>0</v>
      </c>
      <c r="BL460" s="71">
        <v>4.8209999999999997</v>
      </c>
      <c r="BM460" s="71">
        <v>0</v>
      </c>
      <c r="BN460" s="72"/>
      <c r="BO460" s="71">
        <v>0</v>
      </c>
      <c r="BP460" s="71">
        <v>0</v>
      </c>
      <c r="BQ460" s="71">
        <v>0</v>
      </c>
      <c r="BR460" s="71">
        <v>0</v>
      </c>
      <c r="BS460" s="71">
        <v>1</v>
      </c>
      <c r="BT460" s="71">
        <v>0</v>
      </c>
      <c r="BU460"/>
      <c r="BV460" s="70">
        <v>4.8209999999999997</v>
      </c>
      <c r="BW460" s="70">
        <v>0</v>
      </c>
      <c r="BX460" s="70">
        <v>0</v>
      </c>
      <c r="BY460" s="70">
        <v>0</v>
      </c>
      <c r="BZ460" s="70">
        <v>0</v>
      </c>
      <c r="CA460" s="70">
        <v>0</v>
      </c>
      <c r="CB460" s="70">
        <v>0</v>
      </c>
      <c r="CC460" s="70">
        <v>0</v>
      </c>
      <c r="CD460" s="70">
        <v>0</v>
      </c>
    </row>
    <row r="461" spans="1:82">
      <c r="A461" s="70" t="s">
        <v>2339</v>
      </c>
      <c r="B461" s="70">
        <v>301</v>
      </c>
      <c r="C461" s="70">
        <v>12</v>
      </c>
      <c r="D461" s="70">
        <v>18</v>
      </c>
      <c r="E461" s="70">
        <v>2015</v>
      </c>
      <c r="F461" s="70" t="s">
        <v>182</v>
      </c>
      <c r="G461" s="70" t="s">
        <v>2327</v>
      </c>
      <c r="H461" s="70" t="s">
        <v>2328</v>
      </c>
      <c r="I461" s="148"/>
      <c r="J461" s="71">
        <v>0.29457128017938422</v>
      </c>
      <c r="K461" s="71">
        <v>9.6220559793037216E-2</v>
      </c>
      <c r="L461" s="71">
        <v>1.0148310422774089</v>
      </c>
      <c r="M461" s="71">
        <v>2.6694852810686962</v>
      </c>
      <c r="N461" s="71">
        <v>3.9435697473036169</v>
      </c>
      <c r="O461" s="71">
        <v>3.5267244069316206</v>
      </c>
      <c r="P461" s="71">
        <v>5.4021934171384896</v>
      </c>
      <c r="Q461" s="71">
        <v>0.21265844587296601</v>
      </c>
      <c r="R461" s="71">
        <v>0</v>
      </c>
      <c r="S461" s="71">
        <v>9.5201879694278707E-2</v>
      </c>
      <c r="T461" s="72"/>
      <c r="U461" s="71">
        <v>51138</v>
      </c>
      <c r="V461" s="71">
        <v>40</v>
      </c>
      <c r="W461" s="71">
        <v>27</v>
      </c>
      <c r="X461" s="71">
        <v>600</v>
      </c>
      <c r="Y461" s="71">
        <v>1246</v>
      </c>
      <c r="Z461" s="71">
        <v>2049</v>
      </c>
      <c r="AA461" s="71">
        <v>1075</v>
      </c>
      <c r="AB461" s="71">
        <v>2927</v>
      </c>
      <c r="AC461" s="71">
        <v>0</v>
      </c>
      <c r="AD461" s="71">
        <v>9.5201879694278707E-2</v>
      </c>
      <c r="AE461" s="72"/>
      <c r="AF461" s="71">
        <v>327337.505116229</v>
      </c>
      <c r="AG461" s="71">
        <v>74533.952740425637</v>
      </c>
      <c r="AH461" s="71">
        <v>160842.8570405007</v>
      </c>
      <c r="AI461" s="71">
        <v>3708940.0743545061</v>
      </c>
      <c r="AJ461" s="71">
        <v>5964635.7005791916</v>
      </c>
      <c r="AK461" s="71">
        <v>0</v>
      </c>
      <c r="AL461" s="71">
        <v>0</v>
      </c>
      <c r="AM461" s="71">
        <v>401133.07169679581</v>
      </c>
      <c r="AN461" s="71">
        <v>0</v>
      </c>
      <c r="AO461" s="71">
        <v>0</v>
      </c>
      <c r="AP461" s="71">
        <v>10637423.161527649</v>
      </c>
      <c r="AQ461" s="72"/>
      <c r="AR461" s="71">
        <v>55</v>
      </c>
      <c r="AS461" s="71">
        <v>27</v>
      </c>
      <c r="AT461" s="71">
        <v>0</v>
      </c>
      <c r="AU461" s="71">
        <v>0</v>
      </c>
      <c r="AV461" s="71">
        <v>0</v>
      </c>
      <c r="AW461" s="71">
        <v>0</v>
      </c>
      <c r="AX461" s="71"/>
      <c r="AY461" s="72"/>
      <c r="AZ461" s="71">
        <v>228.6</v>
      </c>
      <c r="BA461" s="71">
        <v>908.8</v>
      </c>
      <c r="BB461" s="71">
        <v>0</v>
      </c>
      <c r="BC461" s="71">
        <v>0</v>
      </c>
      <c r="BD461" s="71">
        <v>0</v>
      </c>
      <c r="BE461" s="71">
        <v>0</v>
      </c>
      <c r="BF461" s="71"/>
      <c r="BG461" s="72"/>
      <c r="BH461" s="71">
        <v>0</v>
      </c>
      <c r="BI461" s="71">
        <v>0</v>
      </c>
      <c r="BJ461" s="71">
        <v>0</v>
      </c>
      <c r="BK461" s="71">
        <v>0</v>
      </c>
      <c r="BL461" s="71">
        <v>4.2880000000000003</v>
      </c>
      <c r="BM461" s="71">
        <v>0</v>
      </c>
      <c r="BN461" s="72"/>
      <c r="BO461" s="71">
        <v>0</v>
      </c>
      <c r="BP461" s="71">
        <v>0</v>
      </c>
      <c r="BQ461" s="71">
        <v>0</v>
      </c>
      <c r="BR461" s="71">
        <v>0</v>
      </c>
      <c r="BS461" s="71">
        <v>1</v>
      </c>
      <c r="BT461" s="71">
        <v>0</v>
      </c>
      <c r="BU461"/>
      <c r="BV461" s="70">
        <v>4.2880000000000003</v>
      </c>
      <c r="BW461" s="70">
        <v>0</v>
      </c>
      <c r="BX461" s="70">
        <v>0</v>
      </c>
      <c r="BY461" s="70">
        <v>0</v>
      </c>
      <c r="BZ461" s="70">
        <v>0</v>
      </c>
      <c r="CA461" s="70">
        <v>0</v>
      </c>
      <c r="CB461" s="70">
        <v>0</v>
      </c>
      <c r="CC461" s="70">
        <v>0</v>
      </c>
      <c r="CD461" s="70">
        <v>0</v>
      </c>
    </row>
    <row r="462" spans="1:82">
      <c r="A462" s="70" t="s">
        <v>2340</v>
      </c>
      <c r="B462" s="70">
        <v>302</v>
      </c>
      <c r="C462" s="70">
        <v>13</v>
      </c>
      <c r="D462" s="70">
        <v>18</v>
      </c>
      <c r="E462" s="70">
        <v>2016</v>
      </c>
      <c r="F462" s="70" t="s">
        <v>155</v>
      </c>
      <c r="G462" s="1064" t="s">
        <v>2327</v>
      </c>
      <c r="H462" s="70" t="s">
        <v>2328</v>
      </c>
      <c r="I462" s="148"/>
      <c r="J462" s="71">
        <v>0.26293238913497002</v>
      </c>
      <c r="K462" s="71">
        <v>8.8594120226896736E-2</v>
      </c>
      <c r="L462" s="71">
        <v>1.2237268118510356</v>
      </c>
      <c r="M462" s="71">
        <v>2.6088849475036042</v>
      </c>
      <c r="N462" s="71">
        <v>3.9206624357580191</v>
      </c>
      <c r="O462" s="71">
        <v>3.4413904030630076</v>
      </c>
      <c r="P462" s="71">
        <v>5.2425609668515145</v>
      </c>
      <c r="Q462" s="71">
        <v>0.20356150426746411</v>
      </c>
      <c r="R462" s="71">
        <v>0</v>
      </c>
      <c r="S462" s="71">
        <v>9.0787917519295269E-2</v>
      </c>
      <c r="T462" s="72"/>
      <c r="U462" s="71">
        <v>48720</v>
      </c>
      <c r="V462" s="71">
        <v>40</v>
      </c>
      <c r="W462" s="71">
        <v>27</v>
      </c>
      <c r="X462" s="71">
        <v>600</v>
      </c>
      <c r="Y462" s="71">
        <v>1257</v>
      </c>
      <c r="Z462" s="71">
        <v>2024</v>
      </c>
      <c r="AA462" s="71">
        <v>1079</v>
      </c>
      <c r="AB462" s="71">
        <v>2882</v>
      </c>
      <c r="AC462" s="71">
        <v>0</v>
      </c>
      <c r="AD462" s="71">
        <v>9.0787917519295269E-2</v>
      </c>
      <c r="AE462" s="72"/>
      <c r="AF462" s="71">
        <v>290238.08367139258</v>
      </c>
      <c r="AG462" s="71">
        <v>66230.283116124672</v>
      </c>
      <c r="AH462" s="71">
        <v>151040.23224389259</v>
      </c>
      <c r="AI462" s="71">
        <v>3921765.123255461</v>
      </c>
      <c r="AJ462" s="71">
        <v>5607492.0700149378</v>
      </c>
      <c r="AK462" s="71">
        <v>0</v>
      </c>
      <c r="AL462" s="71">
        <v>0</v>
      </c>
      <c r="AM462" s="71">
        <v>395272.86030110967</v>
      </c>
      <c r="AN462" s="71">
        <v>0</v>
      </c>
      <c r="AO462" s="71">
        <v>0</v>
      </c>
      <c r="AP462" s="71">
        <v>10432038.652602917</v>
      </c>
      <c r="AQ462" s="72"/>
      <c r="AR462" s="71">
        <v>58</v>
      </c>
      <c r="AS462" s="71">
        <v>42</v>
      </c>
      <c r="AT462" s="71">
        <v>0</v>
      </c>
      <c r="AU462" s="71">
        <v>0</v>
      </c>
      <c r="AV462" s="71">
        <v>0</v>
      </c>
      <c r="AW462" s="71">
        <v>0</v>
      </c>
      <c r="AX462" s="71"/>
      <c r="AY462" s="72"/>
      <c r="AZ462" s="71">
        <v>243.7</v>
      </c>
      <c r="BA462" s="71">
        <v>1502.7</v>
      </c>
      <c r="BB462" s="71">
        <v>0</v>
      </c>
      <c r="BC462" s="71">
        <v>0</v>
      </c>
      <c r="BD462" s="71">
        <v>0</v>
      </c>
      <c r="BE462" s="71">
        <v>0</v>
      </c>
      <c r="BF462" s="71"/>
      <c r="BG462" s="72"/>
      <c r="BH462" s="71">
        <v>0</v>
      </c>
      <c r="BI462" s="71">
        <v>0</v>
      </c>
      <c r="BJ462" s="71">
        <v>0</v>
      </c>
      <c r="BK462" s="71">
        <v>0</v>
      </c>
      <c r="BL462" s="71">
        <v>3.9740000000000002</v>
      </c>
      <c r="BM462" s="71">
        <v>0</v>
      </c>
      <c r="BN462" s="72"/>
      <c r="BO462" s="71">
        <v>0</v>
      </c>
      <c r="BP462" s="71">
        <v>0</v>
      </c>
      <c r="BQ462" s="71">
        <v>0</v>
      </c>
      <c r="BR462" s="71">
        <v>0</v>
      </c>
      <c r="BS462" s="71">
        <v>1</v>
      </c>
      <c r="BT462" s="71">
        <v>0</v>
      </c>
      <c r="BU462"/>
      <c r="BV462" s="70">
        <v>3.9740000000000002</v>
      </c>
      <c r="BW462" s="70">
        <v>0</v>
      </c>
      <c r="BX462" s="70">
        <v>0</v>
      </c>
      <c r="BY462" s="70">
        <v>0</v>
      </c>
      <c r="BZ462" s="70">
        <v>0</v>
      </c>
      <c r="CA462" s="70">
        <v>0</v>
      </c>
      <c r="CB462" s="70">
        <v>0</v>
      </c>
      <c r="CC462" s="70">
        <v>0</v>
      </c>
      <c r="CD462" s="70">
        <v>0</v>
      </c>
    </row>
    <row r="463" spans="1:82">
      <c r="A463" s="70" t="s">
        <v>2341</v>
      </c>
      <c r="B463" s="70">
        <v>303</v>
      </c>
      <c r="C463" s="70">
        <v>14</v>
      </c>
      <c r="D463" s="70">
        <v>18</v>
      </c>
      <c r="E463" s="70">
        <v>2017</v>
      </c>
      <c r="F463" s="70" t="s">
        <v>156</v>
      </c>
      <c r="G463" s="1064" t="s">
        <v>2327</v>
      </c>
      <c r="H463" s="70" t="s">
        <v>2328</v>
      </c>
      <c r="I463" s="148"/>
      <c r="J463" s="71">
        <v>0.31618804102602349</v>
      </c>
      <c r="K463" s="71">
        <v>9.0325796616321258E-2</v>
      </c>
      <c r="L463" s="71">
        <v>1.0821109513296421</v>
      </c>
      <c r="M463" s="71">
        <v>2.2795222199588303</v>
      </c>
      <c r="N463" s="71">
        <v>3.5234194621664461</v>
      </c>
      <c r="O463" s="71">
        <v>3.3651645477337597</v>
      </c>
      <c r="P463" s="71">
        <v>5.2721144828301183</v>
      </c>
      <c r="Q463" s="71">
        <v>0.192545432884101</v>
      </c>
      <c r="R463" s="71">
        <v>0</v>
      </c>
      <c r="S463" s="71">
        <v>0.12114494120151399</v>
      </c>
      <c r="T463" s="72"/>
      <c r="U463" s="71">
        <v>63417.999999999993</v>
      </c>
      <c r="V463" s="71">
        <v>40</v>
      </c>
      <c r="W463" s="71">
        <v>27</v>
      </c>
      <c r="X463" s="71">
        <v>600</v>
      </c>
      <c r="Y463" s="71">
        <v>1247</v>
      </c>
      <c r="Z463" s="71">
        <v>2012</v>
      </c>
      <c r="AA463" s="71">
        <v>1092</v>
      </c>
      <c r="AB463" s="71">
        <v>2819</v>
      </c>
      <c r="AC463" s="71">
        <v>0</v>
      </c>
      <c r="AD463" s="71">
        <v>0.12114494120151401</v>
      </c>
      <c r="AE463" s="72"/>
      <c r="AF463" s="71">
        <v>381679.95495754108</v>
      </c>
      <c r="AG463" s="71">
        <v>72668.931307051826</v>
      </c>
      <c r="AH463" s="71">
        <v>182158.1662781976</v>
      </c>
      <c r="AI463" s="71">
        <v>3944046.9930386059</v>
      </c>
      <c r="AJ463" s="71">
        <v>5585023.7618020875</v>
      </c>
      <c r="AK463" s="71">
        <v>0</v>
      </c>
      <c r="AL463" s="71">
        <v>0</v>
      </c>
      <c r="AM463" s="71">
        <v>387237.24085253448</v>
      </c>
      <c r="AN463" s="71">
        <v>0</v>
      </c>
      <c r="AO463" s="71">
        <v>0</v>
      </c>
      <c r="AP463" s="71">
        <v>10552815.04823602</v>
      </c>
      <c r="AQ463" s="72"/>
      <c r="AR463" s="71">
        <v>64</v>
      </c>
      <c r="AS463" s="71">
        <v>46</v>
      </c>
      <c r="AT463" s="71">
        <v>0</v>
      </c>
      <c r="AU463" s="71">
        <v>0</v>
      </c>
      <c r="AV463" s="71">
        <v>0</v>
      </c>
      <c r="AW463" s="71">
        <v>0</v>
      </c>
      <c r="AX463" s="71"/>
      <c r="AY463" s="72"/>
      <c r="AZ463" s="71">
        <v>276.60000000000002</v>
      </c>
      <c r="BA463" s="71">
        <v>2126.1999999999998</v>
      </c>
      <c r="BB463" s="71">
        <v>0</v>
      </c>
      <c r="BC463" s="71">
        <v>0</v>
      </c>
      <c r="BD463" s="71">
        <v>0</v>
      </c>
      <c r="BE463" s="71">
        <v>0</v>
      </c>
      <c r="BF463" s="71"/>
      <c r="BG463" s="72"/>
      <c r="BH463" s="71">
        <v>0</v>
      </c>
      <c r="BI463" s="71">
        <v>0</v>
      </c>
      <c r="BJ463" s="71">
        <v>0</v>
      </c>
      <c r="BK463" s="71">
        <v>0</v>
      </c>
      <c r="BL463" s="71">
        <v>4.0209999999999999</v>
      </c>
      <c r="BM463" s="71">
        <v>0</v>
      </c>
      <c r="BN463" s="72"/>
      <c r="BO463" s="71">
        <v>0</v>
      </c>
      <c r="BP463" s="71">
        <v>0</v>
      </c>
      <c r="BQ463" s="71">
        <v>0</v>
      </c>
      <c r="BR463" s="71">
        <v>0</v>
      </c>
      <c r="BS463" s="71">
        <v>1</v>
      </c>
      <c r="BT463" s="71">
        <v>0</v>
      </c>
      <c r="BU463"/>
      <c r="BV463" s="70">
        <v>4.0209999999999999</v>
      </c>
      <c r="BW463" s="70">
        <v>0</v>
      </c>
      <c r="BX463" s="70">
        <v>0</v>
      </c>
      <c r="BY463" s="70">
        <v>0</v>
      </c>
      <c r="BZ463" s="70">
        <v>0</v>
      </c>
      <c r="CA463" s="70">
        <v>0</v>
      </c>
      <c r="CB463" s="70">
        <v>0</v>
      </c>
      <c r="CC463" s="70">
        <v>0</v>
      </c>
      <c r="CD463" s="70">
        <v>0</v>
      </c>
    </row>
    <row r="464" spans="1:82">
      <c r="A464" s="70" t="s">
        <v>2342</v>
      </c>
      <c r="B464" s="70">
        <v>304</v>
      </c>
      <c r="C464" s="70">
        <v>15</v>
      </c>
      <c r="D464" s="70">
        <v>18</v>
      </c>
      <c r="E464" s="70">
        <v>2018</v>
      </c>
      <c r="F464" s="70" t="s">
        <v>183</v>
      </c>
      <c r="G464" s="70" t="s">
        <v>2327</v>
      </c>
      <c r="H464" s="70" t="s">
        <v>2328</v>
      </c>
      <c r="I464" s="148"/>
      <c r="J464" s="71">
        <v>0.1955713199193202</v>
      </c>
      <c r="K464" s="71">
        <v>7.6777320967734763E-2</v>
      </c>
      <c r="L464" s="71">
        <v>0.97232451723458402</v>
      </c>
      <c r="M464" s="71">
        <v>2.0297407046805618</v>
      </c>
      <c r="N464" s="71">
        <v>2.7521664587182122</v>
      </c>
      <c r="O464" s="71">
        <v>3.2395777577645095</v>
      </c>
      <c r="P464" s="71">
        <v>5.1957351780532797</v>
      </c>
      <c r="Q464" s="71">
        <v>0.17461419596244801</v>
      </c>
      <c r="R464" s="71">
        <v>0</v>
      </c>
      <c r="S464" s="71">
        <v>0.21813952757030516</v>
      </c>
      <c r="T464" s="72"/>
      <c r="U464" s="71">
        <v>45659</v>
      </c>
      <c r="V464" s="71">
        <v>40</v>
      </c>
      <c r="W464" s="71">
        <v>27</v>
      </c>
      <c r="X464" s="71">
        <v>600</v>
      </c>
      <c r="Y464" s="71">
        <v>1246</v>
      </c>
      <c r="Z464" s="71">
        <v>1974</v>
      </c>
      <c r="AA464" s="71">
        <v>1087</v>
      </c>
      <c r="AB464" s="71">
        <v>2755</v>
      </c>
      <c r="AC464" s="71">
        <v>0</v>
      </c>
      <c r="AD464" s="71">
        <v>0.21813952757030519</v>
      </c>
      <c r="AE464" s="72"/>
      <c r="AF464" s="71">
        <v>269959.41743605433</v>
      </c>
      <c r="AG464" s="71">
        <v>60770.246125755919</v>
      </c>
      <c r="AH464" s="71">
        <v>172227.5630089223</v>
      </c>
      <c r="AI464" s="71">
        <v>3935970.0903345309</v>
      </c>
      <c r="AJ464" s="71">
        <v>4955864.8081413954</v>
      </c>
      <c r="AK464" s="71">
        <v>0</v>
      </c>
      <c r="AL464" s="71">
        <v>0</v>
      </c>
      <c r="AM464" s="71">
        <v>379228.81001059263</v>
      </c>
      <c r="AN464" s="71">
        <v>0</v>
      </c>
      <c r="AO464" s="71">
        <v>0</v>
      </c>
      <c r="AP464" s="71">
        <v>9774020.9350572526</v>
      </c>
      <c r="AQ464" s="72"/>
      <c r="AR464" s="71">
        <v>70</v>
      </c>
      <c r="AS464" s="71">
        <v>51</v>
      </c>
      <c r="AT464" s="71">
        <v>0</v>
      </c>
      <c r="AU464" s="71">
        <v>0</v>
      </c>
      <c r="AV464" s="71">
        <v>0</v>
      </c>
      <c r="AW464" s="71">
        <v>0</v>
      </c>
      <c r="AX464" s="71"/>
      <c r="AY464" s="72"/>
      <c r="AZ464" s="71">
        <v>305.7</v>
      </c>
      <c r="BA464" s="71">
        <v>2338</v>
      </c>
      <c r="BB464" s="71">
        <v>0</v>
      </c>
      <c r="BC464" s="71">
        <v>0</v>
      </c>
      <c r="BD464" s="71">
        <v>0</v>
      </c>
      <c r="BE464" s="71">
        <v>0</v>
      </c>
      <c r="BF464" s="71"/>
      <c r="BG464" s="72"/>
      <c r="BH464" s="71">
        <v>0</v>
      </c>
      <c r="BI464" s="71">
        <v>0</v>
      </c>
      <c r="BJ464" s="71">
        <v>0</v>
      </c>
      <c r="BK464" s="71">
        <v>0</v>
      </c>
      <c r="BL464" s="71">
        <v>3.5489999999999999</v>
      </c>
      <c r="BM464" s="71">
        <v>0</v>
      </c>
      <c r="BN464" s="72"/>
      <c r="BO464" s="71">
        <v>0</v>
      </c>
      <c r="BP464" s="71">
        <v>0</v>
      </c>
      <c r="BQ464" s="71">
        <v>0</v>
      </c>
      <c r="BR464" s="71">
        <v>0</v>
      </c>
      <c r="BS464" s="71">
        <v>1</v>
      </c>
      <c r="BT464" s="71">
        <v>0</v>
      </c>
      <c r="BU464"/>
      <c r="BV464" s="70">
        <v>3.5489999999999999</v>
      </c>
      <c r="BW464" s="70">
        <v>0</v>
      </c>
      <c r="BX464" s="70">
        <v>0</v>
      </c>
      <c r="BY464" s="70">
        <v>0</v>
      </c>
      <c r="BZ464" s="70">
        <v>0</v>
      </c>
      <c r="CA464" s="70">
        <v>0</v>
      </c>
      <c r="CB464" s="70">
        <v>0</v>
      </c>
      <c r="CC464" s="70">
        <v>0</v>
      </c>
      <c r="CD464" s="70">
        <v>0</v>
      </c>
    </row>
    <row r="465" spans="1:82">
      <c r="A465" s="70" t="s">
        <v>2343</v>
      </c>
      <c r="B465" s="70">
        <v>305</v>
      </c>
      <c r="C465" s="70">
        <v>16</v>
      </c>
      <c r="D465" s="70">
        <v>18</v>
      </c>
      <c r="E465" s="70">
        <v>2019</v>
      </c>
      <c r="F465" s="70" t="s">
        <v>158</v>
      </c>
      <c r="G465" s="70" t="s">
        <v>2327</v>
      </c>
      <c r="H465" s="70" t="s">
        <v>2328</v>
      </c>
      <c r="I465" s="148"/>
      <c r="J465" s="71">
        <v>0.16175408608718275</v>
      </c>
      <c r="K465" s="71">
        <v>7.3428169662848944E-2</v>
      </c>
      <c r="L465" s="71">
        <v>0.98096219940991469</v>
      </c>
      <c r="M465" s="71">
        <v>1.8776119682066741</v>
      </c>
      <c r="N465" s="71">
        <v>2.6615474023805987</v>
      </c>
      <c r="O465" s="71">
        <v>3.1003070842012224</v>
      </c>
      <c r="P465" s="71">
        <v>5.0567294007802186</v>
      </c>
      <c r="Q465" s="71">
        <v>0.16488970662149899</v>
      </c>
      <c r="R465" s="71">
        <v>0</v>
      </c>
      <c r="S465" s="71">
        <v>0</v>
      </c>
      <c r="T465" s="72"/>
      <c r="U465" s="71">
        <v>39046</v>
      </c>
      <c r="V465" s="71">
        <v>40</v>
      </c>
      <c r="W465" s="71">
        <v>27</v>
      </c>
      <c r="X465" s="71">
        <v>600</v>
      </c>
      <c r="Y465" s="71">
        <v>1231</v>
      </c>
      <c r="Z465" s="71">
        <v>1941</v>
      </c>
      <c r="AA465" s="71">
        <v>1050</v>
      </c>
      <c r="AB465" s="71">
        <v>2672</v>
      </c>
      <c r="AC465" s="71">
        <v>0</v>
      </c>
      <c r="AD465" s="71">
        <v>0</v>
      </c>
      <c r="AE465" s="72"/>
      <c r="AF465" s="71">
        <v>226507.19411412449</v>
      </c>
      <c r="AG465" s="71">
        <v>63859.763652894988</v>
      </c>
      <c r="AH465" s="71">
        <v>182531.97630545159</v>
      </c>
      <c r="AI465" s="71">
        <v>3801538.57777073</v>
      </c>
      <c r="AJ465" s="71">
        <v>4719904.5336914854</v>
      </c>
      <c r="AK465" s="71">
        <v>0</v>
      </c>
      <c r="AL465" s="71">
        <v>0</v>
      </c>
      <c r="AM465" s="71">
        <v>363906.28519476944</v>
      </c>
      <c r="AN465" s="71">
        <v>0</v>
      </c>
      <c r="AO465" s="71">
        <v>0</v>
      </c>
      <c r="AP465" s="71">
        <v>9358248.3307294548</v>
      </c>
      <c r="AQ465" s="72"/>
      <c r="AR465" s="71">
        <v>72</v>
      </c>
      <c r="AS465" s="71">
        <v>57</v>
      </c>
      <c r="AT465" s="71">
        <v>0</v>
      </c>
      <c r="AU465" s="71">
        <v>0</v>
      </c>
      <c r="AV465" s="71">
        <v>0</v>
      </c>
      <c r="AW465" s="71">
        <v>0</v>
      </c>
      <c r="AX465" s="71"/>
      <c r="AY465" s="72"/>
      <c r="AZ465" s="71">
        <v>316.00000000000011</v>
      </c>
      <c r="BA465" s="71">
        <v>2857.7</v>
      </c>
      <c r="BB465" s="71">
        <v>0</v>
      </c>
      <c r="BC465" s="71">
        <v>0</v>
      </c>
      <c r="BD465" s="71">
        <v>0</v>
      </c>
      <c r="BE465" s="71">
        <v>0</v>
      </c>
      <c r="BF465" s="71"/>
      <c r="BG465" s="72"/>
      <c r="BH465" s="71">
        <v>0</v>
      </c>
      <c r="BI465" s="71">
        <v>0</v>
      </c>
      <c r="BJ465" s="71">
        <v>0</v>
      </c>
      <c r="BK465" s="71">
        <v>0</v>
      </c>
      <c r="BL465" s="71">
        <v>2.835</v>
      </c>
      <c r="BM465" s="71">
        <v>0</v>
      </c>
      <c r="BN465" s="72"/>
      <c r="BO465" s="71">
        <v>0</v>
      </c>
      <c r="BP465" s="71">
        <v>0</v>
      </c>
      <c r="BQ465" s="71">
        <v>0</v>
      </c>
      <c r="BR465" s="71">
        <v>0</v>
      </c>
      <c r="BS465" s="71">
        <v>1</v>
      </c>
      <c r="BT465" s="71">
        <v>0</v>
      </c>
      <c r="BU465"/>
      <c r="BV465" s="70">
        <v>2.835</v>
      </c>
      <c r="BW465" s="70">
        <v>0</v>
      </c>
      <c r="BX465" s="70">
        <v>0</v>
      </c>
      <c r="BY465" s="70">
        <v>0</v>
      </c>
      <c r="BZ465" s="70">
        <v>0</v>
      </c>
      <c r="CA465" s="70">
        <v>0</v>
      </c>
      <c r="CB465" s="70">
        <v>0</v>
      </c>
      <c r="CC465" s="70">
        <v>0</v>
      </c>
      <c r="CD465" s="70">
        <v>0</v>
      </c>
    </row>
    <row r="466" spans="1:82">
      <c r="A466" s="70" t="s">
        <v>2344</v>
      </c>
      <c r="B466" s="70">
        <v>306</v>
      </c>
      <c r="C466" s="70">
        <v>17</v>
      </c>
      <c r="D466" s="70">
        <v>18</v>
      </c>
      <c r="E466" s="70">
        <v>2020</v>
      </c>
      <c r="F466" s="70" t="s">
        <v>159</v>
      </c>
      <c r="G466" s="70" t="s">
        <v>2327</v>
      </c>
      <c r="H466" s="70" t="s">
        <v>2328</v>
      </c>
      <c r="I466" s="148"/>
      <c r="J466" s="71">
        <v>0.18199965987849659</v>
      </c>
      <c r="K466" s="71">
        <v>5.6180476891206928E-2</v>
      </c>
      <c r="L466" s="71">
        <v>0.90012033838507577</v>
      </c>
      <c r="M466" s="71">
        <v>1.6016519305092372</v>
      </c>
      <c r="N466" s="71">
        <v>2.9719824453682699</v>
      </c>
      <c r="O466" s="71">
        <v>2.7065112770034001</v>
      </c>
      <c r="P466" s="71">
        <v>4.6079858729603922</v>
      </c>
      <c r="Q466" s="71">
        <v>0.153533723730787</v>
      </c>
      <c r="R466" s="71">
        <v>0</v>
      </c>
      <c r="S466" s="71">
        <v>0</v>
      </c>
      <c r="T466" s="72"/>
      <c r="U466" s="71">
        <v>43089</v>
      </c>
      <c r="V466" s="71">
        <v>29</v>
      </c>
      <c r="W466" s="71">
        <v>30</v>
      </c>
      <c r="X466" s="71">
        <v>485</v>
      </c>
      <c r="Y466" s="71">
        <v>1209</v>
      </c>
      <c r="Z466" s="71">
        <v>1934</v>
      </c>
      <c r="AA466" s="71">
        <v>1017</v>
      </c>
      <c r="AB466" s="71">
        <v>2604</v>
      </c>
      <c r="AC466" s="71">
        <v>0</v>
      </c>
      <c r="AD466" s="71">
        <v>0</v>
      </c>
      <c r="AE466" s="72"/>
      <c r="AF466" s="71">
        <v>253951.04276511449</v>
      </c>
      <c r="AG466" s="71">
        <v>43255.688565098164</v>
      </c>
      <c r="AH466" s="71">
        <v>163405.54029216111</v>
      </c>
      <c r="AI466" s="71">
        <v>3139603.2123264172</v>
      </c>
      <c r="AJ466" s="71">
        <v>5665921.6049054638</v>
      </c>
      <c r="AK466" s="71"/>
      <c r="AL466" s="71"/>
      <c r="AM466" s="71">
        <v>339850.93104341615</v>
      </c>
      <c r="AN466" s="71"/>
      <c r="AO466" s="71"/>
      <c r="AP466" s="71">
        <v>9605988.0198976714</v>
      </c>
      <c r="AQ466" s="72"/>
      <c r="AR466" s="71">
        <v>77</v>
      </c>
      <c r="AS466" s="71">
        <v>62</v>
      </c>
      <c r="AT466" s="71">
        <v>0</v>
      </c>
      <c r="AU466" s="71">
        <v>0</v>
      </c>
      <c r="AV466" s="71">
        <v>0</v>
      </c>
      <c r="AW466" s="71">
        <v>0</v>
      </c>
      <c r="AX466" s="71"/>
      <c r="AY466" s="72"/>
      <c r="AZ466" s="71">
        <v>342.50000000000011</v>
      </c>
      <c r="BA466" s="71">
        <v>3106</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2345</v>
      </c>
      <c r="B467" s="70">
        <v>306</v>
      </c>
      <c r="C467" s="70">
        <v>18</v>
      </c>
      <c r="D467" s="70">
        <v>18</v>
      </c>
      <c r="E467" s="70">
        <v>2021</v>
      </c>
      <c r="F467" s="70" t="s">
        <v>160</v>
      </c>
      <c r="G467" s="70" t="s">
        <v>2327</v>
      </c>
      <c r="H467" s="70" t="s">
        <v>2328</v>
      </c>
      <c r="I467" s="148"/>
      <c r="J467" s="71">
        <v>0.2041861122829092</v>
      </c>
      <c r="K467" s="71">
        <v>6.3309226308186584E-2</v>
      </c>
      <c r="L467" s="71">
        <v>0.90979637901017274</v>
      </c>
      <c r="M467" s="71">
        <v>1.5051120909013007</v>
      </c>
      <c r="N467" s="71">
        <v>2.6475541804578571</v>
      </c>
      <c r="O467" s="71">
        <v>2.5769212251015401</v>
      </c>
      <c r="P467" s="71">
        <v>4.7302488798572497</v>
      </c>
      <c r="Q467" s="71">
        <v>0.14958776915223099</v>
      </c>
      <c r="R467" s="71">
        <v>0</v>
      </c>
      <c r="S467" s="71">
        <v>0</v>
      </c>
      <c r="T467" s="72"/>
      <c r="U467" s="71">
        <v>59911</v>
      </c>
      <c r="V467" s="71">
        <v>29</v>
      </c>
      <c r="W467" s="71">
        <v>30</v>
      </c>
      <c r="X467" s="71">
        <v>485</v>
      </c>
      <c r="Y467" s="71">
        <v>1215</v>
      </c>
      <c r="Z467" s="71">
        <v>1896</v>
      </c>
      <c r="AA467" s="71">
        <v>1018</v>
      </c>
      <c r="AB467" s="71">
        <v>2562</v>
      </c>
      <c r="AC467" s="71">
        <v>0</v>
      </c>
      <c r="AD467" s="71">
        <v>0</v>
      </c>
      <c r="AE467" s="72"/>
      <c r="AF467" s="71">
        <v>313728.29096010153</v>
      </c>
      <c r="AG467" s="71">
        <v>48934.953455977651</v>
      </c>
      <c r="AH467" s="71">
        <v>167790.40271399077</v>
      </c>
      <c r="AI467" s="71">
        <v>3369418.4669106659</v>
      </c>
      <c r="AJ467" s="71">
        <v>5317016.9261815008</v>
      </c>
      <c r="AK467" s="71">
        <v>0</v>
      </c>
      <c r="AL467" s="71">
        <v>0</v>
      </c>
      <c r="AM467" s="71">
        <v>336298.08056359104</v>
      </c>
      <c r="AN467" s="71">
        <v>0</v>
      </c>
      <c r="AO467" s="71">
        <v>0</v>
      </c>
      <c r="AP467" s="71">
        <v>9553187.1207858287</v>
      </c>
      <c r="AQ467" s="72"/>
      <c r="AR467" s="71">
        <v>80</v>
      </c>
      <c r="AS467" s="71">
        <v>64</v>
      </c>
      <c r="AT467" s="71">
        <v>0</v>
      </c>
      <c r="AU467" s="71">
        <v>0</v>
      </c>
      <c r="AV467" s="71">
        <v>0</v>
      </c>
      <c r="AW467" s="71">
        <v>0</v>
      </c>
      <c r="AX467" s="71"/>
      <c r="AY467" s="72"/>
      <c r="AZ467" s="71">
        <v>361.7</v>
      </c>
      <c r="BA467" s="71">
        <v>3205</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2346</v>
      </c>
      <c r="B468" s="70">
        <v>306</v>
      </c>
      <c r="C468" s="70">
        <v>19</v>
      </c>
      <c r="D468" s="70">
        <v>18</v>
      </c>
      <c r="E468" s="70">
        <v>2022</v>
      </c>
      <c r="F468" s="70" t="s">
        <v>161</v>
      </c>
      <c r="G468" s="70" t="s">
        <v>2327</v>
      </c>
      <c r="H468" s="70" t="s">
        <v>2328</v>
      </c>
      <c r="I468" s="148"/>
      <c r="J468" s="71">
        <v>0.22930007412121223</v>
      </c>
      <c r="K468" s="71">
        <v>5.9421854776743187E-2</v>
      </c>
      <c r="L468" s="71">
        <v>0.68057089676987748</v>
      </c>
      <c r="M468" s="71">
        <v>1.7345492215381169</v>
      </c>
      <c r="N468" s="71">
        <v>2.8452732467327069</v>
      </c>
      <c r="O468" s="71">
        <v>2.6364238586675968</v>
      </c>
      <c r="P468" s="71">
        <v>4.645491225067766</v>
      </c>
      <c r="Q468" s="71">
        <v>0.14746895548024611</v>
      </c>
      <c r="R468" s="71">
        <v>0</v>
      </c>
      <c r="S468" s="71">
        <v>0</v>
      </c>
      <c r="T468" s="72"/>
      <c r="U468" s="71">
        <v>68251</v>
      </c>
      <c r="V468" s="71">
        <v>29</v>
      </c>
      <c r="W468" s="71">
        <v>30</v>
      </c>
      <c r="X468" s="71">
        <v>485</v>
      </c>
      <c r="Y468" s="71">
        <v>1206</v>
      </c>
      <c r="Z468" s="71">
        <v>1843</v>
      </c>
      <c r="AA468" s="71">
        <v>1015</v>
      </c>
      <c r="AB468" s="71">
        <v>2505</v>
      </c>
      <c r="AC468" s="71">
        <v>0</v>
      </c>
      <c r="AD468" s="71">
        <v>0</v>
      </c>
      <c r="AE468" s="72"/>
      <c r="AF468" s="71">
        <v>322116.75700049172</v>
      </c>
      <c r="AG468" s="71">
        <v>48815.720715749798</v>
      </c>
      <c r="AH468" s="71">
        <v>147285.59118762647</v>
      </c>
      <c r="AI468" s="71">
        <v>3361931.4256238663</v>
      </c>
      <c r="AJ468" s="71">
        <v>5309009.7118482711</v>
      </c>
      <c r="AK468" s="71">
        <v>0</v>
      </c>
      <c r="AL468" s="71">
        <v>0</v>
      </c>
      <c r="AM468" s="71">
        <v>323463.87248982448</v>
      </c>
      <c r="AN468" s="71">
        <v>0</v>
      </c>
      <c r="AO468" s="71">
        <v>0</v>
      </c>
      <c r="AP468" s="71">
        <v>9512623.0788658299</v>
      </c>
      <c r="AQ468" s="72"/>
      <c r="AR468" s="71">
        <v>82</v>
      </c>
      <c r="AS468" s="71">
        <v>65</v>
      </c>
      <c r="AT468" s="71">
        <v>0</v>
      </c>
      <c r="AU468" s="71">
        <v>0</v>
      </c>
      <c r="AV468" s="71">
        <v>0</v>
      </c>
      <c r="AW468" s="71">
        <v>0</v>
      </c>
      <c r="AX468" s="71"/>
      <c r="AY468" s="72"/>
      <c r="AZ468" s="71">
        <v>372.10000000000008</v>
      </c>
      <c r="BA468" s="71">
        <v>3254.4999999999995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2347</v>
      </c>
      <c r="B469" s="70">
        <v>306</v>
      </c>
      <c r="C469" s="70">
        <v>20</v>
      </c>
      <c r="D469" s="70">
        <v>18</v>
      </c>
      <c r="E469" s="70">
        <v>2023</v>
      </c>
      <c r="F469" s="70" t="s">
        <v>1539</v>
      </c>
      <c r="G469" s="70" t="s">
        <v>2327</v>
      </c>
      <c r="H469" s="70" t="s">
        <v>2328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90</v>
      </c>
      <c r="AS469" s="71">
        <v>66</v>
      </c>
      <c r="AT469" s="71">
        <v>0</v>
      </c>
      <c r="AU469" s="71">
        <v>0</v>
      </c>
      <c r="AV469" s="71">
        <v>0</v>
      </c>
      <c r="AW469" s="71">
        <v>0</v>
      </c>
      <c r="AX469" s="71"/>
      <c r="AY469" s="72"/>
      <c r="AZ469" s="71">
        <v>425.7000000000001</v>
      </c>
      <c r="BA469" s="71">
        <v>3303.6</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2348</v>
      </c>
      <c r="B470" s="70">
        <v>306</v>
      </c>
      <c r="C470" s="70">
        <v>21</v>
      </c>
      <c r="D470" s="70">
        <v>18</v>
      </c>
      <c r="E470" s="70">
        <v>2024</v>
      </c>
      <c r="F470" s="70" t="s">
        <v>1554</v>
      </c>
      <c r="G470" s="70" t="s">
        <v>2327</v>
      </c>
      <c r="H470" s="70" t="s">
        <v>2328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2349</v>
      </c>
      <c r="B471" s="70">
        <v>256</v>
      </c>
      <c r="C471" s="70">
        <v>1</v>
      </c>
      <c r="D471" s="70">
        <v>16</v>
      </c>
      <c r="E471" s="70">
        <v>1990</v>
      </c>
      <c r="F471" s="70" t="s">
        <v>787</v>
      </c>
      <c r="G471" s="70" t="s">
        <v>2350</v>
      </c>
      <c r="H471" s="70" t="s">
        <v>2351</v>
      </c>
      <c r="I471" s="148"/>
      <c r="J471" s="71">
        <v>0</v>
      </c>
      <c r="K471" s="71">
        <v>0.4550885820655039</v>
      </c>
      <c r="L471" s="71">
        <v>3.365418424018757</v>
      </c>
      <c r="M471" s="71">
        <v>4.6105322976728402</v>
      </c>
      <c r="N471" s="71">
        <v>2.910223484406171</v>
      </c>
      <c r="O471" s="71">
        <v>3.1873637923422948</v>
      </c>
      <c r="P471" s="71">
        <v>4.0360594164488264</v>
      </c>
      <c r="Q471" s="71">
        <v>0.23477810115602801</v>
      </c>
      <c r="R471" s="71">
        <v>0</v>
      </c>
      <c r="S471" s="71">
        <v>0.2312947321033926</v>
      </c>
      <c r="T471" s="72"/>
      <c r="U471" s="71">
        <v>0</v>
      </c>
      <c r="V471" s="71">
        <v>140</v>
      </c>
      <c r="W471" s="71">
        <v>38</v>
      </c>
      <c r="X471" s="71">
        <v>1590</v>
      </c>
      <c r="Y471" s="71">
        <v>997</v>
      </c>
      <c r="Z471" s="71">
        <v>1311</v>
      </c>
      <c r="AA471" s="71">
        <v>980</v>
      </c>
      <c r="AB471" s="71">
        <v>3812</v>
      </c>
      <c r="AC471" s="71">
        <v>0</v>
      </c>
      <c r="AD471" s="71">
        <v>0.2312947321033926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2352</v>
      </c>
      <c r="B472" s="70">
        <v>257</v>
      </c>
      <c r="C472" s="70">
        <v>2</v>
      </c>
      <c r="D472" s="70">
        <v>16</v>
      </c>
      <c r="E472" s="70">
        <v>2005</v>
      </c>
      <c r="F472" s="70" t="s">
        <v>789</v>
      </c>
      <c r="G472" s="70" t="s">
        <v>2350</v>
      </c>
      <c r="H472" s="70" t="s">
        <v>2351</v>
      </c>
      <c r="I472" s="148"/>
      <c r="J472" s="71">
        <v>1.30348784329624</v>
      </c>
      <c r="K472" s="71">
        <v>0.34373707765090711</v>
      </c>
      <c r="L472" s="71">
        <v>0.25127459340251668</v>
      </c>
      <c r="M472" s="71">
        <v>7.780282018485754</v>
      </c>
      <c r="N472" s="71">
        <v>4.9170770122607612</v>
      </c>
      <c r="O472" s="71">
        <v>4.2461011257183179</v>
      </c>
      <c r="P472" s="71">
        <v>4.4453385411022506</v>
      </c>
      <c r="Q472" s="71">
        <v>0.202547421641359</v>
      </c>
      <c r="R472" s="71">
        <v>0</v>
      </c>
      <c r="S472" s="71">
        <v>0.60583826262644269</v>
      </c>
      <c r="T472" s="72"/>
      <c r="U472" s="71">
        <v>141084</v>
      </c>
      <c r="V472" s="71">
        <v>131</v>
      </c>
      <c r="W472" s="71">
        <v>3</v>
      </c>
      <c r="X472" s="71">
        <v>1259</v>
      </c>
      <c r="Y472" s="71">
        <v>1085</v>
      </c>
      <c r="Z472" s="71">
        <v>2021</v>
      </c>
      <c r="AA472" s="71">
        <v>884</v>
      </c>
      <c r="AB472" s="71">
        <v>3438</v>
      </c>
      <c r="AC472" s="71">
        <v>0</v>
      </c>
      <c r="AD472" s="71">
        <v>0.60583826262644269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2353</v>
      </c>
      <c r="B473" s="70">
        <v>258</v>
      </c>
      <c r="C473" s="70">
        <v>3</v>
      </c>
      <c r="D473" s="70">
        <v>16</v>
      </c>
      <c r="E473" s="70">
        <v>2006</v>
      </c>
      <c r="F473" s="70" t="s">
        <v>790</v>
      </c>
      <c r="G473" s="70" t="s">
        <v>2350</v>
      </c>
      <c r="H473" s="70" t="s">
        <v>2351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2354</v>
      </c>
      <c r="B474" s="70">
        <v>259</v>
      </c>
      <c r="C474" s="70">
        <v>4</v>
      </c>
      <c r="D474" s="70">
        <v>16</v>
      </c>
      <c r="E474" s="70">
        <v>2007</v>
      </c>
      <c r="F474" s="70" t="s">
        <v>791</v>
      </c>
      <c r="G474" s="70" t="s">
        <v>2350</v>
      </c>
      <c r="H474" s="70" t="s">
        <v>2351</v>
      </c>
      <c r="I474" s="148"/>
      <c r="J474" s="71">
        <v>1.309003348518363</v>
      </c>
      <c r="K474" s="71">
        <v>0.3112461874562395</v>
      </c>
      <c r="L474" s="71">
        <v>0.40096209028102081</v>
      </c>
      <c r="M474" s="71">
        <v>7.4206228361490538</v>
      </c>
      <c r="N474" s="71">
        <v>4.9861375280644316</v>
      </c>
      <c r="O474" s="71">
        <v>3.934992549380055</v>
      </c>
      <c r="P474" s="71">
        <v>4.4222302213958207</v>
      </c>
      <c r="Q474" s="71">
        <v>0.209377403892687</v>
      </c>
      <c r="R474" s="71">
        <v>0</v>
      </c>
      <c r="S474" s="71">
        <v>0.56047403281893982</v>
      </c>
      <c r="T474" s="72"/>
      <c r="U474" s="71">
        <v>167175</v>
      </c>
      <c r="V474" s="71">
        <v>124</v>
      </c>
      <c r="W474" s="71">
        <v>6</v>
      </c>
      <c r="X474" s="71">
        <v>1617</v>
      </c>
      <c r="Y474" s="71">
        <v>1079</v>
      </c>
      <c r="Z474" s="71">
        <v>1947</v>
      </c>
      <c r="AA474" s="71">
        <v>866</v>
      </c>
      <c r="AB474" s="71">
        <v>3366</v>
      </c>
      <c r="AC474" s="71">
        <v>0</v>
      </c>
      <c r="AD474" s="71">
        <v>0.56047403281893982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2355</v>
      </c>
      <c r="B475" s="70">
        <v>260</v>
      </c>
      <c r="C475" s="70">
        <v>5</v>
      </c>
      <c r="D475" s="70">
        <v>16</v>
      </c>
      <c r="E475" s="70">
        <v>2008</v>
      </c>
      <c r="F475" s="70" t="s">
        <v>792</v>
      </c>
      <c r="G475" s="70" t="s">
        <v>2350</v>
      </c>
      <c r="H475" s="70" t="s">
        <v>2351</v>
      </c>
      <c r="I475" s="148"/>
      <c r="J475" s="71">
        <v>1.215990435957274</v>
      </c>
      <c r="K475" s="71">
        <v>0.24658294776341341</v>
      </c>
      <c r="L475" s="71">
        <v>0.39170882111690458</v>
      </c>
      <c r="M475" s="71">
        <v>8.3156059081164706</v>
      </c>
      <c r="N475" s="71">
        <v>4.8061751002611768</v>
      </c>
      <c r="O475" s="71">
        <v>3.77618149195759</v>
      </c>
      <c r="P475" s="71">
        <v>4.2437672544064471</v>
      </c>
      <c r="Q475" s="71">
        <v>0.20409220988198001</v>
      </c>
      <c r="R475" s="71">
        <v>0</v>
      </c>
      <c r="S475" s="71">
        <v>0.6001881060051687</v>
      </c>
      <c r="T475" s="72"/>
      <c r="U475" s="71">
        <v>161834</v>
      </c>
      <c r="V475" s="71">
        <v>124</v>
      </c>
      <c r="W475" s="71">
        <v>6</v>
      </c>
      <c r="X475" s="71">
        <v>1617</v>
      </c>
      <c r="Y475" s="71">
        <v>1090</v>
      </c>
      <c r="Z475" s="71">
        <v>1934</v>
      </c>
      <c r="AA475" s="71">
        <v>832</v>
      </c>
      <c r="AB475" s="71">
        <v>3335</v>
      </c>
      <c r="AC475" s="71">
        <v>0</v>
      </c>
      <c r="AD475" s="71">
        <v>0.6001881060051687</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2356</v>
      </c>
      <c r="B476" s="70">
        <v>261</v>
      </c>
      <c r="C476" s="70">
        <v>6</v>
      </c>
      <c r="D476" s="70">
        <v>16</v>
      </c>
      <c r="E476" s="70">
        <v>2009</v>
      </c>
      <c r="F476" s="70" t="s">
        <v>176</v>
      </c>
      <c r="G476" s="70" t="s">
        <v>2350</v>
      </c>
      <c r="H476" s="70" t="s">
        <v>2351</v>
      </c>
      <c r="I476" s="148"/>
      <c r="J476" s="71">
        <v>1.074731995572447</v>
      </c>
      <c r="K476" s="71">
        <v>0.24955209899170949</v>
      </c>
      <c r="L476" s="71">
        <v>0.52123618378024983</v>
      </c>
      <c r="M476" s="71">
        <v>7.9112075590347004</v>
      </c>
      <c r="N476" s="71">
        <v>4.4360800564864276</v>
      </c>
      <c r="O476" s="71">
        <v>3.801992363608798</v>
      </c>
      <c r="P476" s="71">
        <v>4.1685353209599576</v>
      </c>
      <c r="Q476" s="71">
        <v>0.19284766144361401</v>
      </c>
      <c r="R476" s="71">
        <v>0</v>
      </c>
      <c r="S476" s="71">
        <v>0.48840851634324511</v>
      </c>
      <c r="T476" s="72"/>
      <c r="U476" s="71">
        <v>123816</v>
      </c>
      <c r="V476" s="71">
        <v>128</v>
      </c>
      <c r="W476" s="71">
        <v>11</v>
      </c>
      <c r="X476" s="71">
        <v>1524</v>
      </c>
      <c r="Y476" s="71">
        <v>1099</v>
      </c>
      <c r="Z476" s="71">
        <v>1922</v>
      </c>
      <c r="AA476" s="71">
        <v>839</v>
      </c>
      <c r="AB476" s="71">
        <v>3308</v>
      </c>
      <c r="AC476" s="71">
        <v>0</v>
      </c>
      <c r="AD476" s="71">
        <v>0.48840851634324511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9.08</v>
      </c>
      <c r="BM476" s="71">
        <v>0</v>
      </c>
      <c r="BN476" s="72"/>
      <c r="BO476" s="71">
        <v>0</v>
      </c>
      <c r="BP476" s="71">
        <v>0</v>
      </c>
      <c r="BQ476" s="71">
        <v>0</v>
      </c>
      <c r="BR476" s="71">
        <v>0</v>
      </c>
      <c r="BS476" s="71">
        <v>2</v>
      </c>
      <c r="BT476" s="71">
        <v>0</v>
      </c>
      <c r="BU476"/>
      <c r="BV476" s="70">
        <v>9.08</v>
      </c>
      <c r="BW476" s="70">
        <v>0</v>
      </c>
      <c r="BX476" s="70">
        <v>0</v>
      </c>
      <c r="BY476" s="70">
        <v>0</v>
      </c>
      <c r="BZ476" s="70">
        <v>0</v>
      </c>
      <c r="CA476" s="70">
        <v>0</v>
      </c>
      <c r="CB476" s="70">
        <v>0</v>
      </c>
      <c r="CC476" s="70">
        <v>0</v>
      </c>
      <c r="CD476" s="70">
        <v>0</v>
      </c>
    </row>
    <row r="477" spans="1:82">
      <c r="A477" s="70" t="s">
        <v>2357</v>
      </c>
      <c r="B477" s="70">
        <v>262</v>
      </c>
      <c r="C477" s="70">
        <v>7</v>
      </c>
      <c r="D477" s="70">
        <v>16</v>
      </c>
      <c r="E477" s="70">
        <v>2010</v>
      </c>
      <c r="F477" s="70" t="s">
        <v>177</v>
      </c>
      <c r="G477" s="70" t="s">
        <v>2350</v>
      </c>
      <c r="H477" s="70" t="s">
        <v>2351</v>
      </c>
      <c r="I477" s="148"/>
      <c r="J477" s="71">
        <v>1.0262486777737529</v>
      </c>
      <c r="K477" s="71">
        <v>0.25435762395795619</v>
      </c>
      <c r="L477" s="71">
        <v>0.49347365144946642</v>
      </c>
      <c r="M477" s="71">
        <v>7.7155643037987822</v>
      </c>
      <c r="N477" s="71">
        <v>4.4397515131677316</v>
      </c>
      <c r="O477" s="71">
        <v>3.8572597709219489</v>
      </c>
      <c r="P477" s="71">
        <v>4.0816682757662113</v>
      </c>
      <c r="Q477" s="71">
        <v>0.198639224646391</v>
      </c>
      <c r="R477" s="71">
        <v>0</v>
      </c>
      <c r="S477" s="71">
        <v>0.34606533616830149</v>
      </c>
      <c r="T477" s="72"/>
      <c r="U477" s="71">
        <v>126483</v>
      </c>
      <c r="V477" s="71">
        <v>128</v>
      </c>
      <c r="W477" s="71">
        <v>11</v>
      </c>
      <c r="X477" s="71">
        <v>1524</v>
      </c>
      <c r="Y477" s="71">
        <v>1098</v>
      </c>
      <c r="Z477" s="71">
        <v>1959</v>
      </c>
      <c r="AA477" s="71">
        <v>801</v>
      </c>
      <c r="AB477" s="71">
        <v>3265</v>
      </c>
      <c r="AC477" s="71">
        <v>0</v>
      </c>
      <c r="AD477" s="71">
        <v>0.34606533616830149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9.298</v>
      </c>
      <c r="BM477" s="71">
        <v>0</v>
      </c>
      <c r="BN477" s="72"/>
      <c r="BO477" s="71">
        <v>0</v>
      </c>
      <c r="BP477" s="71">
        <v>0</v>
      </c>
      <c r="BQ477" s="71">
        <v>0</v>
      </c>
      <c r="BR477" s="71">
        <v>0</v>
      </c>
      <c r="BS477" s="71">
        <v>2</v>
      </c>
      <c r="BT477" s="71">
        <v>0</v>
      </c>
      <c r="BU477"/>
      <c r="BV477" s="70">
        <v>9.298</v>
      </c>
      <c r="BW477" s="70">
        <v>0</v>
      </c>
      <c r="BX477" s="70">
        <v>0</v>
      </c>
      <c r="BY477" s="70">
        <v>0</v>
      </c>
      <c r="BZ477" s="70">
        <v>0</v>
      </c>
      <c r="CA477" s="70">
        <v>0</v>
      </c>
      <c r="CB477" s="70">
        <v>0</v>
      </c>
      <c r="CC477" s="70">
        <v>0</v>
      </c>
      <c r="CD477" s="70">
        <v>0</v>
      </c>
    </row>
    <row r="478" spans="1:82">
      <c r="A478" s="70" t="s">
        <v>2358</v>
      </c>
      <c r="B478" s="70">
        <v>263</v>
      </c>
      <c r="C478" s="70">
        <v>8</v>
      </c>
      <c r="D478" s="70">
        <v>16</v>
      </c>
      <c r="E478" s="70">
        <v>2011</v>
      </c>
      <c r="F478" s="70" t="s">
        <v>178</v>
      </c>
      <c r="G478" s="70" t="s">
        <v>2350</v>
      </c>
      <c r="H478" s="70" t="s">
        <v>2351</v>
      </c>
      <c r="I478" s="148"/>
      <c r="J478" s="71">
        <v>1.142440453446383</v>
      </c>
      <c r="K478" s="71">
        <v>0.34166950923896039</v>
      </c>
      <c r="L478" s="71">
        <v>0.46068221416643212</v>
      </c>
      <c r="M478" s="71">
        <v>8.9793987211720392</v>
      </c>
      <c r="N478" s="71">
        <v>5.2014476188421899</v>
      </c>
      <c r="O478" s="71">
        <v>3.8388378356857782</v>
      </c>
      <c r="P478" s="71">
        <v>3.8152609161469484</v>
      </c>
      <c r="Q478" s="71">
        <v>0.225619189398719</v>
      </c>
      <c r="R478" s="71">
        <v>0</v>
      </c>
      <c r="S478" s="71">
        <v>0.40057541921707129</v>
      </c>
      <c r="T478" s="72"/>
      <c r="U478" s="71">
        <v>116108</v>
      </c>
      <c r="V478" s="71">
        <v>128</v>
      </c>
      <c r="W478" s="71">
        <v>11</v>
      </c>
      <c r="X478" s="71">
        <v>1524</v>
      </c>
      <c r="Y478" s="71">
        <v>1099</v>
      </c>
      <c r="Z478" s="71">
        <v>1992</v>
      </c>
      <c r="AA478" s="71">
        <v>771</v>
      </c>
      <c r="AB478" s="71">
        <v>3215</v>
      </c>
      <c r="AC478" s="71">
        <v>0</v>
      </c>
      <c r="AD478" s="71">
        <v>0.40057541921707129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7.5190000000000001</v>
      </c>
      <c r="BM478" s="71">
        <v>0</v>
      </c>
      <c r="BN478" s="72"/>
      <c r="BO478" s="71">
        <v>0</v>
      </c>
      <c r="BP478" s="71">
        <v>0</v>
      </c>
      <c r="BQ478" s="71">
        <v>0</v>
      </c>
      <c r="BR478" s="71">
        <v>0</v>
      </c>
      <c r="BS478" s="71">
        <v>2</v>
      </c>
      <c r="BT478" s="71">
        <v>0</v>
      </c>
      <c r="BU478"/>
      <c r="BV478" s="70">
        <v>7.5190000000000001</v>
      </c>
      <c r="BW478" s="70">
        <v>0</v>
      </c>
      <c r="BX478" s="70">
        <v>0</v>
      </c>
      <c r="BY478" s="70">
        <v>0</v>
      </c>
      <c r="BZ478" s="70">
        <v>0</v>
      </c>
      <c r="CA478" s="70">
        <v>0</v>
      </c>
      <c r="CB478" s="70">
        <v>0</v>
      </c>
      <c r="CC478" s="70">
        <v>0</v>
      </c>
      <c r="CD478" s="70">
        <v>0</v>
      </c>
    </row>
    <row r="479" spans="1:82">
      <c r="A479" s="70" t="s">
        <v>2359</v>
      </c>
      <c r="B479" s="70">
        <v>264</v>
      </c>
      <c r="C479" s="70">
        <v>9</v>
      </c>
      <c r="D479" s="70">
        <v>16</v>
      </c>
      <c r="E479" s="70">
        <v>2012</v>
      </c>
      <c r="F479" s="70" t="s">
        <v>179</v>
      </c>
      <c r="G479" s="70" t="s">
        <v>2350</v>
      </c>
      <c r="H479" s="70" t="s">
        <v>2351</v>
      </c>
      <c r="I479" s="148"/>
      <c r="J479" s="71">
        <v>1.41301345323675</v>
      </c>
      <c r="K479" s="71">
        <v>0.32074913643616793</v>
      </c>
      <c r="L479" s="71">
        <v>0.46205809861112612</v>
      </c>
      <c r="M479" s="71">
        <v>10.102908950681091</v>
      </c>
      <c r="N479" s="71">
        <v>5.4754017299474604</v>
      </c>
      <c r="O479" s="71">
        <v>3.8296610209035369</v>
      </c>
      <c r="P479" s="71">
        <v>3.7722719033861605</v>
      </c>
      <c r="Q479" s="71">
        <v>0.24009847089512601</v>
      </c>
      <c r="R479" s="71">
        <v>0</v>
      </c>
      <c r="S479" s="71">
        <v>0.60634057098354499</v>
      </c>
      <c r="T479" s="72"/>
      <c r="U479" s="71">
        <v>131701</v>
      </c>
      <c r="V479" s="71">
        <v>128</v>
      </c>
      <c r="W479" s="71">
        <v>11</v>
      </c>
      <c r="X479" s="71">
        <v>1524</v>
      </c>
      <c r="Y479" s="71">
        <v>1088</v>
      </c>
      <c r="Z479" s="71">
        <v>2003</v>
      </c>
      <c r="AA479" s="71">
        <v>758</v>
      </c>
      <c r="AB479" s="71">
        <v>3149</v>
      </c>
      <c r="AC479" s="71">
        <v>0</v>
      </c>
      <c r="AD479" s="71">
        <v>0.60634057098354499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9.2189999999999994</v>
      </c>
      <c r="BM479" s="71">
        <v>0</v>
      </c>
      <c r="BN479" s="72"/>
      <c r="BO479" s="71">
        <v>0</v>
      </c>
      <c r="BP479" s="71">
        <v>0</v>
      </c>
      <c r="BQ479" s="71">
        <v>0</v>
      </c>
      <c r="BR479" s="71">
        <v>0</v>
      </c>
      <c r="BS479" s="71">
        <v>3</v>
      </c>
      <c r="BT479" s="71">
        <v>0</v>
      </c>
      <c r="BU479"/>
      <c r="BV479" s="70">
        <v>9.2189999999999994</v>
      </c>
      <c r="BW479" s="70">
        <v>0</v>
      </c>
      <c r="BX479" s="70">
        <v>0</v>
      </c>
      <c r="BY479" s="70">
        <v>0</v>
      </c>
      <c r="BZ479" s="70">
        <v>0</v>
      </c>
      <c r="CA479" s="70">
        <v>0</v>
      </c>
      <c r="CB479" s="70">
        <v>0</v>
      </c>
      <c r="CC479" s="70">
        <v>0</v>
      </c>
      <c r="CD479" s="70">
        <v>0</v>
      </c>
    </row>
    <row r="480" spans="1:82">
      <c r="A480" s="70" t="s">
        <v>2360</v>
      </c>
      <c r="B480" s="70">
        <v>265</v>
      </c>
      <c r="C480" s="70">
        <v>10</v>
      </c>
      <c r="D480" s="70">
        <v>16</v>
      </c>
      <c r="E480" s="70">
        <v>2013</v>
      </c>
      <c r="F480" s="70" t="s">
        <v>180</v>
      </c>
      <c r="G480" s="70" t="s">
        <v>2350</v>
      </c>
      <c r="H480" s="70" t="s">
        <v>2351</v>
      </c>
      <c r="I480" s="148"/>
      <c r="J480" s="71">
        <v>1.2908423425513691</v>
      </c>
      <c r="K480" s="71">
        <v>0.27230781030014423</v>
      </c>
      <c r="L480" s="71">
        <v>0.33519873974755371</v>
      </c>
      <c r="M480" s="71">
        <v>8.7194478477489969</v>
      </c>
      <c r="N480" s="71">
        <v>5.4053312006124399</v>
      </c>
      <c r="O480" s="71">
        <v>3.6513397309038242</v>
      </c>
      <c r="P480" s="71">
        <v>3.871407037912681</v>
      </c>
      <c r="Q480" s="71">
        <v>0.24142462354356201</v>
      </c>
      <c r="R480" s="71">
        <v>0</v>
      </c>
      <c r="S480" s="71">
        <v>0.40889282907719821</v>
      </c>
      <c r="T480" s="72"/>
      <c r="U480" s="71">
        <v>132278</v>
      </c>
      <c r="V480" s="71">
        <v>128</v>
      </c>
      <c r="W480" s="71">
        <v>11</v>
      </c>
      <c r="X480" s="71">
        <v>1524</v>
      </c>
      <c r="Y480" s="71">
        <v>1092</v>
      </c>
      <c r="Z480" s="71">
        <v>1995</v>
      </c>
      <c r="AA480" s="71">
        <v>775</v>
      </c>
      <c r="AB480" s="71">
        <v>3121</v>
      </c>
      <c r="AC480" s="71">
        <v>0</v>
      </c>
      <c r="AD480" s="71">
        <v>0.40889282907719821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9.1110000000000007</v>
      </c>
      <c r="BM480" s="71">
        <v>0</v>
      </c>
      <c r="BN480" s="72"/>
      <c r="BO480" s="71">
        <v>0</v>
      </c>
      <c r="BP480" s="71">
        <v>0</v>
      </c>
      <c r="BQ480" s="71">
        <v>0</v>
      </c>
      <c r="BR480" s="71">
        <v>0</v>
      </c>
      <c r="BS480" s="71">
        <v>2</v>
      </c>
      <c r="BT480" s="71">
        <v>0</v>
      </c>
      <c r="BU480"/>
      <c r="BV480" s="70">
        <v>9.1110000000000007</v>
      </c>
      <c r="BW480" s="70">
        <v>0</v>
      </c>
      <c r="BX480" s="70">
        <v>0</v>
      </c>
      <c r="BY480" s="70">
        <v>0</v>
      </c>
      <c r="BZ480" s="70">
        <v>0</v>
      </c>
      <c r="CA480" s="70">
        <v>0</v>
      </c>
      <c r="CB480" s="70">
        <v>0</v>
      </c>
      <c r="CC480" s="70">
        <v>0</v>
      </c>
      <c r="CD480" s="70">
        <v>0</v>
      </c>
    </row>
    <row r="481" spans="1:82">
      <c r="A481" s="70" t="s">
        <v>2361</v>
      </c>
      <c r="B481" s="70">
        <v>266</v>
      </c>
      <c r="C481" s="70">
        <v>11</v>
      </c>
      <c r="D481" s="70">
        <v>16</v>
      </c>
      <c r="E481" s="70">
        <v>2014</v>
      </c>
      <c r="F481" s="70" t="s">
        <v>181</v>
      </c>
      <c r="G481" s="70" t="s">
        <v>2350</v>
      </c>
      <c r="H481" s="70" t="s">
        <v>2351</v>
      </c>
      <c r="I481" s="148"/>
      <c r="J481" s="71">
        <v>1.15688891659722</v>
      </c>
      <c r="K481" s="71">
        <v>0.18255989656036309</v>
      </c>
      <c r="L481" s="71">
        <v>0.18358059693181869</v>
      </c>
      <c r="M481" s="71">
        <v>8.5783973982018242</v>
      </c>
      <c r="N481" s="71">
        <v>5.2164936721938568</v>
      </c>
      <c r="O481" s="71">
        <v>3.5050570649948614</v>
      </c>
      <c r="P481" s="71">
        <v>3.9166366657124549</v>
      </c>
      <c r="Q481" s="71">
        <v>0.224878761650848</v>
      </c>
      <c r="R481" s="71">
        <v>0</v>
      </c>
      <c r="S481" s="71">
        <v>0.51744147118622263</v>
      </c>
      <c r="T481" s="72"/>
      <c r="U481" s="71">
        <v>127504</v>
      </c>
      <c r="V481" s="71">
        <v>79</v>
      </c>
      <c r="W481" s="71">
        <v>4</v>
      </c>
      <c r="X481" s="71">
        <v>1341</v>
      </c>
      <c r="Y481" s="71">
        <v>1079</v>
      </c>
      <c r="Z481" s="71">
        <v>2017</v>
      </c>
      <c r="AA481" s="71">
        <v>780</v>
      </c>
      <c r="AB481" s="71">
        <v>3030</v>
      </c>
      <c r="AC481" s="71">
        <v>0</v>
      </c>
      <c r="AD481" s="71">
        <v>0.51744147118622263</v>
      </c>
      <c r="AE481" s="72"/>
      <c r="AF481" s="71"/>
      <c r="AG481" s="71"/>
      <c r="AH481" s="71"/>
      <c r="AI481" s="71"/>
      <c r="AJ481" s="71"/>
      <c r="AK481" s="71"/>
      <c r="AL481" s="71"/>
      <c r="AM481" s="71"/>
      <c r="AN481" s="71"/>
      <c r="AO481" s="71"/>
      <c r="AP481" s="71"/>
      <c r="AQ481" s="72"/>
      <c r="AR481" s="71">
        <v>26</v>
      </c>
      <c r="AS481" s="71">
        <v>3</v>
      </c>
      <c r="AT481" s="71">
        <v>0</v>
      </c>
      <c r="AU481" s="71">
        <v>0</v>
      </c>
      <c r="AV481" s="71">
        <v>0</v>
      </c>
      <c r="AW481" s="71">
        <v>0</v>
      </c>
      <c r="AX481" s="71"/>
      <c r="AY481" s="72"/>
      <c r="AZ481" s="71">
        <v>114.7</v>
      </c>
      <c r="BA481" s="71">
        <v>42.4</v>
      </c>
      <c r="BB481" s="71">
        <v>0</v>
      </c>
      <c r="BC481" s="71">
        <v>0</v>
      </c>
      <c r="BD481" s="71">
        <v>0</v>
      </c>
      <c r="BE481" s="71">
        <v>0</v>
      </c>
      <c r="BF481" s="71"/>
      <c r="BG481" s="72"/>
      <c r="BH481" s="71">
        <v>0</v>
      </c>
      <c r="BI481" s="71">
        <v>0</v>
      </c>
      <c r="BJ481" s="71">
        <v>0</v>
      </c>
      <c r="BK481" s="71">
        <v>0</v>
      </c>
      <c r="BL481" s="71">
        <v>7.9169999999999998</v>
      </c>
      <c r="BM481" s="71">
        <v>0</v>
      </c>
      <c r="BN481" s="72"/>
      <c r="BO481" s="71">
        <v>0</v>
      </c>
      <c r="BP481" s="71">
        <v>0</v>
      </c>
      <c r="BQ481" s="71">
        <v>0</v>
      </c>
      <c r="BR481" s="71">
        <v>0</v>
      </c>
      <c r="BS481" s="71">
        <v>2</v>
      </c>
      <c r="BT481" s="71">
        <v>0</v>
      </c>
      <c r="BU481"/>
      <c r="BV481" s="70">
        <v>7.9169999999999998</v>
      </c>
      <c r="BW481" s="70">
        <v>0</v>
      </c>
      <c r="BX481" s="70">
        <v>0</v>
      </c>
      <c r="BY481" s="70">
        <v>0</v>
      </c>
      <c r="BZ481" s="70">
        <v>0</v>
      </c>
      <c r="CA481" s="70">
        <v>0</v>
      </c>
      <c r="CB481" s="70">
        <v>0</v>
      </c>
      <c r="CC481" s="70">
        <v>0</v>
      </c>
      <c r="CD481" s="70">
        <v>0</v>
      </c>
    </row>
    <row r="482" spans="1:82">
      <c r="A482" s="70" t="s">
        <v>2362</v>
      </c>
      <c r="B482" s="70">
        <v>267</v>
      </c>
      <c r="C482" s="70">
        <v>12</v>
      </c>
      <c r="D482" s="70">
        <v>16</v>
      </c>
      <c r="E482" s="70">
        <v>2015</v>
      </c>
      <c r="F482" s="70" t="s">
        <v>182</v>
      </c>
      <c r="G482" s="1064" t="s">
        <v>2350</v>
      </c>
      <c r="H482" s="70" t="s">
        <v>2351</v>
      </c>
      <c r="I482" s="148"/>
      <c r="J482" s="71">
        <v>0.92110643767995937</v>
      </c>
      <c r="K482" s="71">
        <v>0.18449643699462709</v>
      </c>
      <c r="L482" s="71">
        <v>0.18673960359118821</v>
      </c>
      <c r="M482" s="71">
        <v>8.4394159814493879</v>
      </c>
      <c r="N482" s="71">
        <v>4.6902038755337676</v>
      </c>
      <c r="O482" s="71">
        <v>3.4871369684936377</v>
      </c>
      <c r="P482" s="71">
        <v>3.9649587033695521</v>
      </c>
      <c r="Q482" s="71">
        <v>0.21462010560599301</v>
      </c>
      <c r="R482" s="71">
        <v>0</v>
      </c>
      <c r="S482" s="71">
        <v>0.25579335194978198</v>
      </c>
      <c r="T482" s="72"/>
      <c r="U482" s="71">
        <v>112402</v>
      </c>
      <c r="V482" s="71">
        <v>79</v>
      </c>
      <c r="W482" s="71">
        <v>4</v>
      </c>
      <c r="X482" s="71">
        <v>1341</v>
      </c>
      <c r="Y482" s="71">
        <v>1082</v>
      </c>
      <c r="Z482" s="71">
        <v>2026</v>
      </c>
      <c r="AA482" s="71">
        <v>789</v>
      </c>
      <c r="AB482" s="71">
        <v>2954</v>
      </c>
      <c r="AC482" s="71">
        <v>0</v>
      </c>
      <c r="AD482" s="71">
        <v>0.25579335194978198</v>
      </c>
      <c r="AE482" s="72"/>
      <c r="AF482" s="71">
        <v>979771.88605842146</v>
      </c>
      <c r="AG482" s="71">
        <v>135670.53430719231</v>
      </c>
      <c r="AH482" s="71">
        <v>32480.321935480501</v>
      </c>
      <c r="AI482" s="71">
        <v>9448847.2003333122</v>
      </c>
      <c r="AJ482" s="71">
        <v>6241904.2933487101</v>
      </c>
      <c r="AK482" s="71">
        <v>0</v>
      </c>
      <c r="AL482" s="71">
        <v>0</v>
      </c>
      <c r="AM482" s="71">
        <v>404833.30843605561</v>
      </c>
      <c r="AN482" s="71">
        <v>0</v>
      </c>
      <c r="AO482" s="71">
        <v>0</v>
      </c>
      <c r="AP482" s="71">
        <v>17243507.544419173</v>
      </c>
      <c r="AQ482" s="72"/>
      <c r="AR482" s="71">
        <v>28</v>
      </c>
      <c r="AS482" s="71">
        <v>5</v>
      </c>
      <c r="AT482" s="71">
        <v>0</v>
      </c>
      <c r="AU482" s="71">
        <v>0</v>
      </c>
      <c r="AV482" s="71">
        <v>0</v>
      </c>
      <c r="AW482" s="71">
        <v>0</v>
      </c>
      <c r="AX482" s="71"/>
      <c r="AY482" s="72"/>
      <c r="AZ482" s="71">
        <v>131.69999999999999</v>
      </c>
      <c r="BA482" s="71">
        <v>141.4</v>
      </c>
      <c r="BB482" s="71">
        <v>0</v>
      </c>
      <c r="BC482" s="71">
        <v>0</v>
      </c>
      <c r="BD482" s="71">
        <v>0</v>
      </c>
      <c r="BE482" s="71">
        <v>0</v>
      </c>
      <c r="BF482" s="71"/>
      <c r="BG482" s="72"/>
      <c r="BH482" s="71">
        <v>0</v>
      </c>
      <c r="BI482" s="71">
        <v>0</v>
      </c>
      <c r="BJ482" s="71">
        <v>0</v>
      </c>
      <c r="BK482" s="71">
        <v>0</v>
      </c>
      <c r="BL482" s="71">
        <v>4.13</v>
      </c>
      <c r="BM482" s="71">
        <v>0</v>
      </c>
      <c r="BN482" s="72"/>
      <c r="BO482" s="71">
        <v>0</v>
      </c>
      <c r="BP482" s="71">
        <v>0</v>
      </c>
      <c r="BQ482" s="71">
        <v>0</v>
      </c>
      <c r="BR482" s="71">
        <v>0</v>
      </c>
      <c r="BS482" s="71">
        <v>1</v>
      </c>
      <c r="BT482" s="71">
        <v>0</v>
      </c>
      <c r="BU482"/>
      <c r="BV482" s="70">
        <v>4.13</v>
      </c>
      <c r="BW482" s="70">
        <v>0</v>
      </c>
      <c r="BX482" s="70">
        <v>0</v>
      </c>
      <c r="BY482" s="70">
        <v>0</v>
      </c>
      <c r="BZ482" s="70">
        <v>0</v>
      </c>
      <c r="CA482" s="70">
        <v>0</v>
      </c>
      <c r="CB482" s="70">
        <v>0</v>
      </c>
      <c r="CC482" s="70">
        <v>0</v>
      </c>
      <c r="CD482" s="70">
        <v>0</v>
      </c>
    </row>
    <row r="483" spans="1:82">
      <c r="A483" s="70" t="s">
        <v>2363</v>
      </c>
      <c r="B483" s="70">
        <v>268</v>
      </c>
      <c r="C483" s="70">
        <v>13</v>
      </c>
      <c r="D483" s="70">
        <v>16</v>
      </c>
      <c r="E483" s="70">
        <v>2016</v>
      </c>
      <c r="F483" s="70" t="s">
        <v>155</v>
      </c>
      <c r="G483" s="1064" t="s">
        <v>2350</v>
      </c>
      <c r="H483" s="70" t="s">
        <v>2351</v>
      </c>
      <c r="I483" s="148"/>
      <c r="J483" s="71">
        <v>1.024796768270511</v>
      </c>
      <c r="K483" s="71">
        <v>0.18951987543885551</v>
      </c>
      <c r="L483" s="71">
        <v>0.2047400913405058</v>
      </c>
      <c r="M483" s="71">
        <v>6.1656214382905583</v>
      </c>
      <c r="N483" s="71">
        <v>4.404126489259629</v>
      </c>
      <c r="O483" s="71">
        <v>3.4753962370853699</v>
      </c>
      <c r="P483" s="71">
        <v>4.1785008632922178</v>
      </c>
      <c r="Q483" s="71">
        <v>0.2057510971308546</v>
      </c>
      <c r="R483" s="71">
        <v>0</v>
      </c>
      <c r="S483" s="71">
        <v>0.56603856401748931</v>
      </c>
      <c r="T483" s="72"/>
      <c r="U483" s="71">
        <v>123231</v>
      </c>
      <c r="V483" s="71">
        <v>79</v>
      </c>
      <c r="W483" s="71">
        <v>4</v>
      </c>
      <c r="X483" s="71">
        <v>1341</v>
      </c>
      <c r="Y483" s="71">
        <v>1092</v>
      </c>
      <c r="Z483" s="71">
        <v>2044</v>
      </c>
      <c r="AA483" s="71">
        <v>860</v>
      </c>
      <c r="AB483" s="71">
        <v>2913</v>
      </c>
      <c r="AC483" s="71">
        <v>0</v>
      </c>
      <c r="AD483" s="71">
        <v>0.56603856401748931</v>
      </c>
      <c r="AE483" s="72"/>
      <c r="AF483" s="71">
        <v>1138054.8809140259</v>
      </c>
      <c r="AG483" s="71">
        <v>133733.9923614421</v>
      </c>
      <c r="AH483" s="71">
        <v>28576.521459201282</v>
      </c>
      <c r="AI483" s="71">
        <v>8416283.0000264589</v>
      </c>
      <c r="AJ483" s="71">
        <v>5614406.2531112256</v>
      </c>
      <c r="AK483" s="71">
        <v>0</v>
      </c>
      <c r="AL483" s="71">
        <v>0</v>
      </c>
      <c r="AM483" s="71">
        <v>399524.58086645819</v>
      </c>
      <c r="AN483" s="71">
        <v>0</v>
      </c>
      <c r="AO483" s="71">
        <v>0</v>
      </c>
      <c r="AP483" s="71">
        <v>15730579.228738813</v>
      </c>
      <c r="AQ483" s="72"/>
      <c r="AR483" s="71">
        <v>28</v>
      </c>
      <c r="AS483" s="71">
        <v>5</v>
      </c>
      <c r="AT483" s="71">
        <v>0</v>
      </c>
      <c r="AU483" s="71">
        <v>0</v>
      </c>
      <c r="AV483" s="71">
        <v>0</v>
      </c>
      <c r="AW483" s="71">
        <v>0</v>
      </c>
      <c r="AX483" s="71"/>
      <c r="AY483" s="72"/>
      <c r="AZ483" s="71">
        <v>131.69999999999999</v>
      </c>
      <c r="BA483" s="71">
        <v>141.4</v>
      </c>
      <c r="BB483" s="71">
        <v>0</v>
      </c>
      <c r="BC483" s="71">
        <v>0</v>
      </c>
      <c r="BD483" s="71">
        <v>0</v>
      </c>
      <c r="BE483" s="71">
        <v>0</v>
      </c>
      <c r="BF483" s="71"/>
      <c r="BG483" s="72"/>
      <c r="BH483" s="71">
        <v>0</v>
      </c>
      <c r="BI483" s="71">
        <v>0</v>
      </c>
      <c r="BJ483" s="71">
        <v>0</v>
      </c>
      <c r="BK483" s="71">
        <v>0</v>
      </c>
      <c r="BL483" s="71">
        <v>4.1740000000000004</v>
      </c>
      <c r="BM483" s="71">
        <v>0</v>
      </c>
      <c r="BN483" s="72"/>
      <c r="BO483" s="71">
        <v>0</v>
      </c>
      <c r="BP483" s="71">
        <v>0</v>
      </c>
      <c r="BQ483" s="71">
        <v>0</v>
      </c>
      <c r="BR483" s="71">
        <v>0</v>
      </c>
      <c r="BS483" s="71">
        <v>1</v>
      </c>
      <c r="BT483" s="71">
        <v>0</v>
      </c>
      <c r="BU483"/>
      <c r="BV483" s="70">
        <v>4.1740000000000004</v>
      </c>
      <c r="BW483" s="70">
        <v>0</v>
      </c>
      <c r="BX483" s="70">
        <v>0</v>
      </c>
      <c r="BY483" s="70">
        <v>0</v>
      </c>
      <c r="BZ483" s="70">
        <v>0</v>
      </c>
      <c r="CA483" s="70">
        <v>0</v>
      </c>
      <c r="CB483" s="70">
        <v>0</v>
      </c>
      <c r="CC483" s="70">
        <v>0</v>
      </c>
      <c r="CD483" s="70">
        <v>0</v>
      </c>
    </row>
    <row r="484" spans="1:82">
      <c r="A484" s="70" t="s">
        <v>2364</v>
      </c>
      <c r="B484" s="70">
        <v>269</v>
      </c>
      <c r="C484" s="70">
        <v>14</v>
      </c>
      <c r="D484" s="70">
        <v>16</v>
      </c>
      <c r="E484" s="70">
        <v>2017</v>
      </c>
      <c r="F484" s="70" t="s">
        <v>156</v>
      </c>
      <c r="G484" s="70" t="s">
        <v>2350</v>
      </c>
      <c r="H484" s="70" t="s">
        <v>2351</v>
      </c>
      <c r="I484" s="148"/>
      <c r="J484" s="71">
        <v>1.0108365365598979</v>
      </c>
      <c r="K484" s="71">
        <v>0.19479996489153911</v>
      </c>
      <c r="L484" s="71">
        <v>0.21211710925346949</v>
      </c>
      <c r="M484" s="71">
        <v>5.7148063412526025</v>
      </c>
      <c r="N484" s="71">
        <v>4.6778189021715431</v>
      </c>
      <c r="O484" s="71">
        <v>3.3768723766771673</v>
      </c>
      <c r="P484" s="71">
        <v>4.1230638904184254</v>
      </c>
      <c r="Q484" s="71">
        <v>0.19630208375626301</v>
      </c>
      <c r="R484" s="71">
        <v>0</v>
      </c>
      <c r="S484" s="71">
        <v>0.83825764442061945</v>
      </c>
      <c r="T484" s="72"/>
      <c r="U484" s="71">
        <v>128506</v>
      </c>
      <c r="V484" s="71">
        <v>79</v>
      </c>
      <c r="W484" s="71">
        <v>4</v>
      </c>
      <c r="X484" s="71">
        <v>1341</v>
      </c>
      <c r="Y484" s="71">
        <v>1093</v>
      </c>
      <c r="Z484" s="71">
        <v>2019</v>
      </c>
      <c r="AA484" s="71">
        <v>854</v>
      </c>
      <c r="AB484" s="71">
        <v>2874</v>
      </c>
      <c r="AC484" s="71">
        <v>0</v>
      </c>
      <c r="AD484" s="71">
        <v>0.83825764442061945</v>
      </c>
      <c r="AE484" s="72"/>
      <c r="AF484" s="71">
        <v>1147226.183220326</v>
      </c>
      <c r="AG484" s="71">
        <v>140088.70951396489</v>
      </c>
      <c r="AH484" s="71">
        <v>40017.312791889293</v>
      </c>
      <c r="AI484" s="71">
        <v>8255915.8876007861</v>
      </c>
      <c r="AJ484" s="71">
        <v>6183046.403317431</v>
      </c>
      <c r="AK484" s="71">
        <v>0</v>
      </c>
      <c r="AL484" s="71">
        <v>0</v>
      </c>
      <c r="AM484" s="71">
        <v>394792.41937218321</v>
      </c>
      <c r="AN484" s="71">
        <v>0</v>
      </c>
      <c r="AO484" s="71">
        <v>0</v>
      </c>
      <c r="AP484" s="71">
        <v>16161086.915816579</v>
      </c>
      <c r="AQ484" s="72"/>
      <c r="AR484" s="71">
        <v>29</v>
      </c>
      <c r="AS484" s="71">
        <v>5</v>
      </c>
      <c r="AT484" s="71">
        <v>0</v>
      </c>
      <c r="AU484" s="71">
        <v>0</v>
      </c>
      <c r="AV484" s="71">
        <v>0</v>
      </c>
      <c r="AW484" s="71">
        <v>0</v>
      </c>
      <c r="AX484" s="71"/>
      <c r="AY484" s="72"/>
      <c r="AZ484" s="71">
        <v>142.6</v>
      </c>
      <c r="BA484" s="71">
        <v>141.4</v>
      </c>
      <c r="BB484" s="71">
        <v>0</v>
      </c>
      <c r="BC484" s="71">
        <v>0</v>
      </c>
      <c r="BD484" s="71">
        <v>0</v>
      </c>
      <c r="BE484" s="71">
        <v>0</v>
      </c>
      <c r="BF484" s="71"/>
      <c r="BG484" s="72"/>
      <c r="BH484" s="71">
        <v>0</v>
      </c>
      <c r="BI484" s="71">
        <v>0</v>
      </c>
      <c r="BJ484" s="71">
        <v>0</v>
      </c>
      <c r="BK484" s="71">
        <v>0</v>
      </c>
      <c r="BL484" s="71">
        <v>3.758</v>
      </c>
      <c r="BM484" s="71">
        <v>0</v>
      </c>
      <c r="BN484" s="72"/>
      <c r="BO484" s="71">
        <v>0</v>
      </c>
      <c r="BP484" s="71">
        <v>0</v>
      </c>
      <c r="BQ484" s="71">
        <v>0</v>
      </c>
      <c r="BR484" s="71">
        <v>0</v>
      </c>
      <c r="BS484" s="71">
        <v>1</v>
      </c>
      <c r="BT484" s="71">
        <v>0</v>
      </c>
      <c r="BU484"/>
      <c r="BV484" s="70">
        <v>3.758</v>
      </c>
      <c r="BW484" s="70">
        <v>0</v>
      </c>
      <c r="BX484" s="70">
        <v>0</v>
      </c>
      <c r="BY484" s="70">
        <v>0</v>
      </c>
      <c r="BZ484" s="70">
        <v>0</v>
      </c>
      <c r="CA484" s="70">
        <v>0</v>
      </c>
      <c r="CB484" s="70">
        <v>0</v>
      </c>
      <c r="CC484" s="70">
        <v>0</v>
      </c>
      <c r="CD484" s="70">
        <v>0</v>
      </c>
    </row>
    <row r="485" spans="1:82">
      <c r="A485" s="70" t="s">
        <v>2365</v>
      </c>
      <c r="B485" s="70">
        <v>270</v>
      </c>
      <c r="C485" s="70">
        <v>15</v>
      </c>
      <c r="D485" s="70">
        <v>16</v>
      </c>
      <c r="E485" s="70">
        <v>2018</v>
      </c>
      <c r="F485" s="70" t="s">
        <v>183</v>
      </c>
      <c r="G485" s="70" t="s">
        <v>2350</v>
      </c>
      <c r="H485" s="70" t="s">
        <v>2351</v>
      </c>
      <c r="I485" s="148"/>
      <c r="J485" s="71">
        <v>1.0194800168343403</v>
      </c>
      <c r="K485" s="71">
        <v>0.18515575378173929</v>
      </c>
      <c r="L485" s="71">
        <v>0.19234648579157732</v>
      </c>
      <c r="M485" s="71">
        <v>6.0614381698253661</v>
      </c>
      <c r="N485" s="71">
        <v>4.2387273281132325</v>
      </c>
      <c r="O485" s="71">
        <v>3.2592712395746286</v>
      </c>
      <c r="P485" s="71">
        <v>4.1680598668467885</v>
      </c>
      <c r="Q485" s="71">
        <v>0.17588181263005201</v>
      </c>
      <c r="R485" s="71">
        <v>0</v>
      </c>
      <c r="S485" s="71">
        <v>0.72399896295493782</v>
      </c>
      <c r="T485" s="72"/>
      <c r="U485" s="71">
        <v>124991</v>
      </c>
      <c r="V485" s="71">
        <v>79</v>
      </c>
      <c r="W485" s="71">
        <v>4</v>
      </c>
      <c r="X485" s="71">
        <v>1341</v>
      </c>
      <c r="Y485" s="71">
        <v>1079</v>
      </c>
      <c r="Z485" s="71">
        <v>1986</v>
      </c>
      <c r="AA485" s="71">
        <v>872</v>
      </c>
      <c r="AB485" s="71">
        <v>2775</v>
      </c>
      <c r="AC485" s="71">
        <v>0</v>
      </c>
      <c r="AD485" s="71">
        <v>0.72399896295493782</v>
      </c>
      <c r="AE485" s="72"/>
      <c r="AF485" s="71">
        <v>1167576.722141712</v>
      </c>
      <c r="AG485" s="71">
        <v>124508.16066208501</v>
      </c>
      <c r="AH485" s="71">
        <v>37941.698449630123</v>
      </c>
      <c r="AI485" s="71">
        <v>8235022.5543412725</v>
      </c>
      <c r="AJ485" s="71">
        <v>5365075.3780115107</v>
      </c>
      <c r="AK485" s="71">
        <v>0</v>
      </c>
      <c r="AL485" s="71">
        <v>0</v>
      </c>
      <c r="AM485" s="71">
        <v>381981.83222482557</v>
      </c>
      <c r="AN485" s="71">
        <v>0</v>
      </c>
      <c r="AO485" s="71">
        <v>0</v>
      </c>
      <c r="AP485" s="71">
        <v>15312106.345831035</v>
      </c>
      <c r="AQ485" s="72"/>
      <c r="AR485" s="71">
        <v>29</v>
      </c>
      <c r="AS485" s="71">
        <v>6</v>
      </c>
      <c r="AT485" s="71">
        <v>0</v>
      </c>
      <c r="AU485" s="71">
        <v>0</v>
      </c>
      <c r="AV485" s="71">
        <v>0</v>
      </c>
      <c r="AW485" s="71">
        <v>0</v>
      </c>
      <c r="AX485" s="71"/>
      <c r="AY485" s="72"/>
      <c r="AZ485" s="71">
        <v>142.5</v>
      </c>
      <c r="BA485" s="71">
        <v>152</v>
      </c>
      <c r="BB485" s="71">
        <v>0</v>
      </c>
      <c r="BC485" s="71">
        <v>0</v>
      </c>
      <c r="BD485" s="71">
        <v>0</v>
      </c>
      <c r="BE485" s="71">
        <v>0</v>
      </c>
      <c r="BF485" s="71"/>
      <c r="BG485" s="72"/>
      <c r="BH485" s="71">
        <v>0</v>
      </c>
      <c r="BI485" s="71">
        <v>0</v>
      </c>
      <c r="BJ485" s="71">
        <v>0</v>
      </c>
      <c r="BK485" s="71">
        <v>0</v>
      </c>
      <c r="BL485" s="71">
        <v>3.7269999999999999</v>
      </c>
      <c r="BM485" s="71">
        <v>0</v>
      </c>
      <c r="BN485" s="72"/>
      <c r="BO485" s="71">
        <v>0</v>
      </c>
      <c r="BP485" s="71">
        <v>0</v>
      </c>
      <c r="BQ485" s="71">
        <v>0</v>
      </c>
      <c r="BR485" s="71">
        <v>0</v>
      </c>
      <c r="BS485" s="71">
        <v>1</v>
      </c>
      <c r="BT485" s="71">
        <v>0</v>
      </c>
      <c r="BU485"/>
      <c r="BV485" s="70">
        <v>3.7269999999999999</v>
      </c>
      <c r="BW485" s="70">
        <v>0</v>
      </c>
      <c r="BX485" s="70">
        <v>0</v>
      </c>
      <c r="BY485" s="70">
        <v>0</v>
      </c>
      <c r="BZ485" s="70">
        <v>0</v>
      </c>
      <c r="CA485" s="70">
        <v>0</v>
      </c>
      <c r="CB485" s="70">
        <v>0</v>
      </c>
      <c r="CC485" s="70">
        <v>0</v>
      </c>
      <c r="CD485" s="70">
        <v>0</v>
      </c>
    </row>
    <row r="486" spans="1:82">
      <c r="A486" s="70" t="s">
        <v>2366</v>
      </c>
      <c r="B486" s="70">
        <v>271</v>
      </c>
      <c r="C486" s="70">
        <v>16</v>
      </c>
      <c r="D486" s="70">
        <v>16</v>
      </c>
      <c r="E486" s="70">
        <v>2019</v>
      </c>
      <c r="F486" s="70" t="s">
        <v>158</v>
      </c>
      <c r="G486" s="70" t="s">
        <v>2350</v>
      </c>
      <c r="H486" s="70" t="s">
        <v>2351</v>
      </c>
      <c r="I486" s="148"/>
      <c r="J486" s="71">
        <v>1.0251198434360345</v>
      </c>
      <c r="K486" s="71">
        <v>0.17139323706489884</v>
      </c>
      <c r="L486" s="71">
        <v>0.19424159714941605</v>
      </c>
      <c r="M486" s="71">
        <v>6.0684111183878704</v>
      </c>
      <c r="N486" s="71">
        <v>4.2074221170462716</v>
      </c>
      <c r="O486" s="71">
        <v>3.1194743613833009</v>
      </c>
      <c r="P486" s="71">
        <v>3.8334824790676705</v>
      </c>
      <c r="Q486" s="71">
        <v>0.16797521759869799</v>
      </c>
      <c r="R486" s="71">
        <v>0</v>
      </c>
      <c r="S486" s="71">
        <v>1.1901249733102139</v>
      </c>
      <c r="T486" s="72"/>
      <c r="U486" s="71">
        <v>125904</v>
      </c>
      <c r="V486" s="71">
        <v>79</v>
      </c>
      <c r="W486" s="71">
        <v>4</v>
      </c>
      <c r="X486" s="71">
        <v>1341</v>
      </c>
      <c r="Y486" s="71">
        <v>1100</v>
      </c>
      <c r="Z486" s="71">
        <v>1953</v>
      </c>
      <c r="AA486" s="71">
        <v>796</v>
      </c>
      <c r="AB486" s="71">
        <v>2722</v>
      </c>
      <c r="AC486" s="71">
        <v>0</v>
      </c>
      <c r="AD486" s="71">
        <v>1.1901249733102139</v>
      </c>
      <c r="AE486" s="72"/>
      <c r="AF486" s="71">
        <v>1242239.525604235</v>
      </c>
      <c r="AG486" s="71">
        <v>120560.6638281253</v>
      </c>
      <c r="AH486" s="71">
        <v>39829.654306491233</v>
      </c>
      <c r="AI486" s="71">
        <v>8797794.3899522275</v>
      </c>
      <c r="AJ486" s="71">
        <v>5688665.1516956119</v>
      </c>
      <c r="AK486" s="71">
        <v>0</v>
      </c>
      <c r="AL486" s="71">
        <v>0</v>
      </c>
      <c r="AM486" s="71">
        <v>370715.90879497089</v>
      </c>
      <c r="AN486" s="71">
        <v>0</v>
      </c>
      <c r="AO486" s="71">
        <v>0</v>
      </c>
      <c r="AP486" s="71">
        <v>16259805.294181662</v>
      </c>
      <c r="AQ486" s="72"/>
      <c r="AR486" s="71">
        <v>29</v>
      </c>
      <c r="AS486" s="71">
        <v>7</v>
      </c>
      <c r="AT486" s="71">
        <v>0</v>
      </c>
      <c r="AU486" s="71">
        <v>0</v>
      </c>
      <c r="AV486" s="71">
        <v>0</v>
      </c>
      <c r="AW486" s="71">
        <v>0</v>
      </c>
      <c r="AX486" s="71"/>
      <c r="AY486" s="72"/>
      <c r="AZ486" s="71">
        <v>142.6</v>
      </c>
      <c r="BA486" s="71">
        <v>618.5</v>
      </c>
      <c r="BB486" s="71">
        <v>0</v>
      </c>
      <c r="BC486" s="71">
        <v>0</v>
      </c>
      <c r="BD486" s="71">
        <v>0</v>
      </c>
      <c r="BE486" s="71">
        <v>0</v>
      </c>
      <c r="BF486" s="71"/>
      <c r="BG486" s="72"/>
      <c r="BH486" s="71">
        <v>0</v>
      </c>
      <c r="BI486" s="71">
        <v>0</v>
      </c>
      <c r="BJ486" s="71">
        <v>0</v>
      </c>
      <c r="BK486" s="71">
        <v>0</v>
      </c>
      <c r="BL486" s="71">
        <v>3.3849999999999998</v>
      </c>
      <c r="BM486" s="71">
        <v>0</v>
      </c>
      <c r="BN486" s="72"/>
      <c r="BO486" s="71">
        <v>0</v>
      </c>
      <c r="BP486" s="71">
        <v>0</v>
      </c>
      <c r="BQ486" s="71">
        <v>0</v>
      </c>
      <c r="BR486" s="71">
        <v>0</v>
      </c>
      <c r="BS486" s="71">
        <v>1</v>
      </c>
      <c r="BT486" s="71">
        <v>0</v>
      </c>
      <c r="BU486"/>
      <c r="BV486" s="70">
        <v>3.3849999999999998</v>
      </c>
      <c r="BW486" s="70">
        <v>0</v>
      </c>
      <c r="BX486" s="70">
        <v>0</v>
      </c>
      <c r="BY486" s="70">
        <v>0</v>
      </c>
      <c r="BZ486" s="70">
        <v>0</v>
      </c>
      <c r="CA486" s="70">
        <v>0</v>
      </c>
      <c r="CB486" s="70">
        <v>0</v>
      </c>
      <c r="CC486" s="70">
        <v>0</v>
      </c>
      <c r="CD486" s="70">
        <v>0</v>
      </c>
    </row>
    <row r="487" spans="1:82">
      <c r="A487" s="70" t="s">
        <v>2367</v>
      </c>
      <c r="B487" s="70">
        <v>272</v>
      </c>
      <c r="C487" s="70">
        <v>17</v>
      </c>
      <c r="D487" s="70">
        <v>16</v>
      </c>
      <c r="E487" s="70">
        <v>2020</v>
      </c>
      <c r="F487" s="70" t="s">
        <v>159</v>
      </c>
      <c r="G487" s="70" t="s">
        <v>2350</v>
      </c>
      <c r="H487" s="70" t="s">
        <v>2351</v>
      </c>
      <c r="I487" s="148"/>
      <c r="J487" s="71">
        <v>0.84870889679016892</v>
      </c>
      <c r="K487" s="71">
        <v>0.16192276556784357</v>
      </c>
      <c r="L487" s="71">
        <v>3.9704843120521714E-2</v>
      </c>
      <c r="M487" s="71">
        <v>4.6005259582831153</v>
      </c>
      <c r="N487" s="71">
        <v>3.7285682643656823</v>
      </c>
      <c r="O487" s="71">
        <v>2.6827208469573516</v>
      </c>
      <c r="P487" s="71">
        <v>3.5432103762586302</v>
      </c>
      <c r="Q487" s="71">
        <v>0.15718928858152001</v>
      </c>
      <c r="R487" s="71">
        <v>0</v>
      </c>
      <c r="S487" s="71">
        <v>0.71324756423352587</v>
      </c>
      <c r="T487" s="72"/>
      <c r="U487" s="71">
        <v>110043</v>
      </c>
      <c r="V487" s="71">
        <v>74</v>
      </c>
      <c r="W487" s="71">
        <v>1</v>
      </c>
      <c r="X487" s="71">
        <v>1217</v>
      </c>
      <c r="Y487" s="71">
        <v>1093</v>
      </c>
      <c r="Z487" s="71">
        <v>1917</v>
      </c>
      <c r="AA487" s="71">
        <v>782</v>
      </c>
      <c r="AB487" s="71">
        <v>2666</v>
      </c>
      <c r="AC487" s="71">
        <v>0</v>
      </c>
      <c r="AD487" s="71">
        <v>0.71324756423352587</v>
      </c>
      <c r="AE487" s="72"/>
      <c r="AF487" s="71">
        <v>1031050.830517296</v>
      </c>
      <c r="AG487" s="71">
        <v>110797.6357814284</v>
      </c>
      <c r="AH487" s="71">
        <v>8203.6912491112453</v>
      </c>
      <c r="AI487" s="71">
        <v>6831221.0752103254</v>
      </c>
      <c r="AJ487" s="71">
        <v>5519160.3724599974</v>
      </c>
      <c r="AK487" s="71"/>
      <c r="AL487" s="71"/>
      <c r="AM487" s="71">
        <v>347942.61987778317</v>
      </c>
      <c r="AN487" s="71"/>
      <c r="AO487" s="71"/>
      <c r="AP487" s="71">
        <v>13848376.225095941</v>
      </c>
      <c r="AQ487" s="72"/>
      <c r="AR487" s="71">
        <v>31</v>
      </c>
      <c r="AS487" s="71">
        <v>7</v>
      </c>
      <c r="AT487" s="71">
        <v>0</v>
      </c>
      <c r="AU487" s="71">
        <v>0</v>
      </c>
      <c r="AV487" s="71">
        <v>0</v>
      </c>
      <c r="AW487" s="71">
        <v>0</v>
      </c>
      <c r="AX487" s="71"/>
      <c r="AY487" s="72"/>
      <c r="AZ487" s="71">
        <v>150.69999999999999</v>
      </c>
      <c r="BA487" s="71">
        <v>618.5</v>
      </c>
      <c r="BB487" s="71">
        <v>0</v>
      </c>
      <c r="BC487" s="71">
        <v>0</v>
      </c>
      <c r="BD487" s="71">
        <v>0</v>
      </c>
      <c r="BE487" s="71">
        <v>0</v>
      </c>
      <c r="BF487" s="71"/>
      <c r="BG487" s="72"/>
      <c r="BH487" s="71">
        <v>0</v>
      </c>
      <c r="BI487" s="71">
        <v>0</v>
      </c>
      <c r="BJ487" s="71">
        <v>0</v>
      </c>
      <c r="BK487" s="71">
        <v>0</v>
      </c>
      <c r="BL487" s="71">
        <v>2.7839999999999998</v>
      </c>
      <c r="BM487" s="71">
        <v>0</v>
      </c>
      <c r="BN487" s="72"/>
      <c r="BO487" s="71">
        <v>0</v>
      </c>
      <c r="BP487" s="71">
        <v>0</v>
      </c>
      <c r="BQ487" s="71">
        <v>0</v>
      </c>
      <c r="BR487" s="71">
        <v>0</v>
      </c>
      <c r="BS487" s="71">
        <v>1</v>
      </c>
      <c r="BT487" s="71">
        <v>0</v>
      </c>
      <c r="BU487"/>
      <c r="BV487" s="70">
        <v>2.7839999999999998</v>
      </c>
      <c r="BW487" s="70">
        <v>0</v>
      </c>
      <c r="BX487" s="70">
        <v>0</v>
      </c>
      <c r="BY487" s="70">
        <v>0</v>
      </c>
      <c r="BZ487" s="70">
        <v>0</v>
      </c>
      <c r="CA487" s="70">
        <v>0</v>
      </c>
      <c r="CB487" s="70">
        <v>0</v>
      </c>
      <c r="CC487" s="70">
        <v>0</v>
      </c>
      <c r="CD487" s="70">
        <v>0</v>
      </c>
    </row>
    <row r="488" spans="1:82">
      <c r="A488" s="70" t="s">
        <v>2368</v>
      </c>
      <c r="B488" s="70">
        <v>272</v>
      </c>
      <c r="C488" s="70">
        <v>18</v>
      </c>
      <c r="D488" s="70">
        <v>16</v>
      </c>
      <c r="E488" s="70">
        <v>2021</v>
      </c>
      <c r="F488" s="70" t="s">
        <v>160</v>
      </c>
      <c r="G488" s="70" t="s">
        <v>2350</v>
      </c>
      <c r="H488" s="70" t="s">
        <v>2351</v>
      </c>
      <c r="I488" s="148"/>
      <c r="J488" s="71">
        <v>0.88121123726072859</v>
      </c>
      <c r="K488" s="71">
        <v>0.17733156831045332</v>
      </c>
      <c r="L488" s="71">
        <v>3.2697088846898786E-2</v>
      </c>
      <c r="M488" s="71">
        <v>5.0463448851166799</v>
      </c>
      <c r="N488" s="71">
        <v>4.1586766875278158</v>
      </c>
      <c r="O488" s="71">
        <v>2.6122587524499794</v>
      </c>
      <c r="P488" s="71">
        <v>3.6290023331714258</v>
      </c>
      <c r="Q488" s="71">
        <v>0.15128099526675601</v>
      </c>
      <c r="R488" s="71">
        <v>0</v>
      </c>
      <c r="S488" s="71">
        <v>0.56322232462949195</v>
      </c>
      <c r="T488" s="72"/>
      <c r="U488" s="71">
        <v>118507</v>
      </c>
      <c r="V488" s="71">
        <v>74</v>
      </c>
      <c r="W488" s="71">
        <v>1</v>
      </c>
      <c r="X488" s="71">
        <v>1217</v>
      </c>
      <c r="Y488" s="71">
        <v>1094</v>
      </c>
      <c r="Z488" s="71">
        <v>1922</v>
      </c>
      <c r="AA488" s="71">
        <v>781</v>
      </c>
      <c r="AB488" s="71">
        <v>2591</v>
      </c>
      <c r="AC488" s="71">
        <v>0</v>
      </c>
      <c r="AD488" s="71">
        <v>0.56322232462949195</v>
      </c>
      <c r="AE488" s="72"/>
      <c r="AF488" s="71">
        <v>1083814.3970481679</v>
      </c>
      <c r="AG488" s="71">
        <v>118642.83328546623</v>
      </c>
      <c r="AH488" s="71">
        <v>6550.7081299199372</v>
      </c>
      <c r="AI488" s="71">
        <v>7566728.7340829661</v>
      </c>
      <c r="AJ488" s="71">
        <v>5706412.0293571753</v>
      </c>
      <c r="AK488" s="71">
        <v>0</v>
      </c>
      <c r="AL488" s="71">
        <v>0</v>
      </c>
      <c r="AM488" s="71">
        <v>340104.73331001739</v>
      </c>
      <c r="AN488" s="71">
        <v>0</v>
      </c>
      <c r="AO488" s="71">
        <v>0</v>
      </c>
      <c r="AP488" s="71">
        <v>14822253.435213715</v>
      </c>
      <c r="AQ488" s="72"/>
      <c r="AR488" s="71">
        <v>32</v>
      </c>
      <c r="AS488" s="71">
        <v>7</v>
      </c>
      <c r="AT488" s="71">
        <v>0</v>
      </c>
      <c r="AU488" s="71">
        <v>0</v>
      </c>
      <c r="AV488" s="71">
        <v>0</v>
      </c>
      <c r="AW488" s="71">
        <v>0</v>
      </c>
      <c r="AX488" s="71"/>
      <c r="AY488" s="72"/>
      <c r="AZ488" s="71">
        <v>156.80000000000001</v>
      </c>
      <c r="BA488" s="71">
        <v>618.5</v>
      </c>
      <c r="BB488" s="71">
        <v>0</v>
      </c>
      <c r="BC488" s="71">
        <v>0</v>
      </c>
      <c r="BD488" s="71">
        <v>0</v>
      </c>
      <c r="BE488" s="71">
        <v>0</v>
      </c>
      <c r="BF488" s="71"/>
      <c r="BG488" s="72"/>
      <c r="BH488" s="71">
        <v>0</v>
      </c>
      <c r="BI488" s="71">
        <v>0</v>
      </c>
      <c r="BJ488" s="71">
        <v>0</v>
      </c>
      <c r="BK488" s="71">
        <v>0</v>
      </c>
      <c r="BL488" s="71">
        <v>3.2160000000000002</v>
      </c>
      <c r="BM488" s="71">
        <v>0</v>
      </c>
      <c r="BN488" s="72"/>
      <c r="BO488" s="71">
        <v>0</v>
      </c>
      <c r="BP488" s="71">
        <v>0</v>
      </c>
      <c r="BQ488" s="71">
        <v>0</v>
      </c>
      <c r="BR488" s="71">
        <v>0</v>
      </c>
      <c r="BS488" s="71">
        <v>1</v>
      </c>
      <c r="BT488" s="71">
        <v>0</v>
      </c>
      <c r="BU488"/>
      <c r="BV488" s="70">
        <v>3.2160000000000002</v>
      </c>
      <c r="BW488" s="70">
        <v>0</v>
      </c>
      <c r="BX488" s="70">
        <v>0</v>
      </c>
      <c r="BY488" s="70">
        <v>0</v>
      </c>
      <c r="BZ488" s="70">
        <v>0</v>
      </c>
      <c r="CA488" s="70">
        <v>0</v>
      </c>
      <c r="CB488" s="70">
        <v>0</v>
      </c>
      <c r="CC488" s="70">
        <v>0</v>
      </c>
      <c r="CD488" s="70">
        <v>0</v>
      </c>
    </row>
    <row r="489" spans="1:82">
      <c r="A489" s="70" t="s">
        <v>2369</v>
      </c>
      <c r="B489" s="70">
        <v>272</v>
      </c>
      <c r="C489" s="70">
        <v>19</v>
      </c>
      <c r="D489" s="70">
        <v>16</v>
      </c>
      <c r="E489" s="70">
        <v>2022</v>
      </c>
      <c r="F489" s="70" t="s">
        <v>161</v>
      </c>
      <c r="G489" s="70" t="s">
        <v>2350</v>
      </c>
      <c r="H489" s="70" t="s">
        <v>2351</v>
      </c>
      <c r="I489" s="148"/>
      <c r="J489" s="71">
        <v>0.75942910804692709</v>
      </c>
      <c r="K489" s="71">
        <v>0.15888694566870168</v>
      </c>
      <c r="L489" s="71">
        <v>2.9951875291256747E-2</v>
      </c>
      <c r="M489" s="71">
        <v>5.0221083685805903</v>
      </c>
      <c r="N489" s="71">
        <v>3.9288740051828506</v>
      </c>
      <c r="O489" s="71">
        <v>2.7108102073657605</v>
      </c>
      <c r="P489" s="71">
        <v>3.5653573047564433</v>
      </c>
      <c r="Q489" s="71">
        <v>0.14587946973255481</v>
      </c>
      <c r="R489" s="71">
        <v>0</v>
      </c>
      <c r="S489" s="71">
        <v>0.47268376941192009</v>
      </c>
      <c r="T489" s="72"/>
      <c r="U489" s="71">
        <v>123355</v>
      </c>
      <c r="V489" s="71">
        <v>74</v>
      </c>
      <c r="W489" s="71">
        <v>1</v>
      </c>
      <c r="X489" s="71">
        <v>1217</v>
      </c>
      <c r="Y489" s="71">
        <v>1071</v>
      </c>
      <c r="Z489" s="71">
        <v>1895</v>
      </c>
      <c r="AA489" s="71">
        <v>779</v>
      </c>
      <c r="AB489" s="71">
        <v>2478</v>
      </c>
      <c r="AC489" s="71">
        <v>0</v>
      </c>
      <c r="AD489" s="71">
        <v>0.47268376941192009</v>
      </c>
      <c r="AE489" s="72"/>
      <c r="AF489" s="71">
        <v>868194.46378566232</v>
      </c>
      <c r="AG489" s="71">
        <v>115379.45171284224</v>
      </c>
      <c r="AH489" s="71">
        <v>6856.5112426709175</v>
      </c>
      <c r="AI489" s="71">
        <v>7219116.6887113852</v>
      </c>
      <c r="AJ489" s="71">
        <v>5632540.2806189507</v>
      </c>
      <c r="AK489" s="71">
        <v>0</v>
      </c>
      <c r="AL489" s="71">
        <v>0</v>
      </c>
      <c r="AM489" s="71">
        <v>319977.43554083235</v>
      </c>
      <c r="AN489" s="71">
        <v>0</v>
      </c>
      <c r="AO489" s="71">
        <v>0</v>
      </c>
      <c r="AP489" s="71">
        <v>14162064.831612345</v>
      </c>
      <c r="AQ489" s="72"/>
      <c r="AR489" s="71">
        <v>34</v>
      </c>
      <c r="AS489" s="71">
        <v>7</v>
      </c>
      <c r="AT489" s="71">
        <v>0</v>
      </c>
      <c r="AU489" s="71">
        <v>0</v>
      </c>
      <c r="AV489" s="71">
        <v>0</v>
      </c>
      <c r="AW489" s="71">
        <v>0</v>
      </c>
      <c r="AX489" s="71"/>
      <c r="AY489" s="72"/>
      <c r="AZ489" s="71">
        <v>166.2</v>
      </c>
      <c r="BA489" s="71">
        <v>618.5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2370</v>
      </c>
      <c r="B490" s="70">
        <v>272</v>
      </c>
      <c r="C490" s="70">
        <v>20</v>
      </c>
      <c r="D490" s="70">
        <v>16</v>
      </c>
      <c r="E490" s="70">
        <v>2023</v>
      </c>
      <c r="F490" s="70" t="s">
        <v>1539</v>
      </c>
      <c r="G490" s="70" t="s">
        <v>2350</v>
      </c>
      <c r="H490" s="70" t="s">
        <v>2351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34</v>
      </c>
      <c r="AS490" s="71">
        <v>7</v>
      </c>
      <c r="AT490" s="71">
        <v>0</v>
      </c>
      <c r="AU490" s="71">
        <v>0</v>
      </c>
      <c r="AV490" s="71">
        <v>0</v>
      </c>
      <c r="AW490" s="71">
        <v>0</v>
      </c>
      <c r="AX490" s="71"/>
      <c r="AY490" s="72"/>
      <c r="AZ490" s="71">
        <v>164.6</v>
      </c>
      <c r="BA490" s="71">
        <v>618.5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2371</v>
      </c>
      <c r="B491" s="70">
        <v>272</v>
      </c>
      <c r="C491" s="70">
        <v>21</v>
      </c>
      <c r="D491" s="70">
        <v>16</v>
      </c>
      <c r="E491" s="70">
        <v>2024</v>
      </c>
      <c r="F491" s="70" t="s">
        <v>1554</v>
      </c>
      <c r="G491" s="70" t="s">
        <v>2350</v>
      </c>
      <c r="H491" s="70" t="s">
        <v>2351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2372</v>
      </c>
      <c r="B492" s="70">
        <v>52</v>
      </c>
      <c r="C492" s="70">
        <v>1</v>
      </c>
      <c r="D492" s="70">
        <v>4</v>
      </c>
      <c r="E492" s="70">
        <v>1990</v>
      </c>
      <c r="F492" s="70" t="s">
        <v>787</v>
      </c>
      <c r="G492" s="70" t="s">
        <v>2373</v>
      </c>
      <c r="H492" s="70" t="s">
        <v>2374</v>
      </c>
      <c r="I492" s="148"/>
      <c r="J492" s="71">
        <v>2.343292701960924</v>
      </c>
      <c r="K492" s="71">
        <v>0.80622773239848</v>
      </c>
      <c r="L492" s="71">
        <v>0.43304511369702131</v>
      </c>
      <c r="M492" s="71">
        <v>1.1526474515593521</v>
      </c>
      <c r="N492" s="71">
        <v>3.944104397905738</v>
      </c>
      <c r="O492" s="71">
        <v>2.0179343612845959</v>
      </c>
      <c r="P492" s="71">
        <v>4.5632181973727546</v>
      </c>
      <c r="Q492" s="71">
        <v>0.22997414210823899</v>
      </c>
      <c r="R492" s="71">
        <v>0</v>
      </c>
      <c r="S492" s="71">
        <v>0.24777771440302801</v>
      </c>
      <c r="T492" s="72"/>
      <c r="U492" s="71">
        <v>175546</v>
      </c>
      <c r="V492" s="71">
        <v>196</v>
      </c>
      <c r="W492" s="71">
        <v>8</v>
      </c>
      <c r="X492" s="71">
        <v>458</v>
      </c>
      <c r="Y492" s="71">
        <v>913</v>
      </c>
      <c r="Z492" s="71">
        <v>830</v>
      </c>
      <c r="AA492" s="71">
        <v>1108</v>
      </c>
      <c r="AB492" s="71">
        <v>3734</v>
      </c>
      <c r="AC492" s="71">
        <v>0</v>
      </c>
      <c r="AD492" s="71">
        <v>0.24777771440302801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2375</v>
      </c>
      <c r="B493" s="70">
        <v>53</v>
      </c>
      <c r="C493" s="70">
        <v>2</v>
      </c>
      <c r="D493" s="70">
        <v>4</v>
      </c>
      <c r="E493" s="70">
        <v>2005</v>
      </c>
      <c r="F493" s="70" t="s">
        <v>789</v>
      </c>
      <c r="G493" s="70" t="s">
        <v>2373</v>
      </c>
      <c r="H493" s="70" t="s">
        <v>2374</v>
      </c>
      <c r="I493" s="148"/>
      <c r="J493" s="71">
        <v>0</v>
      </c>
      <c r="K493" s="71">
        <v>0.72357489761043892</v>
      </c>
      <c r="L493" s="71">
        <v>1.041474921602813</v>
      </c>
      <c r="M493" s="71">
        <v>1.8822845154957071</v>
      </c>
      <c r="N493" s="71">
        <v>5.3113290116799829</v>
      </c>
      <c r="O493" s="71">
        <v>3.0905565343550951</v>
      </c>
      <c r="P493" s="71">
        <v>4.5408831477549016</v>
      </c>
      <c r="Q493" s="71">
        <v>0.18734752787071601</v>
      </c>
      <c r="R493" s="71">
        <v>0</v>
      </c>
      <c r="S493" s="71">
        <v>0.22824548010404619</v>
      </c>
      <c r="T493" s="72"/>
      <c r="U493" s="71">
        <v>0</v>
      </c>
      <c r="V493" s="71">
        <v>181</v>
      </c>
      <c r="W493" s="71">
        <v>11</v>
      </c>
      <c r="X493" s="71">
        <v>308</v>
      </c>
      <c r="Y493" s="71">
        <v>919</v>
      </c>
      <c r="Z493" s="71">
        <v>1471</v>
      </c>
      <c r="AA493" s="71">
        <v>903</v>
      </c>
      <c r="AB493" s="71">
        <v>3180</v>
      </c>
      <c r="AC493" s="71">
        <v>0</v>
      </c>
      <c r="AD493" s="71">
        <v>0.22824548010404619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2376</v>
      </c>
      <c r="B494" s="70">
        <v>54</v>
      </c>
      <c r="C494" s="70">
        <v>3</v>
      </c>
      <c r="D494" s="70">
        <v>4</v>
      </c>
      <c r="E494" s="70">
        <v>2006</v>
      </c>
      <c r="F494" s="70" t="s">
        <v>790</v>
      </c>
      <c r="G494" s="70" t="s">
        <v>2373</v>
      </c>
      <c r="H494" s="70" t="s">
        <v>2374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2377</v>
      </c>
      <c r="B495" s="70">
        <v>55</v>
      </c>
      <c r="C495" s="70">
        <v>4</v>
      </c>
      <c r="D495" s="70">
        <v>4</v>
      </c>
      <c r="E495" s="70">
        <v>2007</v>
      </c>
      <c r="F495" s="70" t="s">
        <v>791</v>
      </c>
      <c r="G495" s="70" t="s">
        <v>2373</v>
      </c>
      <c r="H495" s="70" t="s">
        <v>2374</v>
      </c>
      <c r="I495" s="148"/>
      <c r="J495" s="71">
        <v>0</v>
      </c>
      <c r="K495" s="71">
        <v>0.66472173778160459</v>
      </c>
      <c r="L495" s="71">
        <v>0.86421486857895724</v>
      </c>
      <c r="M495" s="71">
        <v>2.131989828361025</v>
      </c>
      <c r="N495" s="71">
        <v>5.2922179743977331</v>
      </c>
      <c r="O495" s="71">
        <v>2.9891391784967132</v>
      </c>
      <c r="P495" s="71">
        <v>4.3864847115231074</v>
      </c>
      <c r="Q495" s="71">
        <v>0.18661087690970399</v>
      </c>
      <c r="R495" s="71">
        <v>0</v>
      </c>
      <c r="S495" s="71">
        <v>0.21642290205415921</v>
      </c>
      <c r="T495" s="72"/>
      <c r="U495" s="71">
        <v>0</v>
      </c>
      <c r="V495" s="71">
        <v>222</v>
      </c>
      <c r="W495" s="71">
        <v>10</v>
      </c>
      <c r="X495" s="71">
        <v>446</v>
      </c>
      <c r="Y495" s="71">
        <v>909</v>
      </c>
      <c r="Z495" s="71">
        <v>1479</v>
      </c>
      <c r="AA495" s="71">
        <v>859</v>
      </c>
      <c r="AB495" s="71">
        <v>3000</v>
      </c>
      <c r="AC495" s="71">
        <v>0</v>
      </c>
      <c r="AD495" s="71">
        <v>0.21642290205415921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2378</v>
      </c>
      <c r="B496" s="70">
        <v>56</v>
      </c>
      <c r="C496" s="70">
        <v>5</v>
      </c>
      <c r="D496" s="70">
        <v>4</v>
      </c>
      <c r="E496" s="70">
        <v>2008</v>
      </c>
      <c r="F496" s="70" t="s">
        <v>792</v>
      </c>
      <c r="G496" s="70" t="s">
        <v>2373</v>
      </c>
      <c r="H496" s="70" t="s">
        <v>2374</v>
      </c>
      <c r="I496" s="148"/>
      <c r="J496" s="71">
        <v>0.58393678373885605</v>
      </c>
      <c r="K496" s="71">
        <v>0.50284245003564065</v>
      </c>
      <c r="L496" s="71">
        <v>0.77871150630966501</v>
      </c>
      <c r="M496" s="71">
        <v>2.2286533702932712</v>
      </c>
      <c r="N496" s="71">
        <v>4.3316721249516581</v>
      </c>
      <c r="O496" s="71">
        <v>2.8838780060089761</v>
      </c>
      <c r="P496" s="71">
        <v>4.3151767995527086</v>
      </c>
      <c r="Q496" s="71">
        <v>0.180837325397676</v>
      </c>
      <c r="R496" s="71">
        <v>0</v>
      </c>
      <c r="S496" s="71">
        <v>0.2424625423141798</v>
      </c>
      <c r="T496" s="72"/>
      <c r="U496" s="71">
        <v>47636</v>
      </c>
      <c r="V496" s="71">
        <v>222</v>
      </c>
      <c r="W496" s="71">
        <v>10</v>
      </c>
      <c r="X496" s="71">
        <v>446</v>
      </c>
      <c r="Y496" s="71">
        <v>907</v>
      </c>
      <c r="Z496" s="71">
        <v>1477</v>
      </c>
      <c r="AA496" s="71">
        <v>846</v>
      </c>
      <c r="AB496" s="71">
        <v>2955</v>
      </c>
      <c r="AC496" s="71">
        <v>0</v>
      </c>
      <c r="AD496" s="71">
        <v>0.2424625423141798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2379</v>
      </c>
      <c r="B497" s="70">
        <v>57</v>
      </c>
      <c r="C497" s="70">
        <v>6</v>
      </c>
      <c r="D497" s="70">
        <v>4</v>
      </c>
      <c r="E497" s="70">
        <v>2009</v>
      </c>
      <c r="F497" s="70" t="s">
        <v>176</v>
      </c>
      <c r="G497" s="70" t="s">
        <v>2373</v>
      </c>
      <c r="H497" s="70" t="s">
        <v>2374</v>
      </c>
      <c r="I497" s="148"/>
      <c r="J497" s="71">
        <v>0.70486605319472995</v>
      </c>
      <c r="K497" s="71">
        <v>0.53954844574330807</v>
      </c>
      <c r="L497" s="71">
        <v>0.9853377283242023</v>
      </c>
      <c r="M497" s="71">
        <v>2.1480336653841712</v>
      </c>
      <c r="N497" s="71">
        <v>4.2637449736393496</v>
      </c>
      <c r="O497" s="71">
        <v>2.911827658289361</v>
      </c>
      <c r="P497" s="71">
        <v>4.183440691595095</v>
      </c>
      <c r="Q497" s="71">
        <v>0.168304473575488</v>
      </c>
      <c r="R497" s="71">
        <v>0</v>
      </c>
      <c r="S497" s="71">
        <v>0.2089926158431305</v>
      </c>
      <c r="T497" s="72"/>
      <c r="U497" s="71">
        <v>42309</v>
      </c>
      <c r="V497" s="71">
        <v>207</v>
      </c>
      <c r="W497" s="71">
        <v>21</v>
      </c>
      <c r="X497" s="71">
        <v>412</v>
      </c>
      <c r="Y497" s="71">
        <v>901</v>
      </c>
      <c r="Z497" s="71">
        <v>1472</v>
      </c>
      <c r="AA497" s="71">
        <v>842</v>
      </c>
      <c r="AB497" s="71">
        <v>2887</v>
      </c>
      <c r="AC497" s="71">
        <v>0</v>
      </c>
      <c r="AD497" s="71">
        <v>0.2089926158431305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2380</v>
      </c>
      <c r="B498" s="70">
        <v>58</v>
      </c>
      <c r="C498" s="70">
        <v>7</v>
      </c>
      <c r="D498" s="70">
        <v>4</v>
      </c>
      <c r="E498" s="70">
        <v>2010</v>
      </c>
      <c r="F498" s="70" t="s">
        <v>177</v>
      </c>
      <c r="G498" s="70" t="s">
        <v>2373</v>
      </c>
      <c r="H498" s="70" t="s">
        <v>2374</v>
      </c>
      <c r="I498" s="148"/>
      <c r="J498" s="71">
        <v>0.34756752862659379</v>
      </c>
      <c r="K498" s="71">
        <v>0.53482225489101531</v>
      </c>
      <c r="L498" s="71">
        <v>0.94922299028933155</v>
      </c>
      <c r="M498" s="71">
        <v>2.017492702843243</v>
      </c>
      <c r="N498" s="71">
        <v>4.9769679529349586</v>
      </c>
      <c r="O498" s="71">
        <v>2.8392897343897139</v>
      </c>
      <c r="P498" s="71">
        <v>4.2039654525681946</v>
      </c>
      <c r="Q498" s="71">
        <v>0.17393860436877001</v>
      </c>
      <c r="R498" s="71">
        <v>0</v>
      </c>
      <c r="S498" s="71">
        <v>0.25748723915266891</v>
      </c>
      <c r="T498" s="72"/>
      <c r="U498" s="71">
        <v>24403</v>
      </c>
      <c r="V498" s="71">
        <v>207</v>
      </c>
      <c r="W498" s="71">
        <v>21</v>
      </c>
      <c r="X498" s="71">
        <v>412</v>
      </c>
      <c r="Y498" s="71">
        <v>899</v>
      </c>
      <c r="Z498" s="71">
        <v>1442</v>
      </c>
      <c r="AA498" s="71">
        <v>825</v>
      </c>
      <c r="AB498" s="71">
        <v>2859</v>
      </c>
      <c r="AC498" s="71">
        <v>0</v>
      </c>
      <c r="AD498" s="71">
        <v>0.25748723915266891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2381</v>
      </c>
      <c r="B499" s="70">
        <v>59</v>
      </c>
      <c r="C499" s="70">
        <v>8</v>
      </c>
      <c r="D499" s="70">
        <v>4</v>
      </c>
      <c r="E499" s="70">
        <v>2011</v>
      </c>
      <c r="F499" s="70" t="s">
        <v>178</v>
      </c>
      <c r="G499" s="70" t="s">
        <v>2373</v>
      </c>
      <c r="H499" s="70" t="s">
        <v>2374</v>
      </c>
      <c r="I499" s="148"/>
      <c r="J499" s="71">
        <v>0.25584845222629499</v>
      </c>
      <c r="K499" s="71">
        <v>0.72650288139422525</v>
      </c>
      <c r="L499" s="71">
        <v>0.8101797923264028</v>
      </c>
      <c r="M499" s="71">
        <v>2.329783053028144</v>
      </c>
      <c r="N499" s="71">
        <v>4.6052180445771747</v>
      </c>
      <c r="O499" s="71">
        <v>2.8039704070897624</v>
      </c>
      <c r="P499" s="71">
        <v>3.9538177328163582</v>
      </c>
      <c r="Q499" s="71">
        <v>0.196144831841188</v>
      </c>
      <c r="R499" s="71">
        <v>0</v>
      </c>
      <c r="S499" s="71">
        <v>0.30345443399030231</v>
      </c>
      <c r="T499" s="72"/>
      <c r="U499" s="71">
        <v>13866</v>
      </c>
      <c r="V499" s="71">
        <v>207</v>
      </c>
      <c r="W499" s="71">
        <v>21</v>
      </c>
      <c r="X499" s="71">
        <v>412</v>
      </c>
      <c r="Y499" s="71">
        <v>892</v>
      </c>
      <c r="Z499" s="71">
        <v>1455</v>
      </c>
      <c r="AA499" s="71">
        <v>799</v>
      </c>
      <c r="AB499" s="71">
        <v>2795</v>
      </c>
      <c r="AC499" s="71">
        <v>0</v>
      </c>
      <c r="AD499" s="71">
        <v>0.30345443399030231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2382</v>
      </c>
      <c r="B500" s="70">
        <v>60</v>
      </c>
      <c r="C500" s="70">
        <v>9</v>
      </c>
      <c r="D500" s="70">
        <v>4</v>
      </c>
      <c r="E500" s="70">
        <v>2012</v>
      </c>
      <c r="F500" s="70" t="s">
        <v>179</v>
      </c>
      <c r="G500" s="70" t="s">
        <v>2373</v>
      </c>
      <c r="H500" s="70" t="s">
        <v>2374</v>
      </c>
      <c r="I500" s="148"/>
      <c r="J500" s="71">
        <v>0.27207902474095169</v>
      </c>
      <c r="K500" s="71">
        <v>0.67540494819328156</v>
      </c>
      <c r="L500" s="71">
        <v>0.80001209718219657</v>
      </c>
      <c r="M500" s="71">
        <v>2.3180426560215839</v>
      </c>
      <c r="N500" s="71">
        <v>4.9095750249612102</v>
      </c>
      <c r="O500" s="71">
        <v>2.8526481493699833</v>
      </c>
      <c r="P500" s="71">
        <v>3.9315234876979774</v>
      </c>
      <c r="Q500" s="71">
        <v>0.211582488642101</v>
      </c>
      <c r="R500" s="71">
        <v>0</v>
      </c>
      <c r="S500" s="71">
        <v>0.25597861112428272</v>
      </c>
      <c r="T500" s="72"/>
      <c r="U500" s="71">
        <v>17126</v>
      </c>
      <c r="V500" s="71">
        <v>207</v>
      </c>
      <c r="W500" s="71">
        <v>21</v>
      </c>
      <c r="X500" s="71">
        <v>412</v>
      </c>
      <c r="Y500" s="71">
        <v>890</v>
      </c>
      <c r="Z500" s="71">
        <v>1492</v>
      </c>
      <c r="AA500" s="71">
        <v>790</v>
      </c>
      <c r="AB500" s="71">
        <v>2775</v>
      </c>
      <c r="AC500" s="71">
        <v>0</v>
      </c>
      <c r="AD500" s="71">
        <v>0.25597861112428272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2383</v>
      </c>
      <c r="B501" s="70">
        <v>61</v>
      </c>
      <c r="C501" s="70">
        <v>10</v>
      </c>
      <c r="D501" s="70">
        <v>4</v>
      </c>
      <c r="E501" s="70">
        <v>2013</v>
      </c>
      <c r="F501" s="70" t="s">
        <v>180</v>
      </c>
      <c r="G501" s="1064" t="s">
        <v>2373</v>
      </c>
      <c r="H501" s="70" t="s">
        <v>2374</v>
      </c>
      <c r="I501" s="148"/>
      <c r="J501" s="71">
        <v>0.31511395966775158</v>
      </c>
      <c r="K501" s="71">
        <v>0.61290508942081157</v>
      </c>
      <c r="L501" s="71">
        <v>0.63357806285414142</v>
      </c>
      <c r="M501" s="71">
        <v>2.287246651481639</v>
      </c>
      <c r="N501" s="71">
        <v>5.5872403621197968</v>
      </c>
      <c r="O501" s="71">
        <v>2.7673311644744776</v>
      </c>
      <c r="P501" s="71">
        <v>3.9063745853518927</v>
      </c>
      <c r="Q501" s="71">
        <v>0.213422151988686</v>
      </c>
      <c r="R501" s="71">
        <v>0</v>
      </c>
      <c r="S501" s="71">
        <v>0.33115235016063832</v>
      </c>
      <c r="T501" s="72"/>
      <c r="U501" s="71">
        <v>18876</v>
      </c>
      <c r="V501" s="71">
        <v>207</v>
      </c>
      <c r="W501" s="71">
        <v>21</v>
      </c>
      <c r="X501" s="71">
        <v>412</v>
      </c>
      <c r="Y501" s="71">
        <v>888</v>
      </c>
      <c r="Z501" s="71">
        <v>1512</v>
      </c>
      <c r="AA501" s="71">
        <v>782</v>
      </c>
      <c r="AB501" s="71">
        <v>2759</v>
      </c>
      <c r="AC501" s="71">
        <v>0</v>
      </c>
      <c r="AD501" s="71">
        <v>0.33115235016063832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2384</v>
      </c>
      <c r="B502" s="70">
        <v>62</v>
      </c>
      <c r="C502" s="70">
        <v>11</v>
      </c>
      <c r="D502" s="70">
        <v>4</v>
      </c>
      <c r="E502" s="70">
        <v>2014</v>
      </c>
      <c r="F502" s="70" t="s">
        <v>181</v>
      </c>
      <c r="G502" s="1064" t="s">
        <v>2373</v>
      </c>
      <c r="H502" s="70" t="s">
        <v>2374</v>
      </c>
      <c r="I502" s="148"/>
      <c r="J502" s="71">
        <v>0.28875987852114582</v>
      </c>
      <c r="K502" s="71">
        <v>0.48696644216262469</v>
      </c>
      <c r="L502" s="71">
        <v>4.0010631355144728</v>
      </c>
      <c r="M502" s="71">
        <v>2.5429065243763449</v>
      </c>
      <c r="N502" s="71">
        <v>4.4594070564625508</v>
      </c>
      <c r="O502" s="71">
        <v>2.6048986318429836</v>
      </c>
      <c r="P502" s="71">
        <v>3.8212314135989462</v>
      </c>
      <c r="Q502" s="71">
        <v>0.201054972050213</v>
      </c>
      <c r="R502" s="71">
        <v>0</v>
      </c>
      <c r="S502" s="71">
        <v>0.26590560911832722</v>
      </c>
      <c r="T502" s="72"/>
      <c r="U502" s="71">
        <v>22769</v>
      </c>
      <c r="V502" s="71">
        <v>154</v>
      </c>
      <c r="W502" s="71">
        <v>82</v>
      </c>
      <c r="X502" s="71">
        <v>469</v>
      </c>
      <c r="Y502" s="71">
        <v>875</v>
      </c>
      <c r="Z502" s="71">
        <v>1499</v>
      </c>
      <c r="AA502" s="71">
        <v>761</v>
      </c>
      <c r="AB502" s="71">
        <v>2709</v>
      </c>
      <c r="AC502" s="71">
        <v>0</v>
      </c>
      <c r="AD502" s="71">
        <v>0.26590560911832722</v>
      </c>
      <c r="AE502" s="72"/>
      <c r="AF502" s="71"/>
      <c r="AG502" s="71"/>
      <c r="AH502" s="71"/>
      <c r="AI502" s="71"/>
      <c r="AJ502" s="71"/>
      <c r="AK502" s="71"/>
      <c r="AL502" s="71"/>
      <c r="AM502" s="71"/>
      <c r="AN502" s="71"/>
      <c r="AO502" s="71"/>
      <c r="AP502" s="71"/>
      <c r="AQ502" s="72"/>
      <c r="AR502" s="71">
        <v>19</v>
      </c>
      <c r="AS502" s="71">
        <v>0</v>
      </c>
      <c r="AT502" s="71">
        <v>0</v>
      </c>
      <c r="AU502" s="71">
        <v>0</v>
      </c>
      <c r="AV502" s="71">
        <v>0</v>
      </c>
      <c r="AW502" s="71">
        <v>0</v>
      </c>
      <c r="AX502" s="71"/>
      <c r="AY502" s="72"/>
      <c r="AZ502" s="71">
        <v>90</v>
      </c>
      <c r="BA502" s="71">
        <v>0</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2385</v>
      </c>
      <c r="B503" s="70">
        <v>63</v>
      </c>
      <c r="C503" s="70">
        <v>12</v>
      </c>
      <c r="D503" s="70">
        <v>4</v>
      </c>
      <c r="E503" s="70">
        <v>2015</v>
      </c>
      <c r="F503" s="70" t="s">
        <v>182</v>
      </c>
      <c r="G503" s="70" t="s">
        <v>2373</v>
      </c>
      <c r="H503" s="70" t="s">
        <v>2374</v>
      </c>
      <c r="I503" s="148"/>
      <c r="J503" s="71">
        <v>0.40514311314803431</v>
      </c>
      <c r="K503" s="71">
        <v>0.45926600583189547</v>
      </c>
      <c r="L503" s="71">
        <v>4.283499217766277</v>
      </c>
      <c r="M503" s="71">
        <v>2.4149873938813688</v>
      </c>
      <c r="N503" s="71">
        <v>4.281768345755852</v>
      </c>
      <c r="O503" s="71">
        <v>2.5990013931023661</v>
      </c>
      <c r="P503" s="71">
        <v>3.7940986325019166</v>
      </c>
      <c r="Q503" s="71">
        <v>0.193623081056185</v>
      </c>
      <c r="R503" s="71">
        <v>0</v>
      </c>
      <c r="S503" s="71">
        <v>0.22598190102776489</v>
      </c>
      <c r="T503" s="72"/>
      <c r="U503" s="71">
        <v>31441</v>
      </c>
      <c r="V503" s="71">
        <v>154</v>
      </c>
      <c r="W503" s="71">
        <v>82</v>
      </c>
      <c r="X503" s="71">
        <v>469</v>
      </c>
      <c r="Y503" s="71">
        <v>868</v>
      </c>
      <c r="Z503" s="71">
        <v>1510</v>
      </c>
      <c r="AA503" s="71">
        <v>755</v>
      </c>
      <c r="AB503" s="71">
        <v>2665</v>
      </c>
      <c r="AC503" s="71">
        <v>0</v>
      </c>
      <c r="AD503" s="71">
        <v>0.22598190102776489</v>
      </c>
      <c r="AE503" s="72"/>
      <c r="AF503" s="71">
        <v>441070.02553195623</v>
      </c>
      <c r="AG503" s="71">
        <v>322979.24815987522</v>
      </c>
      <c r="AH503" s="71">
        <v>1082459.667275961</v>
      </c>
      <c r="AI503" s="71">
        <v>2997049.142861261</v>
      </c>
      <c r="AJ503" s="71">
        <v>4641584.9123629229</v>
      </c>
      <c r="AK503" s="71">
        <v>0</v>
      </c>
      <c r="AL503" s="71">
        <v>0</v>
      </c>
      <c r="AM503" s="71">
        <v>365227.07074545982</v>
      </c>
      <c r="AN503" s="71">
        <v>0</v>
      </c>
      <c r="AO503" s="71">
        <v>0</v>
      </c>
      <c r="AP503" s="71">
        <v>9850370.0669374373</v>
      </c>
      <c r="AQ503" s="72"/>
      <c r="AR503" s="71">
        <v>22</v>
      </c>
      <c r="AS503" s="71">
        <v>0</v>
      </c>
      <c r="AT503" s="71">
        <v>0</v>
      </c>
      <c r="AU503" s="71">
        <v>0</v>
      </c>
      <c r="AV503" s="71">
        <v>0</v>
      </c>
      <c r="AW503" s="71">
        <v>0</v>
      </c>
      <c r="AX503" s="71"/>
      <c r="AY503" s="72"/>
      <c r="AZ503" s="71">
        <v>105</v>
      </c>
      <c r="BA503" s="71">
        <v>0</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2386</v>
      </c>
      <c r="B504" s="70">
        <v>64</v>
      </c>
      <c r="C504" s="70">
        <v>13</v>
      </c>
      <c r="D504" s="70">
        <v>4</v>
      </c>
      <c r="E504" s="70">
        <v>2016</v>
      </c>
      <c r="F504" s="70" t="s">
        <v>155</v>
      </c>
      <c r="G504" s="70" t="s">
        <v>2373</v>
      </c>
      <c r="H504" s="70" t="s">
        <v>2374</v>
      </c>
      <c r="I504" s="148"/>
      <c r="J504" s="71">
        <v>0.49026038962930912</v>
      </c>
      <c r="K504" s="71">
        <v>0.4881787528539655</v>
      </c>
      <c r="L504" s="71">
        <v>4.0588960306491586</v>
      </c>
      <c r="M504" s="71">
        <v>2.0991592378350887</v>
      </c>
      <c r="N504" s="71">
        <v>4.3417864788858322</v>
      </c>
      <c r="O504" s="71">
        <v>2.5521378433782487</v>
      </c>
      <c r="P504" s="71">
        <v>3.7460746111608141</v>
      </c>
      <c r="Q504" s="71">
        <v>0.18604476136034021</v>
      </c>
      <c r="R504" s="71">
        <v>0</v>
      </c>
      <c r="S504" s="71">
        <v>0.28812585750613617</v>
      </c>
      <c r="T504" s="72"/>
      <c r="U504" s="71">
        <v>30011</v>
      </c>
      <c r="V504" s="71">
        <v>154</v>
      </c>
      <c r="W504" s="71">
        <v>82</v>
      </c>
      <c r="X504" s="71">
        <v>469</v>
      </c>
      <c r="Y504" s="71">
        <v>865</v>
      </c>
      <c r="Z504" s="71">
        <v>1501</v>
      </c>
      <c r="AA504" s="71">
        <v>771</v>
      </c>
      <c r="AB504" s="71">
        <v>2634</v>
      </c>
      <c r="AC504" s="71">
        <v>0</v>
      </c>
      <c r="AD504" s="71">
        <v>0.28812585750613617</v>
      </c>
      <c r="AE504" s="72"/>
      <c r="AF504" s="71">
        <v>614371.00895899453</v>
      </c>
      <c r="AG504" s="71">
        <v>339659.246499917</v>
      </c>
      <c r="AH504" s="71">
        <v>730622.87111530569</v>
      </c>
      <c r="AI504" s="71">
        <v>2899683.4749070741</v>
      </c>
      <c r="AJ504" s="71">
        <v>4719115.6531789294</v>
      </c>
      <c r="AK504" s="71">
        <v>0</v>
      </c>
      <c r="AL504" s="71">
        <v>0</v>
      </c>
      <c r="AM504" s="71">
        <v>361259.09577832161</v>
      </c>
      <c r="AN504" s="71">
        <v>0</v>
      </c>
      <c r="AO504" s="71">
        <v>0</v>
      </c>
      <c r="AP504" s="71">
        <v>9664711.3504385427</v>
      </c>
      <c r="AQ504" s="72"/>
      <c r="AR504" s="71">
        <v>24</v>
      </c>
      <c r="AS504" s="71">
        <v>0</v>
      </c>
      <c r="AT504" s="71">
        <v>0</v>
      </c>
      <c r="AU504" s="71">
        <v>0</v>
      </c>
      <c r="AV504" s="71">
        <v>0</v>
      </c>
      <c r="AW504" s="71">
        <v>0</v>
      </c>
      <c r="AX504" s="71"/>
      <c r="AY504" s="72"/>
      <c r="AZ504" s="71">
        <v>115.9</v>
      </c>
      <c r="BA504" s="71">
        <v>0</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2387</v>
      </c>
      <c r="B505" s="70">
        <v>65</v>
      </c>
      <c r="C505" s="70">
        <v>14</v>
      </c>
      <c r="D505" s="70">
        <v>4</v>
      </c>
      <c r="E505" s="70">
        <v>2017</v>
      </c>
      <c r="F505" s="70" t="s">
        <v>156</v>
      </c>
      <c r="G505" s="70" t="s">
        <v>2373</v>
      </c>
      <c r="H505" s="70" t="s">
        <v>2374</v>
      </c>
      <c r="I505" s="148"/>
      <c r="J505" s="71">
        <v>0.35432062083794658</v>
      </c>
      <c r="K505" s="71">
        <v>0.47366982547076852</v>
      </c>
      <c r="L505" s="71">
        <v>3.9203251593175237</v>
      </c>
      <c r="M505" s="71">
        <v>1.8882680725658916</v>
      </c>
      <c r="N505" s="71">
        <v>4.7003623295510719</v>
      </c>
      <c r="O505" s="71">
        <v>2.4987852059215894</v>
      </c>
      <c r="P505" s="71">
        <v>3.8526990451450858</v>
      </c>
      <c r="Q505" s="71">
        <v>0.177792040367972</v>
      </c>
      <c r="R505" s="71">
        <v>0</v>
      </c>
      <c r="S505" s="71">
        <v>0.26177948380449612</v>
      </c>
      <c r="T505" s="72"/>
      <c r="U505" s="71">
        <v>26869</v>
      </c>
      <c r="V505" s="71">
        <v>154</v>
      </c>
      <c r="W505" s="71">
        <v>82</v>
      </c>
      <c r="X505" s="71">
        <v>469</v>
      </c>
      <c r="Y505" s="71">
        <v>871</v>
      </c>
      <c r="Z505" s="71">
        <v>1494</v>
      </c>
      <c r="AA505" s="71">
        <v>798</v>
      </c>
      <c r="AB505" s="71">
        <v>2603</v>
      </c>
      <c r="AC505" s="71">
        <v>0</v>
      </c>
      <c r="AD505" s="71">
        <v>0.26177948380449612</v>
      </c>
      <c r="AE505" s="72"/>
      <c r="AF505" s="71">
        <v>453450.58620957547</v>
      </c>
      <c r="AG505" s="71">
        <v>325206.0371893979</v>
      </c>
      <c r="AH505" s="71">
        <v>847778.97539879405</v>
      </c>
      <c r="AI505" s="71">
        <v>2763366.619264056</v>
      </c>
      <c r="AJ505" s="71">
        <v>4883513.691312029</v>
      </c>
      <c r="AK505" s="71">
        <v>0</v>
      </c>
      <c r="AL505" s="71">
        <v>0</v>
      </c>
      <c r="AM505" s="71">
        <v>357565.99430264189</v>
      </c>
      <c r="AN505" s="71">
        <v>0</v>
      </c>
      <c r="AO505" s="71">
        <v>0</v>
      </c>
      <c r="AP505" s="71">
        <v>9630881.903676495</v>
      </c>
      <c r="AQ505" s="72"/>
      <c r="AR505" s="71">
        <v>25</v>
      </c>
      <c r="AS505" s="71">
        <v>0</v>
      </c>
      <c r="AT505" s="71">
        <v>0</v>
      </c>
      <c r="AU505" s="71">
        <v>0</v>
      </c>
      <c r="AV505" s="71">
        <v>0</v>
      </c>
      <c r="AW505" s="71">
        <v>0</v>
      </c>
      <c r="AX505" s="71"/>
      <c r="AY505" s="72"/>
      <c r="AZ505" s="71">
        <v>121.9</v>
      </c>
      <c r="BA505" s="71">
        <v>0</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2388</v>
      </c>
      <c r="B506" s="70">
        <v>66</v>
      </c>
      <c r="C506" s="70">
        <v>15</v>
      </c>
      <c r="D506" s="70">
        <v>4</v>
      </c>
      <c r="E506" s="70">
        <v>2018</v>
      </c>
      <c r="F506" s="70" t="s">
        <v>183</v>
      </c>
      <c r="G506" s="70" t="s">
        <v>2373</v>
      </c>
      <c r="H506" s="70" t="s">
        <v>2374</v>
      </c>
      <c r="I506" s="148"/>
      <c r="J506" s="71">
        <v>0.5079396845425368</v>
      </c>
      <c r="K506" s="71">
        <v>0.44790545062915277</v>
      </c>
      <c r="L506" s="71">
        <v>3.5929063642571113</v>
      </c>
      <c r="M506" s="71">
        <v>1.9784960138561789</v>
      </c>
      <c r="N506" s="71">
        <v>4.0237451958475399</v>
      </c>
      <c r="O506" s="71">
        <v>2.4584029792964719</v>
      </c>
      <c r="P506" s="71">
        <v>3.6709518093329514</v>
      </c>
      <c r="Q506" s="71">
        <v>0.16219155261992901</v>
      </c>
      <c r="R506" s="71">
        <v>0</v>
      </c>
      <c r="S506" s="71">
        <v>0.21928710999296708</v>
      </c>
      <c r="T506" s="72"/>
      <c r="U506" s="71">
        <v>34712</v>
      </c>
      <c r="V506" s="71">
        <v>154</v>
      </c>
      <c r="W506" s="71">
        <v>82</v>
      </c>
      <c r="X506" s="71">
        <v>469</v>
      </c>
      <c r="Y506" s="71">
        <v>875</v>
      </c>
      <c r="Z506" s="71">
        <v>1498</v>
      </c>
      <c r="AA506" s="71">
        <v>768</v>
      </c>
      <c r="AB506" s="71">
        <v>2559</v>
      </c>
      <c r="AC506" s="71">
        <v>0</v>
      </c>
      <c r="AD506" s="71">
        <v>0.21928710999296711</v>
      </c>
      <c r="AE506" s="72"/>
      <c r="AF506" s="71">
        <v>639646.68716451875</v>
      </c>
      <c r="AG506" s="71">
        <v>304285.2491173445</v>
      </c>
      <c r="AH506" s="71">
        <v>816979.57534223946</v>
      </c>
      <c r="AI506" s="71">
        <v>2790721.4947568271</v>
      </c>
      <c r="AJ506" s="71">
        <v>4415378.0632453253</v>
      </c>
      <c r="AK506" s="71">
        <v>0</v>
      </c>
      <c r="AL506" s="71">
        <v>0</v>
      </c>
      <c r="AM506" s="71">
        <v>352249.19231110951</v>
      </c>
      <c r="AN506" s="71">
        <v>0</v>
      </c>
      <c r="AO506" s="71">
        <v>0</v>
      </c>
      <c r="AP506" s="71">
        <v>9319260.2619373649</v>
      </c>
      <c r="AQ506" s="72"/>
      <c r="AR506" s="71">
        <v>26</v>
      </c>
      <c r="AS506" s="71">
        <v>0</v>
      </c>
      <c r="AT506" s="71">
        <v>0</v>
      </c>
      <c r="AU506" s="71">
        <v>0</v>
      </c>
      <c r="AV506" s="71">
        <v>0</v>
      </c>
      <c r="AW506" s="71">
        <v>0</v>
      </c>
      <c r="AX506" s="71"/>
      <c r="AY506" s="72"/>
      <c r="AZ506" s="71">
        <v>128.19999999999999</v>
      </c>
      <c r="BA506" s="71">
        <v>0</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2389</v>
      </c>
      <c r="B507" s="70">
        <v>67</v>
      </c>
      <c r="C507" s="70">
        <v>16</v>
      </c>
      <c r="D507" s="70">
        <v>4</v>
      </c>
      <c r="E507" s="70">
        <v>2019</v>
      </c>
      <c r="F507" s="70" t="s">
        <v>158</v>
      </c>
      <c r="G507" s="70" t="s">
        <v>2373</v>
      </c>
      <c r="H507" s="70" t="s">
        <v>2374</v>
      </c>
      <c r="I507" s="148"/>
      <c r="J507" s="71">
        <v>0.67489598267859041</v>
      </c>
      <c r="K507" s="71">
        <v>0.41975401649316213</v>
      </c>
      <c r="L507" s="71">
        <v>3.6261767206152111</v>
      </c>
      <c r="M507" s="71">
        <v>1.8697907515694956</v>
      </c>
      <c r="N507" s="71">
        <v>3.9042388881512906</v>
      </c>
      <c r="O507" s="71">
        <v>2.3863260091687928</v>
      </c>
      <c r="P507" s="71">
        <v>3.5975017736979269</v>
      </c>
      <c r="Q507" s="71">
        <v>0.15520120215309499</v>
      </c>
      <c r="R507" s="71">
        <v>0</v>
      </c>
      <c r="S507" s="71">
        <v>0.22880627482029234</v>
      </c>
      <c r="T507" s="72"/>
      <c r="U507" s="71">
        <v>48644</v>
      </c>
      <c r="V507" s="71">
        <v>154</v>
      </c>
      <c r="W507" s="71">
        <v>82</v>
      </c>
      <c r="X507" s="71">
        <v>469</v>
      </c>
      <c r="Y507" s="71">
        <v>902</v>
      </c>
      <c r="Z507" s="71">
        <v>1494</v>
      </c>
      <c r="AA507" s="71">
        <v>747</v>
      </c>
      <c r="AB507" s="71">
        <v>2515</v>
      </c>
      <c r="AC507" s="71">
        <v>0</v>
      </c>
      <c r="AD507" s="71">
        <v>0.22880627482029231</v>
      </c>
      <c r="AE507" s="72"/>
      <c r="AF507" s="71">
        <v>907503.94059920602</v>
      </c>
      <c r="AG507" s="71">
        <v>292761.71312023478</v>
      </c>
      <c r="AH507" s="71">
        <v>850700.98131308227</v>
      </c>
      <c r="AI507" s="71">
        <v>2700486.494076977</v>
      </c>
      <c r="AJ507" s="71">
        <v>4347969.8118258109</v>
      </c>
      <c r="AK507" s="71">
        <v>0</v>
      </c>
      <c r="AL507" s="71">
        <v>0</v>
      </c>
      <c r="AM507" s="71">
        <v>342524.06709013658</v>
      </c>
      <c r="AN507" s="71">
        <v>0</v>
      </c>
      <c r="AO507" s="71">
        <v>0</v>
      </c>
      <c r="AP507" s="71">
        <v>9441947.0080254469</v>
      </c>
      <c r="AQ507" s="72"/>
      <c r="AR507" s="71">
        <v>26</v>
      </c>
      <c r="AS507" s="71">
        <v>0</v>
      </c>
      <c r="AT507" s="71">
        <v>0</v>
      </c>
      <c r="AU507" s="71">
        <v>0</v>
      </c>
      <c r="AV507" s="71">
        <v>0</v>
      </c>
      <c r="AW507" s="71">
        <v>0</v>
      </c>
      <c r="AX507" s="71"/>
      <c r="AY507" s="72"/>
      <c r="AZ507" s="71">
        <v>127.9</v>
      </c>
      <c r="BA507" s="71">
        <v>0</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2390</v>
      </c>
      <c r="B508" s="70">
        <v>68</v>
      </c>
      <c r="C508" s="70">
        <v>17</v>
      </c>
      <c r="D508" s="70">
        <v>4</v>
      </c>
      <c r="E508" s="70">
        <v>2020</v>
      </c>
      <c r="F508" s="70" t="s">
        <v>159</v>
      </c>
      <c r="G508" s="70" t="s">
        <v>2373</v>
      </c>
      <c r="H508" s="70" t="s">
        <v>2374</v>
      </c>
      <c r="I508" s="148"/>
      <c r="J508" s="71">
        <v>2.043301652888013</v>
      </c>
      <c r="K508" s="71">
        <v>0.93397795039509235</v>
      </c>
      <c r="L508" s="71">
        <v>2.9911672938774916</v>
      </c>
      <c r="M508" s="71">
        <v>2.2208501067893698</v>
      </c>
      <c r="N508" s="71">
        <v>3.9578562447194972</v>
      </c>
      <c r="O508" s="71">
        <v>2.0879600958061388</v>
      </c>
      <c r="P508" s="71">
        <v>3.3393171960391439</v>
      </c>
      <c r="Q508" s="71">
        <v>0.148522062241879</v>
      </c>
      <c r="R508" s="71">
        <v>0</v>
      </c>
      <c r="S508" s="71">
        <v>0.2580225457482403</v>
      </c>
      <c r="T508" s="72"/>
      <c r="U508" s="71">
        <v>155086</v>
      </c>
      <c r="V508" s="71">
        <v>295</v>
      </c>
      <c r="W508" s="71">
        <v>81</v>
      </c>
      <c r="X508" s="71">
        <v>594</v>
      </c>
      <c r="Y508" s="71">
        <v>972</v>
      </c>
      <c r="Z508" s="71">
        <v>1492</v>
      </c>
      <c r="AA508" s="71">
        <v>737</v>
      </c>
      <c r="AB508" s="71">
        <v>2519</v>
      </c>
      <c r="AC508" s="71">
        <v>0</v>
      </c>
      <c r="AD508" s="71">
        <v>0.2580225457482403</v>
      </c>
      <c r="AE508" s="72"/>
      <c r="AF508" s="71">
        <v>2729864.6931726928</v>
      </c>
      <c r="AG508" s="71">
        <v>664332.49704382359</v>
      </c>
      <c r="AH508" s="71">
        <v>725233.23704995017</v>
      </c>
      <c r="AI508" s="71">
        <v>3415671.4973627198</v>
      </c>
      <c r="AJ508" s="71">
        <v>4696975.1783146858</v>
      </c>
      <c r="AK508" s="71"/>
      <c r="AL508" s="71"/>
      <c r="AM508" s="71">
        <v>328757.48667371937</v>
      </c>
      <c r="AN508" s="71"/>
      <c r="AO508" s="71"/>
      <c r="AP508" s="71">
        <v>12560834.589617591</v>
      </c>
      <c r="AQ508" s="72"/>
      <c r="AR508" s="71">
        <v>26</v>
      </c>
      <c r="AS508" s="71">
        <v>0</v>
      </c>
      <c r="AT508" s="71">
        <v>0</v>
      </c>
      <c r="AU508" s="71">
        <v>1</v>
      </c>
      <c r="AV508" s="71">
        <v>0</v>
      </c>
      <c r="AW508" s="71">
        <v>0</v>
      </c>
      <c r="AX508" s="71"/>
      <c r="AY508" s="72"/>
      <c r="AZ508" s="71">
        <v>127.9</v>
      </c>
      <c r="BA508" s="71">
        <v>0</v>
      </c>
      <c r="BB508" s="71">
        <v>0</v>
      </c>
      <c r="BC508" s="71">
        <v>1000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2391</v>
      </c>
      <c r="B509" s="70">
        <v>68</v>
      </c>
      <c r="C509" s="70">
        <v>18</v>
      </c>
      <c r="D509" s="70">
        <v>4</v>
      </c>
      <c r="E509" s="70">
        <v>2021</v>
      </c>
      <c r="F509" s="70" t="s">
        <v>160</v>
      </c>
      <c r="G509" s="70" t="s">
        <v>2373</v>
      </c>
      <c r="H509" s="70" t="s">
        <v>2374</v>
      </c>
      <c r="I509" s="148"/>
      <c r="J509" s="71">
        <v>2.8843616988752325</v>
      </c>
      <c r="K509" s="71">
        <v>0.91377590871135905</v>
      </c>
      <c r="L509" s="71">
        <v>3.1280462744455058</v>
      </c>
      <c r="M509" s="71">
        <v>2.5807247495180463</v>
      </c>
      <c r="N509" s="71">
        <v>4.1028572021562724</v>
      </c>
      <c r="O509" s="71">
        <v>1.9992885665212901</v>
      </c>
      <c r="P509" s="71">
        <v>3.4803108163193315</v>
      </c>
      <c r="Q509" s="71">
        <v>0.141063251472205</v>
      </c>
      <c r="R509" s="71">
        <v>0</v>
      </c>
      <c r="S509" s="71">
        <v>0.26566536847021149</v>
      </c>
      <c r="T509" s="72"/>
      <c r="U509" s="71">
        <v>227244</v>
      </c>
      <c r="V509" s="71">
        <v>295</v>
      </c>
      <c r="W509" s="71">
        <v>81</v>
      </c>
      <c r="X509" s="71">
        <v>594</v>
      </c>
      <c r="Y509" s="71">
        <v>931</v>
      </c>
      <c r="Z509" s="71">
        <v>1471</v>
      </c>
      <c r="AA509" s="71">
        <v>749</v>
      </c>
      <c r="AB509" s="71">
        <v>2416</v>
      </c>
      <c r="AC509" s="71">
        <v>0</v>
      </c>
      <c r="AD509" s="71">
        <v>0.26566536847021149</v>
      </c>
      <c r="AE509" s="72"/>
      <c r="AF509" s="71">
        <v>3920811.1958327475</v>
      </c>
      <c r="AG509" s="71">
        <v>623761.03932708409</v>
      </c>
      <c r="AH509" s="71">
        <v>664934.33713095752</v>
      </c>
      <c r="AI509" s="71">
        <v>3888985.8901457125</v>
      </c>
      <c r="AJ509" s="71">
        <v>4890014.6319131488</v>
      </c>
      <c r="AK509" s="71">
        <v>0</v>
      </c>
      <c r="AL509" s="71">
        <v>0</v>
      </c>
      <c r="AM509" s="71">
        <v>317133.55294365186</v>
      </c>
      <c r="AN509" s="71">
        <v>0</v>
      </c>
      <c r="AO509" s="71">
        <v>0</v>
      </c>
      <c r="AP509" s="71">
        <v>14305640.647293301</v>
      </c>
      <c r="AQ509" s="72"/>
      <c r="AR509" s="71">
        <v>26</v>
      </c>
      <c r="AS509" s="71">
        <v>0</v>
      </c>
      <c r="AT509" s="71">
        <v>0</v>
      </c>
      <c r="AU509" s="71">
        <v>1</v>
      </c>
      <c r="AV509" s="71">
        <v>0</v>
      </c>
      <c r="AW509" s="71">
        <v>0</v>
      </c>
      <c r="AX509" s="71"/>
      <c r="AY509" s="72"/>
      <c r="AZ509" s="71">
        <v>127.9</v>
      </c>
      <c r="BA509" s="71">
        <v>0</v>
      </c>
      <c r="BB509" s="71">
        <v>0</v>
      </c>
      <c r="BC509" s="71">
        <v>1000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2392</v>
      </c>
      <c r="B510" s="70">
        <v>68</v>
      </c>
      <c r="C510" s="70">
        <v>19</v>
      </c>
      <c r="D510" s="70">
        <v>4</v>
      </c>
      <c r="E510" s="70">
        <v>2022</v>
      </c>
      <c r="F510" s="70" t="s">
        <v>161</v>
      </c>
      <c r="G510" s="70" t="s">
        <v>2373</v>
      </c>
      <c r="H510" s="70" t="s">
        <v>2374</v>
      </c>
      <c r="I510" s="148"/>
      <c r="J510" s="71">
        <v>2.0619426757474448</v>
      </c>
      <c r="K510" s="71">
        <v>0.8375193860708543</v>
      </c>
      <c r="L510" s="71">
        <v>2.5304497974401667</v>
      </c>
      <c r="M510" s="71">
        <v>2.5270813525574041</v>
      </c>
      <c r="N510" s="71">
        <v>4.037445401094061</v>
      </c>
      <c r="O510" s="71">
        <v>2.1443295518951317</v>
      </c>
      <c r="P510" s="71">
        <v>3.4417826613309952</v>
      </c>
      <c r="Q510" s="71">
        <v>0.14081666327694556</v>
      </c>
      <c r="R510" s="71">
        <v>0</v>
      </c>
      <c r="S510" s="71">
        <v>0.30005717538910709</v>
      </c>
      <c r="T510" s="72"/>
      <c r="U510" s="71">
        <v>214645</v>
      </c>
      <c r="V510" s="71">
        <v>295</v>
      </c>
      <c r="W510" s="71">
        <v>81</v>
      </c>
      <c r="X510" s="71">
        <v>594</v>
      </c>
      <c r="Y510" s="71">
        <v>964</v>
      </c>
      <c r="Z510" s="71">
        <v>1499</v>
      </c>
      <c r="AA510" s="71">
        <v>752</v>
      </c>
      <c r="AB510" s="71">
        <v>2392</v>
      </c>
      <c r="AC510" s="71">
        <v>0</v>
      </c>
      <c r="AD510" s="71">
        <v>0.30005717538910709</v>
      </c>
      <c r="AE510" s="72"/>
      <c r="AF510" s="71">
        <v>2923803.6489876965</v>
      </c>
      <c r="AG510" s="71">
        <v>582979.46256618598</v>
      </c>
      <c r="AH510" s="71">
        <v>709799.23480698932</v>
      </c>
      <c r="AI510" s="71">
        <v>3790893.0183797558</v>
      </c>
      <c r="AJ510" s="71">
        <v>5085184.5352498461</v>
      </c>
      <c r="AK510" s="71">
        <v>0</v>
      </c>
      <c r="AL510" s="71">
        <v>0</v>
      </c>
      <c r="AM510" s="71">
        <v>308872.48822182039</v>
      </c>
      <c r="AN510" s="71">
        <v>0</v>
      </c>
      <c r="AO510" s="71">
        <v>0</v>
      </c>
      <c r="AP510" s="71">
        <v>13401532.388212293</v>
      </c>
      <c r="AQ510" s="72"/>
      <c r="AR510" s="71">
        <v>27</v>
      </c>
      <c r="AS510" s="71">
        <v>0</v>
      </c>
      <c r="AT510" s="71">
        <v>0</v>
      </c>
      <c r="AU510" s="71">
        <v>1</v>
      </c>
      <c r="AV510" s="71">
        <v>0</v>
      </c>
      <c r="AW510" s="71">
        <v>0</v>
      </c>
      <c r="AX510" s="71"/>
      <c r="AY510" s="72"/>
      <c r="AZ510" s="71">
        <v>134.6</v>
      </c>
      <c r="BA510" s="71">
        <v>0</v>
      </c>
      <c r="BB510" s="71">
        <v>0</v>
      </c>
      <c r="BC510" s="71">
        <v>1000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2393</v>
      </c>
      <c r="B511" s="70">
        <v>68</v>
      </c>
      <c r="C511" s="70">
        <v>20</v>
      </c>
      <c r="D511" s="70">
        <v>4</v>
      </c>
      <c r="E511" s="70">
        <v>2023</v>
      </c>
      <c r="F511" s="70" t="s">
        <v>1539</v>
      </c>
      <c r="G511" s="70" t="s">
        <v>2373</v>
      </c>
      <c r="H511" s="70" t="s">
        <v>2374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27</v>
      </c>
      <c r="AS511" s="71">
        <v>0</v>
      </c>
      <c r="AT511" s="71">
        <v>0</v>
      </c>
      <c r="AU511" s="71">
        <v>1</v>
      </c>
      <c r="AV511" s="71">
        <v>0</v>
      </c>
      <c r="AW511" s="71">
        <v>0</v>
      </c>
      <c r="AX511" s="71"/>
      <c r="AY511" s="72"/>
      <c r="AZ511" s="71">
        <v>134</v>
      </c>
      <c r="BA511" s="71">
        <v>0</v>
      </c>
      <c r="BB511" s="71">
        <v>0</v>
      </c>
      <c r="BC511" s="71">
        <v>1000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2394</v>
      </c>
      <c r="B512" s="70">
        <v>68</v>
      </c>
      <c r="C512" s="70">
        <v>21</v>
      </c>
      <c r="D512" s="70">
        <v>4</v>
      </c>
      <c r="E512" s="70">
        <v>2024</v>
      </c>
      <c r="F512" s="70" t="s">
        <v>1554</v>
      </c>
      <c r="G512" s="70" t="s">
        <v>2373</v>
      </c>
      <c r="H512" s="70" t="s">
        <v>2374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2395</v>
      </c>
      <c r="B513" s="70">
        <v>137</v>
      </c>
      <c r="C513" s="70">
        <v>1</v>
      </c>
      <c r="D513" s="70">
        <v>9</v>
      </c>
      <c r="E513" s="70">
        <v>1990</v>
      </c>
      <c r="F513" s="70" t="s">
        <v>787</v>
      </c>
      <c r="G513" s="70" t="s">
        <v>1860</v>
      </c>
      <c r="H513" s="70" t="s">
        <v>1861</v>
      </c>
      <c r="I513" s="148"/>
      <c r="J513" s="71">
        <v>1.597067904603007</v>
      </c>
      <c r="K513" s="71">
        <v>0.71596397346650775</v>
      </c>
      <c r="L513" s="71">
        <v>1.795406334317829</v>
      </c>
      <c r="M513" s="71">
        <v>5.5885950910544526</v>
      </c>
      <c r="N513" s="71">
        <v>6.0815352350960188</v>
      </c>
      <c r="O513" s="71">
        <v>3.0269015419268932</v>
      </c>
      <c r="P513" s="71">
        <v>4.3737705104782183</v>
      </c>
      <c r="Q513" s="71">
        <v>0.25393234812862098</v>
      </c>
      <c r="R513" s="71">
        <v>0</v>
      </c>
      <c r="S513" s="71">
        <v>0.20678027255071049</v>
      </c>
      <c r="T513" s="72"/>
      <c r="U513" s="71">
        <v>44840</v>
      </c>
      <c r="V513" s="71">
        <v>131</v>
      </c>
      <c r="W513" s="71">
        <v>21</v>
      </c>
      <c r="X513" s="71">
        <v>1874</v>
      </c>
      <c r="Y513" s="71">
        <v>1301</v>
      </c>
      <c r="Z513" s="71">
        <v>1245</v>
      </c>
      <c r="AA513" s="71">
        <v>1062</v>
      </c>
      <c r="AB513" s="71">
        <v>4123</v>
      </c>
      <c r="AC513" s="71">
        <v>0</v>
      </c>
      <c r="AD513" s="71">
        <v>0.20678027255071049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2396</v>
      </c>
      <c r="B514" s="70">
        <v>138</v>
      </c>
      <c r="C514" s="70">
        <v>2</v>
      </c>
      <c r="D514" s="70">
        <v>9</v>
      </c>
      <c r="E514" s="70">
        <v>2005</v>
      </c>
      <c r="F514" s="70" t="s">
        <v>789</v>
      </c>
      <c r="G514" s="70" t="s">
        <v>1860</v>
      </c>
      <c r="H514" s="70" t="s">
        <v>1861</v>
      </c>
      <c r="I514" s="148"/>
      <c r="J514" s="71">
        <v>0</v>
      </c>
      <c r="K514" s="71">
        <v>0.40978658273109098</v>
      </c>
      <c r="L514" s="71">
        <v>3.4910359977113581</v>
      </c>
      <c r="M514" s="71">
        <v>8.4053216244341122</v>
      </c>
      <c r="N514" s="71">
        <v>6.8570297986657618</v>
      </c>
      <c r="O514" s="71">
        <v>3.7145506136912352</v>
      </c>
      <c r="P514" s="71">
        <v>3.68098168788105</v>
      </c>
      <c r="Q514" s="71">
        <v>0.182987868417121</v>
      </c>
      <c r="R514" s="71">
        <v>0</v>
      </c>
      <c r="S514" s="71">
        <v>0.8266852579217665</v>
      </c>
      <c r="T514" s="72"/>
      <c r="U514" s="71">
        <v>0</v>
      </c>
      <c r="V514" s="71">
        <v>125</v>
      </c>
      <c r="W514" s="71">
        <v>31</v>
      </c>
      <c r="X514" s="71">
        <v>1365</v>
      </c>
      <c r="Y514" s="71">
        <v>1398</v>
      </c>
      <c r="Z514" s="71">
        <v>1768</v>
      </c>
      <c r="AA514" s="71">
        <v>732</v>
      </c>
      <c r="AB514" s="71">
        <v>3106</v>
      </c>
      <c r="AC514" s="71">
        <v>0</v>
      </c>
      <c r="AD514" s="71">
        <v>0.8266852579217665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2397</v>
      </c>
      <c r="B515" s="70">
        <v>139</v>
      </c>
      <c r="C515" s="70">
        <v>3</v>
      </c>
      <c r="D515" s="70">
        <v>9</v>
      </c>
      <c r="E515" s="70">
        <v>2006</v>
      </c>
      <c r="F515" s="70" t="s">
        <v>790</v>
      </c>
      <c r="G515" s="70" t="s">
        <v>1860</v>
      </c>
      <c r="H515" s="70" t="s">
        <v>1861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2398</v>
      </c>
      <c r="B516" s="70">
        <v>140</v>
      </c>
      <c r="C516" s="70">
        <v>4</v>
      </c>
      <c r="D516" s="70">
        <v>9</v>
      </c>
      <c r="E516" s="70">
        <v>2007</v>
      </c>
      <c r="F516" s="70" t="s">
        <v>791</v>
      </c>
      <c r="G516" s="70" t="s">
        <v>1860</v>
      </c>
      <c r="H516" s="70" t="s">
        <v>1861</v>
      </c>
      <c r="I516" s="148"/>
      <c r="J516" s="71">
        <v>0</v>
      </c>
      <c r="K516" s="71">
        <v>0.36968474179411459</v>
      </c>
      <c r="L516" s="71">
        <v>2.8724085801278658</v>
      </c>
      <c r="M516" s="71">
        <v>7.6200573352820182</v>
      </c>
      <c r="N516" s="71">
        <v>6.7754365287336968</v>
      </c>
      <c r="O516" s="71">
        <v>3.385265803909395</v>
      </c>
      <c r="P516" s="71">
        <v>3.661361511248042</v>
      </c>
      <c r="Q516" s="71">
        <v>0.18717070954043299</v>
      </c>
      <c r="R516" s="71">
        <v>0</v>
      </c>
      <c r="S516" s="71">
        <v>0.64689363798015076</v>
      </c>
      <c r="T516" s="72"/>
      <c r="U516" s="71">
        <v>0</v>
      </c>
      <c r="V516" s="71">
        <v>123</v>
      </c>
      <c r="W516" s="71">
        <v>35</v>
      </c>
      <c r="X516" s="71">
        <v>1550</v>
      </c>
      <c r="Y516" s="71">
        <v>1385</v>
      </c>
      <c r="Z516" s="71">
        <v>1675</v>
      </c>
      <c r="AA516" s="71">
        <v>717</v>
      </c>
      <c r="AB516" s="71">
        <v>3009</v>
      </c>
      <c r="AC516" s="71">
        <v>0</v>
      </c>
      <c r="AD516" s="71">
        <v>0.64689363798015076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2399</v>
      </c>
      <c r="B517" s="70">
        <v>141</v>
      </c>
      <c r="C517" s="70">
        <v>5</v>
      </c>
      <c r="D517" s="70">
        <v>9</v>
      </c>
      <c r="E517" s="70">
        <v>2008</v>
      </c>
      <c r="F517" s="70" t="s">
        <v>792</v>
      </c>
      <c r="G517" s="70" t="s">
        <v>1860</v>
      </c>
      <c r="H517" s="70" t="s">
        <v>1861</v>
      </c>
      <c r="I517" s="148"/>
      <c r="J517" s="71">
        <v>0</v>
      </c>
      <c r="K517" s="71">
        <v>0.32445657681825929</v>
      </c>
      <c r="L517" s="71">
        <v>2.4802163986981092</v>
      </c>
      <c r="M517" s="71">
        <v>8.916204974152846</v>
      </c>
      <c r="N517" s="71">
        <v>6.831928578564483</v>
      </c>
      <c r="O517" s="71">
        <v>3.2704777657853992</v>
      </c>
      <c r="P517" s="71">
        <v>3.55007453012847</v>
      </c>
      <c r="Q517" s="71">
        <v>0.183285207974971</v>
      </c>
      <c r="R517" s="71">
        <v>0</v>
      </c>
      <c r="S517" s="71">
        <v>0.75169304449258656</v>
      </c>
      <c r="T517" s="72"/>
      <c r="U517" s="71">
        <v>0</v>
      </c>
      <c r="V517" s="71">
        <v>123</v>
      </c>
      <c r="W517" s="71">
        <v>35</v>
      </c>
      <c r="X517" s="71">
        <v>1550</v>
      </c>
      <c r="Y517" s="71">
        <v>1378</v>
      </c>
      <c r="Z517" s="71">
        <v>1675</v>
      </c>
      <c r="AA517" s="71">
        <v>696</v>
      </c>
      <c r="AB517" s="71">
        <v>2995</v>
      </c>
      <c r="AC517" s="71">
        <v>0</v>
      </c>
      <c r="AD517" s="71">
        <v>0.75169304449258656</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2400</v>
      </c>
      <c r="B518" s="70">
        <v>142</v>
      </c>
      <c r="C518" s="70">
        <v>6</v>
      </c>
      <c r="D518" s="70">
        <v>9</v>
      </c>
      <c r="E518" s="70">
        <v>2009</v>
      </c>
      <c r="F518" s="70" t="s">
        <v>176</v>
      </c>
      <c r="G518" s="70" t="s">
        <v>1860</v>
      </c>
      <c r="H518" s="70" t="s">
        <v>1861</v>
      </c>
      <c r="I518" s="148"/>
      <c r="J518" s="71">
        <v>0</v>
      </c>
      <c r="K518" s="71">
        <v>0.23476127417528561</v>
      </c>
      <c r="L518" s="71">
        <v>4.5761227010998127</v>
      </c>
      <c r="M518" s="71">
        <v>6.7275654166319772</v>
      </c>
      <c r="N518" s="71">
        <v>5.8170416730796202</v>
      </c>
      <c r="O518" s="71">
        <v>3.327237854105098</v>
      </c>
      <c r="P518" s="71">
        <v>3.4282352460814911</v>
      </c>
      <c r="Q518" s="71">
        <v>0.17308485696072901</v>
      </c>
      <c r="R518" s="71">
        <v>0</v>
      </c>
      <c r="S518" s="71">
        <v>0.55951464348633329</v>
      </c>
      <c r="T518" s="72"/>
      <c r="U518" s="71">
        <v>0</v>
      </c>
      <c r="V518" s="71">
        <v>109</v>
      </c>
      <c r="W518" s="71">
        <v>74</v>
      </c>
      <c r="X518" s="71">
        <v>1477</v>
      </c>
      <c r="Y518" s="71">
        <v>1366</v>
      </c>
      <c r="Z518" s="71">
        <v>1682</v>
      </c>
      <c r="AA518" s="71">
        <v>690</v>
      </c>
      <c r="AB518" s="71">
        <v>2969</v>
      </c>
      <c r="AC518" s="71">
        <v>0</v>
      </c>
      <c r="AD518" s="71">
        <v>0.55951464348633329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13.9</v>
      </c>
      <c r="BM518" s="71">
        <v>0</v>
      </c>
      <c r="BN518" s="72"/>
      <c r="BO518" s="71">
        <v>0</v>
      </c>
      <c r="BP518" s="71">
        <v>0</v>
      </c>
      <c r="BQ518" s="71">
        <v>0</v>
      </c>
      <c r="BR518" s="71">
        <v>0</v>
      </c>
      <c r="BS518" s="71">
        <v>1</v>
      </c>
      <c r="BT518" s="71">
        <v>0</v>
      </c>
      <c r="BU518"/>
      <c r="BV518" s="70">
        <v>13.9</v>
      </c>
      <c r="BW518" s="70">
        <v>0</v>
      </c>
      <c r="BX518" s="70">
        <v>0</v>
      </c>
      <c r="BY518" s="70">
        <v>0</v>
      </c>
      <c r="BZ518" s="70">
        <v>0</v>
      </c>
      <c r="CA518" s="70">
        <v>0</v>
      </c>
      <c r="CB518" s="70">
        <v>0</v>
      </c>
      <c r="CC518" s="70">
        <v>0</v>
      </c>
      <c r="CD518" s="70">
        <v>0</v>
      </c>
    </row>
    <row r="519" spans="1:82">
      <c r="A519" s="70" t="s">
        <v>2401</v>
      </c>
      <c r="B519" s="70">
        <v>143</v>
      </c>
      <c r="C519" s="70">
        <v>7</v>
      </c>
      <c r="D519" s="70">
        <v>9</v>
      </c>
      <c r="E519" s="70">
        <v>2010</v>
      </c>
      <c r="F519" s="70" t="s">
        <v>177</v>
      </c>
      <c r="G519" s="70" t="s">
        <v>1860</v>
      </c>
      <c r="H519" s="70" t="s">
        <v>1861</v>
      </c>
      <c r="I519" s="148"/>
      <c r="J519" s="71">
        <v>0</v>
      </c>
      <c r="K519" s="71">
        <v>0.24483399413578541</v>
      </c>
      <c r="L519" s="71">
        <v>4.1661124176080371</v>
      </c>
      <c r="M519" s="71">
        <v>6.0221093269123296</v>
      </c>
      <c r="N519" s="71">
        <v>5.5688899807338208</v>
      </c>
      <c r="O519" s="71">
        <v>3.3000343930909581</v>
      </c>
      <c r="P519" s="71">
        <v>3.5211395487571182</v>
      </c>
      <c r="Q519" s="71">
        <v>0.17545957852379601</v>
      </c>
      <c r="R519" s="71">
        <v>0</v>
      </c>
      <c r="S519" s="71">
        <v>0.55527371899251388</v>
      </c>
      <c r="T519" s="72"/>
      <c r="U519" s="71">
        <v>0</v>
      </c>
      <c r="V519" s="71">
        <v>109</v>
      </c>
      <c r="W519" s="71">
        <v>74</v>
      </c>
      <c r="X519" s="71">
        <v>1477</v>
      </c>
      <c r="Y519" s="71">
        <v>1330</v>
      </c>
      <c r="Z519" s="71">
        <v>1676</v>
      </c>
      <c r="AA519" s="71">
        <v>691</v>
      </c>
      <c r="AB519" s="71">
        <v>2884</v>
      </c>
      <c r="AC519" s="71">
        <v>0</v>
      </c>
      <c r="AD519" s="71">
        <v>0.55527371899251388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12.988</v>
      </c>
      <c r="BM519" s="71">
        <v>0</v>
      </c>
      <c r="BN519" s="72"/>
      <c r="BO519" s="71">
        <v>0</v>
      </c>
      <c r="BP519" s="71">
        <v>0</v>
      </c>
      <c r="BQ519" s="71">
        <v>0</v>
      </c>
      <c r="BR519" s="71">
        <v>0</v>
      </c>
      <c r="BS519" s="71">
        <v>1</v>
      </c>
      <c r="BT519" s="71">
        <v>0</v>
      </c>
      <c r="BU519"/>
      <c r="BV519" s="70">
        <v>12.988</v>
      </c>
      <c r="BW519" s="70">
        <v>0</v>
      </c>
      <c r="BX519" s="70">
        <v>0</v>
      </c>
      <c r="BY519" s="70">
        <v>0</v>
      </c>
      <c r="BZ519" s="70">
        <v>0</v>
      </c>
      <c r="CA519" s="70">
        <v>0</v>
      </c>
      <c r="CB519" s="70">
        <v>0</v>
      </c>
      <c r="CC519" s="70">
        <v>0</v>
      </c>
      <c r="CD519" s="70">
        <v>0</v>
      </c>
    </row>
    <row r="520" spans="1:82">
      <c r="A520" s="70" t="s">
        <v>2402</v>
      </c>
      <c r="B520" s="70">
        <v>144</v>
      </c>
      <c r="C520" s="70">
        <v>8</v>
      </c>
      <c r="D520" s="70">
        <v>9</v>
      </c>
      <c r="E520" s="70">
        <v>2011</v>
      </c>
      <c r="F520" s="70" t="s">
        <v>178</v>
      </c>
      <c r="G520" s="1064" t="s">
        <v>1860</v>
      </c>
      <c r="H520" s="70" t="s">
        <v>1861</v>
      </c>
      <c r="I520" s="148"/>
      <c r="J520" s="71">
        <v>0</v>
      </c>
      <c r="K520" s="71">
        <v>0.34305796651616222</v>
      </c>
      <c r="L520" s="71">
        <v>3.8872864487476471</v>
      </c>
      <c r="M520" s="71">
        <v>7.6076171625943454</v>
      </c>
      <c r="N520" s="71">
        <v>6.551955675948852</v>
      </c>
      <c r="O520" s="71">
        <v>3.1932501474554891</v>
      </c>
      <c r="P520" s="71">
        <v>3.3253636000658227</v>
      </c>
      <c r="Q520" s="71">
        <v>0.19649571705020699</v>
      </c>
      <c r="R520" s="71">
        <v>0</v>
      </c>
      <c r="S520" s="71">
        <v>0.50243706079817996</v>
      </c>
      <c r="T520" s="72"/>
      <c r="U520" s="71">
        <v>0</v>
      </c>
      <c r="V520" s="71">
        <v>109</v>
      </c>
      <c r="W520" s="71">
        <v>74</v>
      </c>
      <c r="X520" s="71">
        <v>1477</v>
      </c>
      <c r="Y520" s="71">
        <v>1300</v>
      </c>
      <c r="Z520" s="71">
        <v>1657</v>
      </c>
      <c r="AA520" s="71">
        <v>672</v>
      </c>
      <c r="AB520" s="71">
        <v>2800</v>
      </c>
      <c r="AC520" s="71">
        <v>0</v>
      </c>
      <c r="AD520" s="71">
        <v>0.50243706079817996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11.281000000000001</v>
      </c>
      <c r="BM520" s="71">
        <v>0</v>
      </c>
      <c r="BN520" s="72"/>
      <c r="BO520" s="71">
        <v>0</v>
      </c>
      <c r="BP520" s="71">
        <v>0</v>
      </c>
      <c r="BQ520" s="71">
        <v>0</v>
      </c>
      <c r="BR520" s="71">
        <v>0</v>
      </c>
      <c r="BS520" s="71">
        <v>1</v>
      </c>
      <c r="BT520" s="71">
        <v>0</v>
      </c>
      <c r="BU520"/>
      <c r="BV520" s="70">
        <v>11.281000000000001</v>
      </c>
      <c r="BW520" s="70">
        <v>0</v>
      </c>
      <c r="BX520" s="70">
        <v>0</v>
      </c>
      <c r="BY520" s="70">
        <v>0</v>
      </c>
      <c r="BZ520" s="70">
        <v>0</v>
      </c>
      <c r="CA520" s="70">
        <v>0</v>
      </c>
      <c r="CB520" s="70">
        <v>0</v>
      </c>
      <c r="CC520" s="70">
        <v>0</v>
      </c>
      <c r="CD520" s="70">
        <v>0</v>
      </c>
    </row>
    <row r="521" spans="1:82">
      <c r="A521" s="70" t="s">
        <v>2403</v>
      </c>
      <c r="B521" s="70">
        <v>145</v>
      </c>
      <c r="C521" s="70">
        <v>9</v>
      </c>
      <c r="D521" s="70">
        <v>9</v>
      </c>
      <c r="E521" s="70">
        <v>2012</v>
      </c>
      <c r="F521" s="70" t="s">
        <v>179</v>
      </c>
      <c r="G521" s="1064" t="s">
        <v>1860</v>
      </c>
      <c r="H521" s="70" t="s">
        <v>1861</v>
      </c>
      <c r="I521" s="148"/>
      <c r="J521" s="71">
        <v>0.82251879946553141</v>
      </c>
      <c r="K521" s="71">
        <v>0.38646806739896961</v>
      </c>
      <c r="L521" s="71">
        <v>3.922156435237929</v>
      </c>
      <c r="M521" s="71">
        <v>9.4486363439792385</v>
      </c>
      <c r="N521" s="71">
        <v>7.1918506286789032</v>
      </c>
      <c r="O521" s="71">
        <v>3.1413544969268652</v>
      </c>
      <c r="P521" s="71">
        <v>3.3691663305968738</v>
      </c>
      <c r="Q521" s="71">
        <v>0.210896275165424</v>
      </c>
      <c r="R521" s="71">
        <v>0</v>
      </c>
      <c r="S521" s="71">
        <v>0.5125902195734201</v>
      </c>
      <c r="T521" s="72"/>
      <c r="U521" s="71">
        <v>28951</v>
      </c>
      <c r="V521" s="71">
        <v>109</v>
      </c>
      <c r="W521" s="71">
        <v>74</v>
      </c>
      <c r="X521" s="71">
        <v>1477</v>
      </c>
      <c r="Y521" s="71">
        <v>1299</v>
      </c>
      <c r="Z521" s="71">
        <v>1643</v>
      </c>
      <c r="AA521" s="71">
        <v>677</v>
      </c>
      <c r="AB521" s="71">
        <v>2766</v>
      </c>
      <c r="AC521" s="71">
        <v>0</v>
      </c>
      <c r="AD521" s="71">
        <v>0.5125902195734201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10.061</v>
      </c>
      <c r="BM521" s="71">
        <v>0</v>
      </c>
      <c r="BN521" s="72"/>
      <c r="BO521" s="71">
        <v>0</v>
      </c>
      <c r="BP521" s="71">
        <v>0</v>
      </c>
      <c r="BQ521" s="71">
        <v>0</v>
      </c>
      <c r="BR521" s="71">
        <v>0</v>
      </c>
      <c r="BS521" s="71">
        <v>1</v>
      </c>
      <c r="BT521" s="71">
        <v>0</v>
      </c>
      <c r="BU521"/>
      <c r="BV521" s="70">
        <v>10.061</v>
      </c>
      <c r="BW521" s="70">
        <v>0</v>
      </c>
      <c r="BX521" s="70">
        <v>0</v>
      </c>
      <c r="BY521" s="70">
        <v>0</v>
      </c>
      <c r="BZ521" s="70">
        <v>0</v>
      </c>
      <c r="CA521" s="70">
        <v>0</v>
      </c>
      <c r="CB521" s="70">
        <v>0</v>
      </c>
      <c r="CC521" s="70">
        <v>0</v>
      </c>
      <c r="CD521" s="70">
        <v>0</v>
      </c>
    </row>
    <row r="522" spans="1:82">
      <c r="A522" s="70" t="s">
        <v>2404</v>
      </c>
      <c r="B522" s="70">
        <v>146</v>
      </c>
      <c r="C522" s="70">
        <v>10</v>
      </c>
      <c r="D522" s="70">
        <v>9</v>
      </c>
      <c r="E522" s="70">
        <v>2013</v>
      </c>
      <c r="F522" s="70" t="s">
        <v>180</v>
      </c>
      <c r="G522" s="70" t="s">
        <v>1860</v>
      </c>
      <c r="H522" s="70" t="s">
        <v>1861</v>
      </c>
      <c r="I522" s="148"/>
      <c r="J522" s="71">
        <v>0.64656228601265031</v>
      </c>
      <c r="K522" s="71">
        <v>0.31941717593491548</v>
      </c>
      <c r="L522" s="71">
        <v>3.4635734007110091</v>
      </c>
      <c r="M522" s="71">
        <v>8.7874576997990044</v>
      </c>
      <c r="N522" s="71">
        <v>7.0181498673019904</v>
      </c>
      <c r="O522" s="71">
        <v>3.0034328312848002</v>
      </c>
      <c r="P522" s="71">
        <v>3.3468938263245116</v>
      </c>
      <c r="Q522" s="71">
        <v>0.21280331283830201</v>
      </c>
      <c r="R522" s="71">
        <v>0</v>
      </c>
      <c r="S522" s="71">
        <v>0.43728363377909579</v>
      </c>
      <c r="T522" s="72"/>
      <c r="U522" s="71">
        <v>23172</v>
      </c>
      <c r="V522" s="71">
        <v>109</v>
      </c>
      <c r="W522" s="71">
        <v>74</v>
      </c>
      <c r="X522" s="71">
        <v>1477</v>
      </c>
      <c r="Y522" s="71">
        <v>1308</v>
      </c>
      <c r="Z522" s="71">
        <v>1641</v>
      </c>
      <c r="AA522" s="71">
        <v>670</v>
      </c>
      <c r="AB522" s="71">
        <v>2751</v>
      </c>
      <c r="AC522" s="71">
        <v>0</v>
      </c>
      <c r="AD522" s="71">
        <v>0.43728363377909579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11.093</v>
      </c>
      <c r="BM522" s="71">
        <v>0</v>
      </c>
      <c r="BN522" s="72"/>
      <c r="BO522" s="71">
        <v>0</v>
      </c>
      <c r="BP522" s="71">
        <v>0</v>
      </c>
      <c r="BQ522" s="71">
        <v>0</v>
      </c>
      <c r="BR522" s="71">
        <v>0</v>
      </c>
      <c r="BS522" s="71">
        <v>1</v>
      </c>
      <c r="BT522" s="71">
        <v>0</v>
      </c>
      <c r="BU522"/>
      <c r="BV522" s="70">
        <v>11.093</v>
      </c>
      <c r="BW522" s="70">
        <v>0</v>
      </c>
      <c r="BX522" s="70">
        <v>0</v>
      </c>
      <c r="BY522" s="70">
        <v>0</v>
      </c>
      <c r="BZ522" s="70">
        <v>0</v>
      </c>
      <c r="CA522" s="70">
        <v>0</v>
      </c>
      <c r="CB522" s="70">
        <v>0</v>
      </c>
      <c r="CC522" s="70">
        <v>0</v>
      </c>
      <c r="CD522" s="70">
        <v>0</v>
      </c>
    </row>
    <row r="523" spans="1:82">
      <c r="A523" s="70" t="s">
        <v>2405</v>
      </c>
      <c r="B523" s="70">
        <v>147</v>
      </c>
      <c r="C523" s="70">
        <v>11</v>
      </c>
      <c r="D523" s="70">
        <v>9</v>
      </c>
      <c r="E523" s="70">
        <v>2014</v>
      </c>
      <c r="F523" s="70" t="s">
        <v>181</v>
      </c>
      <c r="G523" s="70" t="s">
        <v>1860</v>
      </c>
      <c r="H523" s="70" t="s">
        <v>1861</v>
      </c>
      <c r="I523" s="148"/>
      <c r="J523" s="71">
        <v>0.48719794907758301</v>
      </c>
      <c r="K523" s="71">
        <v>0.37773923340742682</v>
      </c>
      <c r="L523" s="71">
        <v>4.7687184409907584</v>
      </c>
      <c r="M523" s="71">
        <v>8.6361014487757046</v>
      </c>
      <c r="N523" s="71">
        <v>7.4824476651549636</v>
      </c>
      <c r="O523" s="71">
        <v>2.8533979676358765</v>
      </c>
      <c r="P523" s="71">
        <v>3.2739065462109238</v>
      </c>
      <c r="Q523" s="71">
        <v>0.20075810239786901</v>
      </c>
      <c r="R523" s="71">
        <v>0</v>
      </c>
      <c r="S523" s="71">
        <v>0.4287047953536689</v>
      </c>
      <c r="T523" s="72"/>
      <c r="U523" s="71">
        <v>19392</v>
      </c>
      <c r="V523" s="71">
        <v>112</v>
      </c>
      <c r="W523" s="71">
        <v>104</v>
      </c>
      <c r="X523" s="71">
        <v>1380</v>
      </c>
      <c r="Y523" s="71">
        <v>1317</v>
      </c>
      <c r="Z523" s="71">
        <v>1642</v>
      </c>
      <c r="AA523" s="71">
        <v>652</v>
      </c>
      <c r="AB523" s="71">
        <v>2705</v>
      </c>
      <c r="AC523" s="71">
        <v>0</v>
      </c>
      <c r="AD523" s="71">
        <v>0.4287047953536689</v>
      </c>
      <c r="AE523" s="72"/>
      <c r="AF523" s="71"/>
      <c r="AG523" s="71"/>
      <c r="AH523" s="71"/>
      <c r="AI523" s="71"/>
      <c r="AJ523" s="71"/>
      <c r="AK523" s="71"/>
      <c r="AL523" s="71"/>
      <c r="AM523" s="71"/>
      <c r="AN523" s="71"/>
      <c r="AO523" s="71"/>
      <c r="AP523" s="71"/>
      <c r="AQ523" s="72"/>
      <c r="AR523" s="71">
        <v>11</v>
      </c>
      <c r="AS523" s="71">
        <v>1</v>
      </c>
      <c r="AT523" s="71">
        <v>0</v>
      </c>
      <c r="AU523" s="71">
        <v>0</v>
      </c>
      <c r="AV523" s="71">
        <v>0</v>
      </c>
      <c r="AW523" s="71">
        <v>0</v>
      </c>
      <c r="AX523" s="71"/>
      <c r="AY523" s="72"/>
      <c r="AZ523" s="71">
        <v>60</v>
      </c>
      <c r="BA523" s="71">
        <v>18.600000000000001</v>
      </c>
      <c r="BB523" s="71">
        <v>0</v>
      </c>
      <c r="BC523" s="71">
        <v>0</v>
      </c>
      <c r="BD523" s="71">
        <v>0</v>
      </c>
      <c r="BE523" s="71">
        <v>0</v>
      </c>
      <c r="BF523" s="71"/>
      <c r="BG523" s="72"/>
      <c r="BH523" s="71">
        <v>0</v>
      </c>
      <c r="BI523" s="71">
        <v>0</v>
      </c>
      <c r="BJ523" s="71">
        <v>0</v>
      </c>
      <c r="BK523" s="71">
        <v>0</v>
      </c>
      <c r="BL523" s="71">
        <v>11.505000000000001</v>
      </c>
      <c r="BM523" s="71">
        <v>0</v>
      </c>
      <c r="BN523" s="72"/>
      <c r="BO523" s="71">
        <v>0</v>
      </c>
      <c r="BP523" s="71">
        <v>0</v>
      </c>
      <c r="BQ523" s="71">
        <v>0</v>
      </c>
      <c r="BR523" s="71">
        <v>0</v>
      </c>
      <c r="BS523" s="71">
        <v>1</v>
      </c>
      <c r="BT523" s="71">
        <v>0</v>
      </c>
      <c r="BU523"/>
      <c r="BV523" s="70">
        <v>11.505000000000001</v>
      </c>
      <c r="BW523" s="70">
        <v>0</v>
      </c>
      <c r="BX523" s="70">
        <v>0</v>
      </c>
      <c r="BY523" s="70">
        <v>0</v>
      </c>
      <c r="BZ523" s="70">
        <v>0</v>
      </c>
      <c r="CA523" s="70">
        <v>0</v>
      </c>
      <c r="CB523" s="70">
        <v>0</v>
      </c>
      <c r="CC523" s="70">
        <v>0</v>
      </c>
      <c r="CD523" s="70">
        <v>0</v>
      </c>
    </row>
    <row r="524" spans="1:82">
      <c r="A524" s="70" t="s">
        <v>2406</v>
      </c>
      <c r="B524" s="70">
        <v>148</v>
      </c>
      <c r="C524" s="70">
        <v>12</v>
      </c>
      <c r="D524" s="70">
        <v>9</v>
      </c>
      <c r="E524" s="70">
        <v>2015</v>
      </c>
      <c r="F524" s="70" t="s">
        <v>182</v>
      </c>
      <c r="G524" s="70" t="s">
        <v>1860</v>
      </c>
      <c r="H524" s="70" t="s">
        <v>1861</v>
      </c>
      <c r="I524" s="148"/>
      <c r="J524" s="71">
        <v>0.51895616036290326</v>
      </c>
      <c r="K524" s="71">
        <v>0.36221265779127743</v>
      </c>
      <c r="L524" s="71">
        <v>5.0195736496525374</v>
      </c>
      <c r="M524" s="71">
        <v>8.3560572190463294</v>
      </c>
      <c r="N524" s="71">
        <v>6.9914231020532958</v>
      </c>
      <c r="O524" s="71">
        <v>2.8502955675347801</v>
      </c>
      <c r="P524" s="71">
        <v>3.3217207895149228</v>
      </c>
      <c r="Q524" s="71">
        <v>0.194059005441302</v>
      </c>
      <c r="R524" s="71">
        <v>0</v>
      </c>
      <c r="S524" s="71">
        <v>0.46925684863944661</v>
      </c>
      <c r="T524" s="72"/>
      <c r="U524" s="71">
        <v>20710</v>
      </c>
      <c r="V524" s="71">
        <v>112</v>
      </c>
      <c r="W524" s="71">
        <v>104</v>
      </c>
      <c r="X524" s="71">
        <v>1380</v>
      </c>
      <c r="Y524" s="71">
        <v>1337</v>
      </c>
      <c r="Z524" s="71">
        <v>1656</v>
      </c>
      <c r="AA524" s="71">
        <v>661</v>
      </c>
      <c r="AB524" s="71">
        <v>2671</v>
      </c>
      <c r="AC524" s="71">
        <v>0</v>
      </c>
      <c r="AD524" s="71">
        <v>0.46925684863944661</v>
      </c>
      <c r="AE524" s="72"/>
      <c r="AF524" s="71">
        <v>159825.29476733701</v>
      </c>
      <c r="AG524" s="71">
        <v>241313.2689872738</v>
      </c>
      <c r="AH524" s="71">
        <v>649040.23132003809</v>
      </c>
      <c r="AI524" s="71">
        <v>8776912.0066255182</v>
      </c>
      <c r="AJ524" s="71">
        <v>5921636.6707491912</v>
      </c>
      <c r="AK524" s="71">
        <v>0</v>
      </c>
      <c r="AL524" s="71">
        <v>0</v>
      </c>
      <c r="AM524" s="71">
        <v>366049.34557640651</v>
      </c>
      <c r="AN524" s="71">
        <v>0</v>
      </c>
      <c r="AO524" s="71">
        <v>0</v>
      </c>
      <c r="AP524" s="71">
        <v>16114776.818025766</v>
      </c>
      <c r="AQ524" s="72"/>
      <c r="AR524" s="71">
        <v>14</v>
      </c>
      <c r="AS524" s="71">
        <v>2</v>
      </c>
      <c r="AT524" s="71">
        <v>0</v>
      </c>
      <c r="AU524" s="71">
        <v>0</v>
      </c>
      <c r="AV524" s="71">
        <v>0</v>
      </c>
      <c r="AW524" s="71">
        <v>0</v>
      </c>
      <c r="AX524" s="71"/>
      <c r="AY524" s="72"/>
      <c r="AZ524" s="71">
        <v>83</v>
      </c>
      <c r="BA524" s="71">
        <v>29.6</v>
      </c>
      <c r="BB524" s="71">
        <v>0</v>
      </c>
      <c r="BC524" s="71">
        <v>0</v>
      </c>
      <c r="BD524" s="71">
        <v>0</v>
      </c>
      <c r="BE524" s="71">
        <v>0</v>
      </c>
      <c r="BF524" s="71"/>
      <c r="BG524" s="72"/>
      <c r="BH524" s="71">
        <v>0</v>
      </c>
      <c r="BI524" s="71">
        <v>0</v>
      </c>
      <c r="BJ524" s="71">
        <v>0</v>
      </c>
      <c r="BK524" s="71">
        <v>0</v>
      </c>
      <c r="BL524" s="71">
        <v>12.361000000000001</v>
      </c>
      <c r="BM524" s="71">
        <v>0</v>
      </c>
      <c r="BN524" s="72"/>
      <c r="BO524" s="71">
        <v>0</v>
      </c>
      <c r="BP524" s="71">
        <v>0</v>
      </c>
      <c r="BQ524" s="71">
        <v>0</v>
      </c>
      <c r="BR524" s="71">
        <v>0</v>
      </c>
      <c r="BS524" s="71">
        <v>1</v>
      </c>
      <c r="BT524" s="71">
        <v>0</v>
      </c>
      <c r="BU524"/>
      <c r="BV524" s="70">
        <v>12.361000000000001</v>
      </c>
      <c r="BW524" s="70">
        <v>0</v>
      </c>
      <c r="BX524" s="70">
        <v>0</v>
      </c>
      <c r="BY524" s="70">
        <v>0</v>
      </c>
      <c r="BZ524" s="70">
        <v>0</v>
      </c>
      <c r="CA524" s="70">
        <v>0</v>
      </c>
      <c r="CB524" s="70">
        <v>0</v>
      </c>
      <c r="CC524" s="70">
        <v>0</v>
      </c>
      <c r="CD524" s="70">
        <v>0</v>
      </c>
    </row>
    <row r="525" spans="1:82">
      <c r="A525" s="70" t="s">
        <v>2407</v>
      </c>
      <c r="B525" s="70">
        <v>149</v>
      </c>
      <c r="C525" s="70">
        <v>13</v>
      </c>
      <c r="D525" s="70">
        <v>9</v>
      </c>
      <c r="E525" s="70">
        <v>2016</v>
      </c>
      <c r="F525" s="70" t="s">
        <v>155</v>
      </c>
      <c r="G525" s="70" t="s">
        <v>1860</v>
      </c>
      <c r="H525" s="70" t="s">
        <v>1861</v>
      </c>
      <c r="I525" s="148"/>
      <c r="J525" s="71">
        <v>0.5542289832296261</v>
      </c>
      <c r="K525" s="71">
        <v>0.34166725245433605</v>
      </c>
      <c r="L525" s="71">
        <v>5.3977893581009777</v>
      </c>
      <c r="M525" s="71">
        <v>7.164349982415275</v>
      </c>
      <c r="N525" s="71">
        <v>7.1789459748448285</v>
      </c>
      <c r="O525" s="71">
        <v>2.8173833487526703</v>
      </c>
      <c r="P525" s="71">
        <v>3.2893547493591062</v>
      </c>
      <c r="Q525" s="71">
        <v>0.18696297772240719</v>
      </c>
      <c r="R525" s="71">
        <v>0</v>
      </c>
      <c r="S525" s="71">
        <v>0.61122083583931619</v>
      </c>
      <c r="T525" s="72"/>
      <c r="U525" s="71">
        <v>21053</v>
      </c>
      <c r="V525" s="71">
        <v>112</v>
      </c>
      <c r="W525" s="71">
        <v>104</v>
      </c>
      <c r="X525" s="71">
        <v>1380</v>
      </c>
      <c r="Y525" s="71">
        <v>1350</v>
      </c>
      <c r="Z525" s="71">
        <v>1657</v>
      </c>
      <c r="AA525" s="71">
        <v>677</v>
      </c>
      <c r="AB525" s="71">
        <v>2647</v>
      </c>
      <c r="AC525" s="71">
        <v>0</v>
      </c>
      <c r="AD525" s="71">
        <v>0.61122083583931619</v>
      </c>
      <c r="AE525" s="72"/>
      <c r="AF525" s="71">
        <v>173676.63707337761</v>
      </c>
      <c r="AG525" s="71">
        <v>230020.89650115141</v>
      </c>
      <c r="AH525" s="71">
        <v>550093.57789244957</v>
      </c>
      <c r="AI525" s="71">
        <v>8761108.1017264444</v>
      </c>
      <c r="AJ525" s="71">
        <v>5939095.8964522798</v>
      </c>
      <c r="AK525" s="71">
        <v>0</v>
      </c>
      <c r="AL525" s="71">
        <v>0</v>
      </c>
      <c r="AM525" s="71">
        <v>363042.07537024189</v>
      </c>
      <c r="AN525" s="71">
        <v>0</v>
      </c>
      <c r="AO525" s="71">
        <v>0</v>
      </c>
      <c r="AP525" s="71">
        <v>16017037.185015943</v>
      </c>
      <c r="AQ525" s="72"/>
      <c r="AR525" s="71">
        <v>15</v>
      </c>
      <c r="AS525" s="71">
        <v>2</v>
      </c>
      <c r="AT525" s="71">
        <v>0</v>
      </c>
      <c r="AU525" s="71">
        <v>0</v>
      </c>
      <c r="AV525" s="71">
        <v>0</v>
      </c>
      <c r="AW525" s="71">
        <v>0</v>
      </c>
      <c r="AX525" s="71"/>
      <c r="AY525" s="72"/>
      <c r="AZ525" s="71">
        <v>88.5</v>
      </c>
      <c r="BA525" s="71">
        <v>29.6</v>
      </c>
      <c r="BB525" s="71">
        <v>0</v>
      </c>
      <c r="BC525" s="71">
        <v>0</v>
      </c>
      <c r="BD525" s="71">
        <v>0</v>
      </c>
      <c r="BE525" s="71">
        <v>0</v>
      </c>
      <c r="BF525" s="71"/>
      <c r="BG525" s="72"/>
      <c r="BH525" s="71">
        <v>0</v>
      </c>
      <c r="BI525" s="71">
        <v>0</v>
      </c>
      <c r="BJ525" s="71">
        <v>0</v>
      </c>
      <c r="BK525" s="71">
        <v>0</v>
      </c>
      <c r="BL525" s="71">
        <v>12.544</v>
      </c>
      <c r="BM525" s="71">
        <v>0</v>
      </c>
      <c r="BN525" s="72"/>
      <c r="BO525" s="71">
        <v>0</v>
      </c>
      <c r="BP525" s="71">
        <v>0</v>
      </c>
      <c r="BQ525" s="71">
        <v>0</v>
      </c>
      <c r="BR525" s="71">
        <v>0</v>
      </c>
      <c r="BS525" s="71">
        <v>1</v>
      </c>
      <c r="BT525" s="71">
        <v>0</v>
      </c>
      <c r="BU525"/>
      <c r="BV525" s="70">
        <v>12.544</v>
      </c>
      <c r="BW525" s="70">
        <v>0</v>
      </c>
      <c r="BX525" s="70">
        <v>0</v>
      </c>
      <c r="BY525" s="70">
        <v>0</v>
      </c>
      <c r="BZ525" s="70">
        <v>0</v>
      </c>
      <c r="CA525" s="70">
        <v>0</v>
      </c>
      <c r="CB525" s="70">
        <v>0</v>
      </c>
      <c r="CC525" s="70">
        <v>0</v>
      </c>
      <c r="CD525" s="70">
        <v>0</v>
      </c>
    </row>
    <row r="526" spans="1:82">
      <c r="A526" s="70" t="s">
        <v>2408</v>
      </c>
      <c r="B526" s="70">
        <v>150</v>
      </c>
      <c r="C526" s="70">
        <v>14</v>
      </c>
      <c r="D526" s="70">
        <v>9</v>
      </c>
      <c r="E526" s="70">
        <v>2017</v>
      </c>
      <c r="F526" s="70" t="s">
        <v>156</v>
      </c>
      <c r="G526" s="70" t="s">
        <v>1860</v>
      </c>
      <c r="H526" s="70" t="s">
        <v>1861</v>
      </c>
      <c r="I526" s="148"/>
      <c r="J526" s="71">
        <v>0.84443587267219833</v>
      </c>
      <c r="K526" s="71">
        <v>0.3491327748484972</v>
      </c>
      <c r="L526" s="71">
        <v>4.8726387286250299</v>
      </c>
      <c r="M526" s="71">
        <v>7.1836218724204386</v>
      </c>
      <c r="N526" s="71">
        <v>7.0458279106402504</v>
      </c>
      <c r="O526" s="71">
        <v>2.754684895684643</v>
      </c>
      <c r="P526" s="71">
        <v>3.2878296362704309</v>
      </c>
      <c r="Q526" s="71">
        <v>0.17765543488171201</v>
      </c>
      <c r="R526" s="71">
        <v>0</v>
      </c>
      <c r="S526" s="71">
        <v>0.68757045504560277</v>
      </c>
      <c r="T526" s="72"/>
      <c r="U526" s="71">
        <v>31563</v>
      </c>
      <c r="V526" s="71">
        <v>112</v>
      </c>
      <c r="W526" s="71">
        <v>104</v>
      </c>
      <c r="X526" s="71">
        <v>1380</v>
      </c>
      <c r="Y526" s="71">
        <v>1354</v>
      </c>
      <c r="Z526" s="71">
        <v>1647</v>
      </c>
      <c r="AA526" s="71">
        <v>681</v>
      </c>
      <c r="AB526" s="71">
        <v>2601</v>
      </c>
      <c r="AC526" s="71">
        <v>0</v>
      </c>
      <c r="AD526" s="71">
        <v>0.68757045504560277</v>
      </c>
      <c r="AE526" s="72"/>
      <c r="AF526" s="71">
        <v>255858.3069300807</v>
      </c>
      <c r="AG526" s="71">
        <v>230689.23329523671</v>
      </c>
      <c r="AH526" s="71">
        <v>671997.50704225525</v>
      </c>
      <c r="AI526" s="71">
        <v>8544352.7724895328</v>
      </c>
      <c r="AJ526" s="71">
        <v>5401530.5605209908</v>
      </c>
      <c r="AK526" s="71">
        <v>0</v>
      </c>
      <c r="AL526" s="71">
        <v>0</v>
      </c>
      <c r="AM526" s="71">
        <v>357291.26053829113</v>
      </c>
      <c r="AN526" s="71">
        <v>0</v>
      </c>
      <c r="AO526" s="71">
        <v>0</v>
      </c>
      <c r="AP526" s="71">
        <v>15461719.640816387</v>
      </c>
      <c r="AQ526" s="72"/>
      <c r="AR526" s="71">
        <v>16</v>
      </c>
      <c r="AS526" s="71">
        <v>2</v>
      </c>
      <c r="AT526" s="71">
        <v>0</v>
      </c>
      <c r="AU526" s="71">
        <v>0</v>
      </c>
      <c r="AV526" s="71">
        <v>0</v>
      </c>
      <c r="AW526" s="71">
        <v>0</v>
      </c>
      <c r="AX526" s="71"/>
      <c r="AY526" s="72"/>
      <c r="AZ526" s="71">
        <v>93.9</v>
      </c>
      <c r="BA526" s="71">
        <v>29.6</v>
      </c>
      <c r="BB526" s="71">
        <v>0</v>
      </c>
      <c r="BC526" s="71">
        <v>0</v>
      </c>
      <c r="BD526" s="71">
        <v>0</v>
      </c>
      <c r="BE526" s="71">
        <v>0</v>
      </c>
      <c r="BF526" s="71"/>
      <c r="BG526" s="72"/>
      <c r="BH526" s="71">
        <v>0</v>
      </c>
      <c r="BI526" s="71">
        <v>0</v>
      </c>
      <c r="BJ526" s="71">
        <v>0</v>
      </c>
      <c r="BK526" s="71">
        <v>0</v>
      </c>
      <c r="BL526" s="71">
        <v>11.545999999999999</v>
      </c>
      <c r="BM526" s="71">
        <v>0</v>
      </c>
      <c r="BN526" s="72"/>
      <c r="BO526" s="71">
        <v>0</v>
      </c>
      <c r="BP526" s="71">
        <v>0</v>
      </c>
      <c r="BQ526" s="71">
        <v>0</v>
      </c>
      <c r="BR526" s="71">
        <v>0</v>
      </c>
      <c r="BS526" s="71">
        <v>1</v>
      </c>
      <c r="BT526" s="71">
        <v>0</v>
      </c>
      <c r="BU526"/>
      <c r="BV526" s="70">
        <v>11.545999999999999</v>
      </c>
      <c r="BW526" s="70">
        <v>0</v>
      </c>
      <c r="BX526" s="70">
        <v>0</v>
      </c>
      <c r="BY526" s="70">
        <v>0</v>
      </c>
      <c r="BZ526" s="70">
        <v>0</v>
      </c>
      <c r="CA526" s="70">
        <v>0</v>
      </c>
      <c r="CB526" s="70">
        <v>0</v>
      </c>
      <c r="CC526" s="70">
        <v>0</v>
      </c>
      <c r="CD526" s="70">
        <v>0</v>
      </c>
    </row>
    <row r="527" spans="1:82">
      <c r="A527" s="70" t="s">
        <v>2409</v>
      </c>
      <c r="B527" s="70">
        <v>151</v>
      </c>
      <c r="C527" s="70">
        <v>15</v>
      </c>
      <c r="D527" s="70">
        <v>9</v>
      </c>
      <c r="E527" s="70">
        <v>2018</v>
      </c>
      <c r="F527" s="70" t="s">
        <v>183</v>
      </c>
      <c r="G527" s="70" t="s">
        <v>1860</v>
      </c>
      <c r="H527" s="70" t="s">
        <v>1861</v>
      </c>
      <c r="I527" s="148"/>
      <c r="J527" s="71">
        <v>1.101851001348616</v>
      </c>
      <c r="K527" s="71">
        <v>0.32494804933526683</v>
      </c>
      <c r="L527" s="71">
        <v>4.470018420476892</v>
      </c>
      <c r="M527" s="71">
        <v>7.2190520441809936</v>
      </c>
      <c r="N527" s="71">
        <v>6.3144997863750598</v>
      </c>
      <c r="O527" s="71">
        <v>2.6602611678501877</v>
      </c>
      <c r="P527" s="71">
        <v>3.2120828331663329</v>
      </c>
      <c r="Q527" s="71">
        <v>0.15927603428444001</v>
      </c>
      <c r="R527" s="71">
        <v>0</v>
      </c>
      <c r="S527" s="71">
        <v>0.82234601555731657</v>
      </c>
      <c r="T527" s="72"/>
      <c r="U527" s="71">
        <v>43033</v>
      </c>
      <c r="V527" s="71">
        <v>112</v>
      </c>
      <c r="W527" s="71">
        <v>104</v>
      </c>
      <c r="X527" s="71">
        <v>1380</v>
      </c>
      <c r="Y527" s="71">
        <v>1318</v>
      </c>
      <c r="Z527" s="71">
        <v>1621</v>
      </c>
      <c r="AA527" s="71">
        <v>672</v>
      </c>
      <c r="AB527" s="71">
        <v>2513</v>
      </c>
      <c r="AC527" s="71">
        <v>0</v>
      </c>
      <c r="AD527" s="71">
        <v>0.82234601555731657</v>
      </c>
      <c r="AE527" s="72"/>
      <c r="AF527" s="71">
        <v>350171.29728897259</v>
      </c>
      <c r="AG527" s="71">
        <v>208718.5702226604</v>
      </c>
      <c r="AH527" s="71">
        <v>633357.73307294364</v>
      </c>
      <c r="AI527" s="71">
        <v>8734073.8416090049</v>
      </c>
      <c r="AJ527" s="71">
        <v>4884278.7118972056</v>
      </c>
      <c r="AK527" s="71">
        <v>0</v>
      </c>
      <c r="AL527" s="71">
        <v>0</v>
      </c>
      <c r="AM527" s="71">
        <v>345917.24121837359</v>
      </c>
      <c r="AN527" s="71">
        <v>0</v>
      </c>
      <c r="AO527" s="71">
        <v>0</v>
      </c>
      <c r="AP527" s="71">
        <v>15156517.39530916</v>
      </c>
      <c r="AQ527" s="72"/>
      <c r="AR527" s="71">
        <v>16</v>
      </c>
      <c r="AS527" s="71">
        <v>3</v>
      </c>
      <c r="AT527" s="71">
        <v>0</v>
      </c>
      <c r="AU527" s="71">
        <v>1</v>
      </c>
      <c r="AV527" s="71">
        <v>0</v>
      </c>
      <c r="AW527" s="71">
        <v>0</v>
      </c>
      <c r="AX527" s="71"/>
      <c r="AY527" s="72"/>
      <c r="AZ527" s="71">
        <v>93.5</v>
      </c>
      <c r="BA527" s="71">
        <v>650</v>
      </c>
      <c r="BB527" s="71">
        <v>0</v>
      </c>
      <c r="BC527" s="71">
        <v>6432</v>
      </c>
      <c r="BD527" s="71">
        <v>0</v>
      </c>
      <c r="BE527" s="71">
        <v>0</v>
      </c>
      <c r="BF527" s="71"/>
      <c r="BG527" s="72"/>
      <c r="BH527" s="71">
        <v>0</v>
      </c>
      <c r="BI527" s="71">
        <v>0</v>
      </c>
      <c r="BJ527" s="71">
        <v>0</v>
      </c>
      <c r="BK527" s="71">
        <v>0</v>
      </c>
      <c r="BL527" s="71">
        <v>10.177</v>
      </c>
      <c r="BM527" s="71">
        <v>0</v>
      </c>
      <c r="BN527" s="72"/>
      <c r="BO527" s="71">
        <v>0</v>
      </c>
      <c r="BP527" s="71">
        <v>0</v>
      </c>
      <c r="BQ527" s="71">
        <v>0</v>
      </c>
      <c r="BR527" s="71">
        <v>0</v>
      </c>
      <c r="BS527" s="71">
        <v>1</v>
      </c>
      <c r="BT527" s="71">
        <v>0</v>
      </c>
      <c r="BU527"/>
      <c r="BV527" s="70">
        <v>10.177</v>
      </c>
      <c r="BW527" s="70">
        <v>0</v>
      </c>
      <c r="BX527" s="70">
        <v>0</v>
      </c>
      <c r="BY527" s="70">
        <v>0</v>
      </c>
      <c r="BZ527" s="70">
        <v>0</v>
      </c>
      <c r="CA527" s="70">
        <v>0</v>
      </c>
      <c r="CB527" s="70">
        <v>0</v>
      </c>
      <c r="CC527" s="70">
        <v>0</v>
      </c>
      <c r="CD527" s="70">
        <v>0</v>
      </c>
    </row>
    <row r="528" spans="1:82">
      <c r="A528" s="70" t="s">
        <v>2410</v>
      </c>
      <c r="B528" s="70">
        <v>152</v>
      </c>
      <c r="C528" s="70">
        <v>16</v>
      </c>
      <c r="D528" s="70">
        <v>9</v>
      </c>
      <c r="E528" s="70">
        <v>2019</v>
      </c>
      <c r="F528" s="70" t="s">
        <v>158</v>
      </c>
      <c r="G528" s="70" t="s">
        <v>1860</v>
      </c>
      <c r="H528" s="70" t="s">
        <v>1861</v>
      </c>
      <c r="I528" s="148"/>
      <c r="J528" s="71">
        <v>0.45336275429439649</v>
      </c>
      <c r="K528" s="71">
        <v>0.30152786216339572</v>
      </c>
      <c r="L528" s="71">
        <v>4.4900456282203267</v>
      </c>
      <c r="M528" s="71">
        <v>6.4761451948471018</v>
      </c>
      <c r="N528" s="71">
        <v>6.5961904045373183</v>
      </c>
      <c r="O528" s="71">
        <v>2.603555150565684</v>
      </c>
      <c r="P528" s="71">
        <v>3.0581173042813705</v>
      </c>
      <c r="Q528" s="71">
        <v>0.15532462259218299</v>
      </c>
      <c r="R528" s="71">
        <v>0</v>
      </c>
      <c r="S528" s="71">
        <v>0.69184719270172601</v>
      </c>
      <c r="T528" s="72"/>
      <c r="U528" s="71">
        <v>18626</v>
      </c>
      <c r="V528" s="71">
        <v>112</v>
      </c>
      <c r="W528" s="71">
        <v>104</v>
      </c>
      <c r="X528" s="71">
        <v>1380</v>
      </c>
      <c r="Y528" s="71">
        <v>1360</v>
      </c>
      <c r="Z528" s="71">
        <v>1630</v>
      </c>
      <c r="AA528" s="71">
        <v>635</v>
      </c>
      <c r="AB528" s="71">
        <v>2517</v>
      </c>
      <c r="AC528" s="71">
        <v>0</v>
      </c>
      <c r="AD528" s="71">
        <v>0.69184719270172601</v>
      </c>
      <c r="AE528" s="72"/>
      <c r="AF528" s="71">
        <v>148725.44556109299</v>
      </c>
      <c r="AG528" s="71">
        <v>208656.76279637779</v>
      </c>
      <c r="AH528" s="71">
        <v>683837.16640150035</v>
      </c>
      <c r="AI528" s="71">
        <v>8558667.3036242109</v>
      </c>
      <c r="AJ528" s="71">
        <v>5316338.7243753551</v>
      </c>
      <c r="AK528" s="71">
        <v>0</v>
      </c>
      <c r="AL528" s="71">
        <v>0</v>
      </c>
      <c r="AM528" s="71">
        <v>342796.45203414466</v>
      </c>
      <c r="AN528" s="71">
        <v>0</v>
      </c>
      <c r="AO528" s="71">
        <v>0</v>
      </c>
      <c r="AP528" s="71">
        <v>15259021.854792684</v>
      </c>
      <c r="AQ528" s="72"/>
      <c r="AR528" s="71">
        <v>16</v>
      </c>
      <c r="AS528" s="71">
        <v>3</v>
      </c>
      <c r="AT528" s="71">
        <v>0</v>
      </c>
      <c r="AU528" s="71">
        <v>1</v>
      </c>
      <c r="AV528" s="71">
        <v>0</v>
      </c>
      <c r="AW528" s="71">
        <v>0</v>
      </c>
      <c r="AX528" s="71"/>
      <c r="AY528" s="72"/>
      <c r="AZ528" s="71">
        <v>93.9</v>
      </c>
      <c r="BA528" s="71">
        <v>649.5</v>
      </c>
      <c r="BB528" s="71">
        <v>0</v>
      </c>
      <c r="BC528" s="71">
        <v>6431.5</v>
      </c>
      <c r="BD528" s="71">
        <v>0</v>
      </c>
      <c r="BE528" s="71">
        <v>0</v>
      </c>
      <c r="BF528" s="71"/>
      <c r="BG528" s="72"/>
      <c r="BH528" s="71">
        <v>0</v>
      </c>
      <c r="BI528" s="71">
        <v>0</v>
      </c>
      <c r="BJ528" s="71">
        <v>0</v>
      </c>
      <c r="BK528" s="71">
        <v>0</v>
      </c>
      <c r="BL528" s="71">
        <v>12.063000000000001</v>
      </c>
      <c r="BM528" s="71">
        <v>0</v>
      </c>
      <c r="BN528" s="72"/>
      <c r="BO528" s="71">
        <v>0</v>
      </c>
      <c r="BP528" s="71">
        <v>0</v>
      </c>
      <c r="BQ528" s="71">
        <v>0</v>
      </c>
      <c r="BR528" s="71">
        <v>0</v>
      </c>
      <c r="BS528" s="71">
        <v>1</v>
      </c>
      <c r="BT528" s="71">
        <v>0</v>
      </c>
      <c r="BU528"/>
      <c r="BV528" s="70">
        <v>12.063000000000001</v>
      </c>
      <c r="BW528" s="70">
        <v>0</v>
      </c>
      <c r="BX528" s="70">
        <v>0</v>
      </c>
      <c r="BY528" s="70">
        <v>0</v>
      </c>
      <c r="BZ528" s="70">
        <v>0</v>
      </c>
      <c r="CA528" s="70">
        <v>0</v>
      </c>
      <c r="CB528" s="70">
        <v>0</v>
      </c>
      <c r="CC528" s="70">
        <v>0</v>
      </c>
      <c r="CD528" s="70">
        <v>0</v>
      </c>
    </row>
    <row r="529" spans="1:82">
      <c r="A529" s="70" t="s">
        <v>2411</v>
      </c>
      <c r="B529" s="70">
        <v>153</v>
      </c>
      <c r="C529" s="70">
        <v>17</v>
      </c>
      <c r="D529" s="70">
        <v>9</v>
      </c>
      <c r="E529" s="70">
        <v>2020</v>
      </c>
      <c r="F529" s="70" t="s">
        <v>159</v>
      </c>
      <c r="G529" s="70" t="s">
        <v>1860</v>
      </c>
      <c r="H529" s="70" t="s">
        <v>1861</v>
      </c>
      <c r="I529" s="148"/>
      <c r="J529" s="71">
        <v>0.41900311323724798</v>
      </c>
      <c r="K529" s="71">
        <v>0.24734220961298176</v>
      </c>
      <c r="L529" s="71">
        <v>5.2474836233386952</v>
      </c>
      <c r="M529" s="71">
        <v>5.997888090428324</v>
      </c>
      <c r="N529" s="71">
        <v>5.7701644257786224</v>
      </c>
      <c r="O529" s="71">
        <v>2.2656886026207368</v>
      </c>
      <c r="P529" s="71">
        <v>2.9134069973584387</v>
      </c>
      <c r="Q529" s="71">
        <v>0.14321559713597601</v>
      </c>
      <c r="R529" s="71">
        <v>0</v>
      </c>
      <c r="S529" s="71">
        <v>0.5831543871088436</v>
      </c>
      <c r="T529" s="72"/>
      <c r="U529" s="71">
        <v>19514</v>
      </c>
      <c r="V529" s="71">
        <v>85</v>
      </c>
      <c r="W529" s="71">
        <v>108</v>
      </c>
      <c r="X529" s="71">
        <v>1344</v>
      </c>
      <c r="Y529" s="71">
        <v>1298</v>
      </c>
      <c r="Z529" s="71">
        <v>1619</v>
      </c>
      <c r="AA529" s="71">
        <v>643</v>
      </c>
      <c r="AB529" s="71">
        <v>2429</v>
      </c>
      <c r="AC529" s="71">
        <v>0</v>
      </c>
      <c r="AD529" s="71">
        <v>0.5831543871088436</v>
      </c>
      <c r="AE529" s="72"/>
      <c r="AF529" s="71">
        <v>152363.50567092959</v>
      </c>
      <c r="AG529" s="71">
        <v>158472.30109981808</v>
      </c>
      <c r="AH529" s="71">
        <v>769534.49009186495</v>
      </c>
      <c r="AI529" s="71">
        <v>7716820.1484384602</v>
      </c>
      <c r="AJ529" s="71">
        <v>5330221.1910812203</v>
      </c>
      <c r="AK529" s="71"/>
      <c r="AL529" s="71"/>
      <c r="AM529" s="71">
        <v>317011.48675286397</v>
      </c>
      <c r="AN529" s="71"/>
      <c r="AO529" s="71"/>
      <c r="AP529" s="71">
        <v>14444423.123135157</v>
      </c>
      <c r="AQ529" s="72"/>
      <c r="AR529" s="71">
        <v>16</v>
      </c>
      <c r="AS529" s="71">
        <v>3</v>
      </c>
      <c r="AT529" s="71">
        <v>0</v>
      </c>
      <c r="AU529" s="71">
        <v>2</v>
      </c>
      <c r="AV529" s="71">
        <v>0</v>
      </c>
      <c r="AW529" s="71">
        <v>0</v>
      </c>
      <c r="AX529" s="71"/>
      <c r="AY529" s="72"/>
      <c r="AZ529" s="71">
        <v>94.100000000000009</v>
      </c>
      <c r="BA529" s="71">
        <v>649.5</v>
      </c>
      <c r="BB529" s="71">
        <v>0</v>
      </c>
      <c r="BC529" s="71">
        <v>6931.5</v>
      </c>
      <c r="BD529" s="71">
        <v>0</v>
      </c>
      <c r="BE529" s="71">
        <v>0</v>
      </c>
      <c r="BF529" s="71"/>
      <c r="BG529" s="72"/>
      <c r="BH529" s="71">
        <v>0</v>
      </c>
      <c r="BI529" s="71">
        <v>0</v>
      </c>
      <c r="BJ529" s="71">
        <v>0</v>
      </c>
      <c r="BK529" s="71">
        <v>0</v>
      </c>
      <c r="BL529" s="71">
        <v>10.472</v>
      </c>
      <c r="BM529" s="71">
        <v>0</v>
      </c>
      <c r="BN529" s="72"/>
      <c r="BO529" s="71">
        <v>0</v>
      </c>
      <c r="BP529" s="71">
        <v>0</v>
      </c>
      <c r="BQ529" s="71">
        <v>0</v>
      </c>
      <c r="BR529" s="71">
        <v>0</v>
      </c>
      <c r="BS529" s="71">
        <v>1</v>
      </c>
      <c r="BT529" s="71">
        <v>0</v>
      </c>
      <c r="BU529"/>
      <c r="BV529" s="70">
        <v>10.472</v>
      </c>
      <c r="BW529" s="70">
        <v>0</v>
      </c>
      <c r="BX529" s="70">
        <v>0</v>
      </c>
      <c r="BY529" s="70">
        <v>0</v>
      </c>
      <c r="BZ529" s="70">
        <v>0</v>
      </c>
      <c r="CA529" s="70">
        <v>0</v>
      </c>
      <c r="CB529" s="70">
        <v>0</v>
      </c>
      <c r="CC529" s="70">
        <v>0</v>
      </c>
      <c r="CD529" s="70">
        <v>0</v>
      </c>
    </row>
    <row r="530" spans="1:82">
      <c r="A530" s="70" t="s">
        <v>2412</v>
      </c>
      <c r="B530" s="70">
        <v>153</v>
      </c>
      <c r="C530" s="70">
        <v>18</v>
      </c>
      <c r="D530" s="70">
        <v>9</v>
      </c>
      <c r="E530" s="70">
        <v>2021</v>
      </c>
      <c r="F530" s="70" t="s">
        <v>160</v>
      </c>
      <c r="G530" s="70" t="s">
        <v>1860</v>
      </c>
      <c r="H530" s="70" t="s">
        <v>1861</v>
      </c>
      <c r="I530" s="148"/>
      <c r="J530" s="71">
        <v>0.43032441816993788</v>
      </c>
      <c r="K530" s="71">
        <v>0.23825920583340249</v>
      </c>
      <c r="L530" s="71">
        <v>4.7887955371878519</v>
      </c>
      <c r="M530" s="71">
        <v>6.0915540725000108</v>
      </c>
      <c r="N530" s="71">
        <v>5.6611533507185499</v>
      </c>
      <c r="O530" s="71">
        <v>2.1759762032634842</v>
      </c>
      <c r="P530" s="71">
        <v>2.9598905073370019</v>
      </c>
      <c r="Q530" s="71">
        <v>0.13966196089466701</v>
      </c>
      <c r="R530" s="71">
        <v>0</v>
      </c>
      <c r="S530" s="71">
        <v>0.6295718809677312</v>
      </c>
      <c r="T530" s="72"/>
      <c r="U530" s="71">
        <v>20581</v>
      </c>
      <c r="V530" s="71">
        <v>85</v>
      </c>
      <c r="W530" s="71">
        <v>108</v>
      </c>
      <c r="X530" s="71">
        <v>1344</v>
      </c>
      <c r="Y530" s="71">
        <v>1289</v>
      </c>
      <c r="Z530" s="71">
        <v>1601</v>
      </c>
      <c r="AA530" s="71">
        <v>637</v>
      </c>
      <c r="AB530" s="71">
        <v>2392</v>
      </c>
      <c r="AC530" s="71">
        <v>0</v>
      </c>
      <c r="AD530" s="71">
        <v>0.6295718809677312</v>
      </c>
      <c r="AE530" s="72"/>
      <c r="AF530" s="71">
        <v>157641.60120572726</v>
      </c>
      <c r="AG530" s="71">
        <v>161208.8689914743</v>
      </c>
      <c r="AH530" s="71">
        <v>689932.45448966068</v>
      </c>
      <c r="AI530" s="71">
        <v>8467639.207112683</v>
      </c>
      <c r="AJ530" s="71">
        <v>5156262.7728634691</v>
      </c>
      <c r="AK530" s="71">
        <v>0</v>
      </c>
      <c r="AL530" s="71">
        <v>0</v>
      </c>
      <c r="AM530" s="71">
        <v>313983.21963626455</v>
      </c>
      <c r="AN530" s="71">
        <v>0</v>
      </c>
      <c r="AO530" s="71">
        <v>0</v>
      </c>
      <c r="AP530" s="71">
        <v>14946668.12429928</v>
      </c>
      <c r="AQ530" s="72"/>
      <c r="AR530" s="71">
        <v>17</v>
      </c>
      <c r="AS530" s="71">
        <v>3</v>
      </c>
      <c r="AT530" s="71">
        <v>0</v>
      </c>
      <c r="AU530" s="71">
        <v>2</v>
      </c>
      <c r="AV530" s="71">
        <v>0</v>
      </c>
      <c r="AW530" s="71">
        <v>0</v>
      </c>
      <c r="AX530" s="71"/>
      <c r="AY530" s="72"/>
      <c r="AZ530" s="71">
        <v>100</v>
      </c>
      <c r="BA530" s="71">
        <v>649.5</v>
      </c>
      <c r="BB530" s="71">
        <v>0</v>
      </c>
      <c r="BC530" s="71">
        <v>6931.5</v>
      </c>
      <c r="BD530" s="71">
        <v>0</v>
      </c>
      <c r="BE530" s="71">
        <v>0</v>
      </c>
      <c r="BF530" s="71"/>
      <c r="BG530" s="72"/>
      <c r="BH530" s="71">
        <v>0</v>
      </c>
      <c r="BI530" s="71">
        <v>0</v>
      </c>
      <c r="BJ530" s="71">
        <v>0</v>
      </c>
      <c r="BK530" s="71">
        <v>0</v>
      </c>
      <c r="BL530" s="71">
        <v>12.538</v>
      </c>
      <c r="BM530" s="71">
        <v>0</v>
      </c>
      <c r="BN530" s="72"/>
      <c r="BO530" s="71">
        <v>0</v>
      </c>
      <c r="BP530" s="71">
        <v>0</v>
      </c>
      <c r="BQ530" s="71">
        <v>0</v>
      </c>
      <c r="BR530" s="71">
        <v>0</v>
      </c>
      <c r="BS530" s="71">
        <v>1</v>
      </c>
      <c r="BT530" s="71">
        <v>0</v>
      </c>
      <c r="BU530"/>
      <c r="BV530" s="70">
        <v>12.538</v>
      </c>
      <c r="BW530" s="70">
        <v>0</v>
      </c>
      <c r="BX530" s="70">
        <v>0</v>
      </c>
      <c r="BY530" s="70">
        <v>0</v>
      </c>
      <c r="BZ530" s="70">
        <v>0</v>
      </c>
      <c r="CA530" s="70">
        <v>0</v>
      </c>
      <c r="CB530" s="70">
        <v>0</v>
      </c>
      <c r="CC530" s="70">
        <v>0</v>
      </c>
      <c r="CD530" s="70">
        <v>0</v>
      </c>
    </row>
    <row r="531" spans="1:82">
      <c r="A531" s="70" t="s">
        <v>1862</v>
      </c>
      <c r="B531" s="70">
        <v>153</v>
      </c>
      <c r="C531" s="70">
        <v>19</v>
      </c>
      <c r="D531" s="70">
        <v>9</v>
      </c>
      <c r="E531" s="70">
        <v>2022</v>
      </c>
      <c r="F531" s="70" t="s">
        <v>161</v>
      </c>
      <c r="G531" s="70" t="s">
        <v>1860</v>
      </c>
      <c r="H531" s="70" t="s">
        <v>1861</v>
      </c>
      <c r="I531" s="148"/>
      <c r="J531" s="71">
        <v>0.38653389002433758</v>
      </c>
      <c r="K531" s="71">
        <v>0.22790781475940416</v>
      </c>
      <c r="L531" s="71">
        <v>4.2937874715914983</v>
      </c>
      <c r="M531" s="71">
        <v>6.2106587672911928</v>
      </c>
      <c r="N531" s="71">
        <v>5.5666620975721726</v>
      </c>
      <c r="O531" s="71">
        <v>2.2401735011793038</v>
      </c>
      <c r="P531" s="71">
        <v>2.9291767330476555</v>
      </c>
      <c r="Q531" s="71">
        <v>0.13905056800173302</v>
      </c>
      <c r="R531" s="71">
        <v>0</v>
      </c>
      <c r="S531" s="71">
        <v>0.76287661564777087</v>
      </c>
      <c r="T531" s="72"/>
      <c r="U531" s="71">
        <v>22737</v>
      </c>
      <c r="V531" s="71">
        <v>85</v>
      </c>
      <c r="W531" s="71">
        <v>108</v>
      </c>
      <c r="X531" s="71">
        <v>1344</v>
      </c>
      <c r="Y531" s="71">
        <v>1287</v>
      </c>
      <c r="Z531" s="71">
        <v>1566</v>
      </c>
      <c r="AA531" s="71">
        <v>640</v>
      </c>
      <c r="AB531" s="71">
        <v>2362</v>
      </c>
      <c r="AC531" s="71">
        <v>0</v>
      </c>
      <c r="AD531" s="71">
        <v>0.76287661564777087</v>
      </c>
      <c r="AE531" s="72"/>
      <c r="AF531" s="71">
        <v>155260.19092683995</v>
      </c>
      <c r="AG531" s="71">
        <v>162625.01986661245</v>
      </c>
      <c r="AH531" s="71">
        <v>765831.36715695448</v>
      </c>
      <c r="AI531" s="71">
        <v>8409418.8990169242</v>
      </c>
      <c r="AJ531" s="71">
        <v>5240489.8480556766</v>
      </c>
      <c r="AK531" s="71">
        <v>0</v>
      </c>
      <c r="AL531" s="71">
        <v>0</v>
      </c>
      <c r="AM531" s="71">
        <v>304998.66938960698</v>
      </c>
      <c r="AN531" s="71">
        <v>0</v>
      </c>
      <c r="AO531" s="71">
        <v>0</v>
      </c>
      <c r="AP531" s="71">
        <v>15038623.994412614</v>
      </c>
      <c r="AQ531" s="72"/>
      <c r="AR531" s="71">
        <v>19</v>
      </c>
      <c r="AS531" s="71">
        <v>3</v>
      </c>
      <c r="AT531" s="71">
        <v>0</v>
      </c>
      <c r="AU531" s="71">
        <v>2</v>
      </c>
      <c r="AV531" s="71">
        <v>0</v>
      </c>
      <c r="AW531" s="71">
        <v>0</v>
      </c>
      <c r="AX531" s="71"/>
      <c r="AY531" s="72"/>
      <c r="AZ531" s="71">
        <v>110.4</v>
      </c>
      <c r="BA531" s="71">
        <v>649.5</v>
      </c>
      <c r="BB531" s="71">
        <v>0</v>
      </c>
      <c r="BC531" s="71">
        <v>6931.5</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2413</v>
      </c>
      <c r="B532" s="70">
        <v>153</v>
      </c>
      <c r="C532" s="70">
        <v>20</v>
      </c>
      <c r="D532" s="70">
        <v>9</v>
      </c>
      <c r="E532" s="70">
        <v>2023</v>
      </c>
      <c r="F532" s="70" t="s">
        <v>1539</v>
      </c>
      <c r="G532" s="70" t="s">
        <v>1860</v>
      </c>
      <c r="H532" s="70" t="s">
        <v>1861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20</v>
      </c>
      <c r="AS532" s="71">
        <v>3</v>
      </c>
      <c r="AT532" s="71">
        <v>0</v>
      </c>
      <c r="AU532" s="71">
        <v>2</v>
      </c>
      <c r="AV532" s="71">
        <v>0</v>
      </c>
      <c r="AW532" s="71">
        <v>0</v>
      </c>
      <c r="AX532" s="71"/>
      <c r="AY532" s="72"/>
      <c r="AZ532" s="71">
        <v>120.30000000000001</v>
      </c>
      <c r="BA532" s="71">
        <v>649.5</v>
      </c>
      <c r="BB532" s="71">
        <v>0</v>
      </c>
      <c r="BC532" s="71">
        <v>6931.5</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1859</v>
      </c>
      <c r="B533" s="70">
        <v>153</v>
      </c>
      <c r="C533" s="70">
        <v>21</v>
      </c>
      <c r="D533" s="70">
        <v>9</v>
      </c>
      <c r="E533" s="70">
        <v>2024</v>
      </c>
      <c r="F533" s="70" t="s">
        <v>1554</v>
      </c>
      <c r="G533" s="70" t="s">
        <v>1860</v>
      </c>
      <c r="H533" s="70" t="s">
        <v>1861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2414</v>
      </c>
      <c r="B534" s="70">
        <v>341</v>
      </c>
      <c r="C534" s="70">
        <v>1</v>
      </c>
      <c r="D534" s="70">
        <v>21</v>
      </c>
      <c r="E534" s="70">
        <v>1990</v>
      </c>
      <c r="F534" s="70" t="s">
        <v>787</v>
      </c>
      <c r="G534" s="70" t="s">
        <v>2415</v>
      </c>
      <c r="H534" s="70" t="s">
        <v>2416</v>
      </c>
      <c r="I534" s="148"/>
      <c r="J534" s="71">
        <v>4.9804827997455412</v>
      </c>
      <c r="K534" s="71">
        <v>0.71953811626531827</v>
      </c>
      <c r="L534" s="71">
        <v>2.0876087598704181</v>
      </c>
      <c r="M534" s="71">
        <v>1.784197917026078</v>
      </c>
      <c r="N534" s="71">
        <v>4.614190703703537</v>
      </c>
      <c r="O534" s="71">
        <v>2.35344633942589</v>
      </c>
      <c r="P534" s="71">
        <v>5.4404433562539802</v>
      </c>
      <c r="Q534" s="71">
        <v>0.25824359342791797</v>
      </c>
      <c r="R534" s="71">
        <v>0</v>
      </c>
      <c r="S534" s="71">
        <v>0.31063810203616232</v>
      </c>
      <c r="T534" s="72"/>
      <c r="U534" s="71">
        <v>104691</v>
      </c>
      <c r="V534" s="71">
        <v>292</v>
      </c>
      <c r="W534" s="71">
        <v>22</v>
      </c>
      <c r="X534" s="71">
        <v>722</v>
      </c>
      <c r="Y534" s="71">
        <v>1725</v>
      </c>
      <c r="Z534" s="71">
        <v>968</v>
      </c>
      <c r="AA534" s="71">
        <v>1321</v>
      </c>
      <c r="AB534" s="71">
        <v>4193</v>
      </c>
      <c r="AC534" s="71">
        <v>0</v>
      </c>
      <c r="AD534" s="71">
        <v>0.31063810203616232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2417</v>
      </c>
      <c r="B535" s="70">
        <v>342</v>
      </c>
      <c r="C535" s="70">
        <v>2</v>
      </c>
      <c r="D535" s="70">
        <v>21</v>
      </c>
      <c r="E535" s="70">
        <v>2005</v>
      </c>
      <c r="F535" s="70" t="s">
        <v>789</v>
      </c>
      <c r="G535" s="70" t="s">
        <v>2415</v>
      </c>
      <c r="H535" s="70" t="s">
        <v>2416</v>
      </c>
      <c r="I535" s="148"/>
      <c r="J535" s="71">
        <v>0</v>
      </c>
      <c r="K535" s="71">
        <v>0.36713479810836519</v>
      </c>
      <c r="L535" s="71">
        <v>3.2868330086992579</v>
      </c>
      <c r="M535" s="71">
        <v>3.6565420288835901</v>
      </c>
      <c r="N535" s="71">
        <v>6.1184064790483168</v>
      </c>
      <c r="O535" s="71">
        <v>3.115768416348474</v>
      </c>
      <c r="P535" s="71">
        <v>5.7075330816188403</v>
      </c>
      <c r="Q535" s="71">
        <v>0.20908691082175199</v>
      </c>
      <c r="R535" s="71">
        <v>0</v>
      </c>
      <c r="S535" s="71">
        <v>0</v>
      </c>
      <c r="T535" s="72"/>
      <c r="U535" s="71">
        <v>0</v>
      </c>
      <c r="V535" s="71">
        <v>184</v>
      </c>
      <c r="W535" s="71">
        <v>32</v>
      </c>
      <c r="X535" s="71">
        <v>723</v>
      </c>
      <c r="Y535" s="71">
        <v>1724</v>
      </c>
      <c r="Z535" s="71">
        <v>1483</v>
      </c>
      <c r="AA535" s="71">
        <v>1135</v>
      </c>
      <c r="AB535" s="71">
        <v>3549</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2418</v>
      </c>
      <c r="B536" s="70">
        <v>343</v>
      </c>
      <c r="C536" s="70">
        <v>3</v>
      </c>
      <c r="D536" s="70">
        <v>21</v>
      </c>
      <c r="E536" s="70">
        <v>2006</v>
      </c>
      <c r="F536" s="70" t="s">
        <v>790</v>
      </c>
      <c r="G536" s="70" t="s">
        <v>2415</v>
      </c>
      <c r="H536" s="70" t="s">
        <v>2416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2419</v>
      </c>
      <c r="B537" s="70">
        <v>344</v>
      </c>
      <c r="C537" s="70">
        <v>4</v>
      </c>
      <c r="D537" s="70">
        <v>21</v>
      </c>
      <c r="E537" s="70">
        <v>2007</v>
      </c>
      <c r="F537" s="70" t="s">
        <v>791</v>
      </c>
      <c r="G537" s="70" t="s">
        <v>2415</v>
      </c>
      <c r="H537" s="70" t="s">
        <v>2416</v>
      </c>
      <c r="I537" s="148"/>
      <c r="J537" s="71">
        <v>0</v>
      </c>
      <c r="K537" s="71">
        <v>0.27102241004773531</v>
      </c>
      <c r="L537" s="71">
        <v>2.3606995568189579</v>
      </c>
      <c r="M537" s="71">
        <v>3.5879164277507631</v>
      </c>
      <c r="N537" s="71">
        <v>6.5289155236180472</v>
      </c>
      <c r="O537" s="71">
        <v>2.981054961651556</v>
      </c>
      <c r="P537" s="71">
        <v>5.2903354611617441</v>
      </c>
      <c r="Q537" s="71">
        <v>0.21254978880015199</v>
      </c>
      <c r="R537" s="71">
        <v>0</v>
      </c>
      <c r="S537" s="71">
        <v>0.1671925578544366</v>
      </c>
      <c r="T537" s="72"/>
      <c r="U537" s="71">
        <v>0</v>
      </c>
      <c r="V537" s="71">
        <v>132</v>
      </c>
      <c r="W537" s="71">
        <v>24</v>
      </c>
      <c r="X537" s="71">
        <v>954</v>
      </c>
      <c r="Y537" s="71">
        <v>1693</v>
      </c>
      <c r="Z537" s="71">
        <v>1475</v>
      </c>
      <c r="AA537" s="71">
        <v>1036</v>
      </c>
      <c r="AB537" s="71">
        <v>3417</v>
      </c>
      <c r="AC537" s="71">
        <v>0</v>
      </c>
      <c r="AD537" s="71">
        <v>0.1671925578544366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2420</v>
      </c>
      <c r="B538" s="70">
        <v>345</v>
      </c>
      <c r="C538" s="70">
        <v>5</v>
      </c>
      <c r="D538" s="70">
        <v>21</v>
      </c>
      <c r="E538" s="70">
        <v>2008</v>
      </c>
      <c r="F538" s="70" t="s">
        <v>792</v>
      </c>
      <c r="G538" s="70" t="s">
        <v>2415</v>
      </c>
      <c r="H538" s="70" t="s">
        <v>2416</v>
      </c>
      <c r="I538" s="148"/>
      <c r="J538" s="71">
        <v>0</v>
      </c>
      <c r="K538" s="71">
        <v>0.19700759644828089</v>
      </c>
      <c r="L538" s="71">
        <v>2.079731888519206</v>
      </c>
      <c r="M538" s="71">
        <v>3.9322518765779901</v>
      </c>
      <c r="N538" s="71">
        <v>5.8884387242435006</v>
      </c>
      <c r="O538" s="71">
        <v>2.9248810108337482</v>
      </c>
      <c r="P538" s="71">
        <v>5.1873933866963418</v>
      </c>
      <c r="Q538" s="71">
        <v>0.20543854529949199</v>
      </c>
      <c r="R538" s="71">
        <v>0</v>
      </c>
      <c r="S538" s="71">
        <v>0.23107679276139551</v>
      </c>
      <c r="T538" s="72"/>
      <c r="U538" s="71">
        <v>0</v>
      </c>
      <c r="V538" s="71">
        <v>132</v>
      </c>
      <c r="W538" s="71">
        <v>24</v>
      </c>
      <c r="X538" s="71">
        <v>954</v>
      </c>
      <c r="Y538" s="71">
        <v>1671</v>
      </c>
      <c r="Z538" s="71">
        <v>1498</v>
      </c>
      <c r="AA538" s="71">
        <v>1017</v>
      </c>
      <c r="AB538" s="71">
        <v>3357</v>
      </c>
      <c r="AC538" s="71">
        <v>0</v>
      </c>
      <c r="AD538" s="71">
        <v>0.23107679276139551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2421</v>
      </c>
      <c r="B539" s="70">
        <v>346</v>
      </c>
      <c r="C539" s="70">
        <v>6</v>
      </c>
      <c r="D539" s="70">
        <v>21</v>
      </c>
      <c r="E539" s="70">
        <v>2009</v>
      </c>
      <c r="F539" s="70" t="s">
        <v>176</v>
      </c>
      <c r="G539" s="1064" t="s">
        <v>2415</v>
      </c>
      <c r="H539" s="70" t="s">
        <v>2416</v>
      </c>
      <c r="I539" s="148"/>
      <c r="J539" s="71">
        <v>0</v>
      </c>
      <c r="K539" s="71">
        <v>0.1503819728969496</v>
      </c>
      <c r="L539" s="71">
        <v>8.1911714438621406</v>
      </c>
      <c r="M539" s="71">
        <v>3.351869443680477</v>
      </c>
      <c r="N539" s="71">
        <v>4.8757417280420503</v>
      </c>
      <c r="O539" s="71">
        <v>3.014691135348496</v>
      </c>
      <c r="P539" s="71">
        <v>4.879024654568151</v>
      </c>
      <c r="Q539" s="71">
        <v>0.19226468786004799</v>
      </c>
      <c r="R539" s="71">
        <v>0</v>
      </c>
      <c r="S539" s="71">
        <v>0.2359306499914284</v>
      </c>
      <c r="T539" s="72"/>
      <c r="U539" s="71">
        <v>0</v>
      </c>
      <c r="V539" s="71">
        <v>110</v>
      </c>
      <c r="W539" s="71">
        <v>105</v>
      </c>
      <c r="X539" s="71">
        <v>925</v>
      </c>
      <c r="Y539" s="71">
        <v>1663</v>
      </c>
      <c r="Z539" s="71">
        <v>1524</v>
      </c>
      <c r="AA539" s="71">
        <v>982</v>
      </c>
      <c r="AB539" s="71">
        <v>3298</v>
      </c>
      <c r="AC539" s="71">
        <v>0</v>
      </c>
      <c r="AD539" s="71">
        <v>0.2359306499914284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2422</v>
      </c>
      <c r="B540" s="70">
        <v>347</v>
      </c>
      <c r="C540" s="70">
        <v>7</v>
      </c>
      <c r="D540" s="70">
        <v>21</v>
      </c>
      <c r="E540" s="70">
        <v>2010</v>
      </c>
      <c r="F540" s="70" t="s">
        <v>177</v>
      </c>
      <c r="G540" s="1064" t="s">
        <v>2415</v>
      </c>
      <c r="H540" s="70" t="s">
        <v>2416</v>
      </c>
      <c r="I540" s="148"/>
      <c r="J540" s="71">
        <v>0</v>
      </c>
      <c r="K540" s="71">
        <v>0.1669763039914241</v>
      </c>
      <c r="L540" s="71">
        <v>7.9916978873715294</v>
      </c>
      <c r="M540" s="71">
        <v>3.661698087564448</v>
      </c>
      <c r="N540" s="71">
        <v>5.1342915402993103</v>
      </c>
      <c r="O540" s="71">
        <v>2.9830263159503589</v>
      </c>
      <c r="P540" s="71">
        <v>4.8409299150785277</v>
      </c>
      <c r="Q540" s="71">
        <v>0.19687489462656099</v>
      </c>
      <c r="R540" s="71">
        <v>0</v>
      </c>
      <c r="S540" s="71">
        <v>0.2145744018447508</v>
      </c>
      <c r="T540" s="72"/>
      <c r="U540" s="71">
        <v>0</v>
      </c>
      <c r="V540" s="71">
        <v>110</v>
      </c>
      <c r="W540" s="71">
        <v>105</v>
      </c>
      <c r="X540" s="71">
        <v>925</v>
      </c>
      <c r="Y540" s="71">
        <v>1638</v>
      </c>
      <c r="Z540" s="71">
        <v>1515</v>
      </c>
      <c r="AA540" s="71">
        <v>950</v>
      </c>
      <c r="AB540" s="71">
        <v>3236</v>
      </c>
      <c r="AC540" s="71">
        <v>0</v>
      </c>
      <c r="AD540" s="71">
        <v>0.2145744018447508</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2423</v>
      </c>
      <c r="B541" s="70">
        <v>348</v>
      </c>
      <c r="C541" s="70">
        <v>8</v>
      </c>
      <c r="D541" s="70">
        <v>21</v>
      </c>
      <c r="E541" s="70">
        <v>2011</v>
      </c>
      <c r="F541" s="70" t="s">
        <v>178</v>
      </c>
      <c r="G541" s="70" t="s">
        <v>2415</v>
      </c>
      <c r="H541" s="70" t="s">
        <v>2416</v>
      </c>
      <c r="I541" s="148"/>
      <c r="J541" s="71">
        <v>0</v>
      </c>
      <c r="K541" s="71">
        <v>0.2405262097617154</v>
      </c>
      <c r="L541" s="71">
        <v>4.3574232798078167</v>
      </c>
      <c r="M541" s="71">
        <v>4.8061672944853058</v>
      </c>
      <c r="N541" s="71">
        <v>6.4683921858160831</v>
      </c>
      <c r="O541" s="71">
        <v>2.8887640139020991</v>
      </c>
      <c r="P541" s="71">
        <v>4.592168781043279</v>
      </c>
      <c r="Q541" s="71">
        <v>0.22189980618312599</v>
      </c>
      <c r="R541" s="71">
        <v>0</v>
      </c>
      <c r="S541" s="71">
        <v>0.16744286208304249</v>
      </c>
      <c r="T541" s="72"/>
      <c r="U541" s="71">
        <v>0</v>
      </c>
      <c r="V541" s="71">
        <v>110</v>
      </c>
      <c r="W541" s="71">
        <v>105</v>
      </c>
      <c r="X541" s="71">
        <v>925</v>
      </c>
      <c r="Y541" s="71">
        <v>1613</v>
      </c>
      <c r="Z541" s="71">
        <v>1499</v>
      </c>
      <c r="AA541" s="71">
        <v>928</v>
      </c>
      <c r="AB541" s="71">
        <v>3162</v>
      </c>
      <c r="AC541" s="71">
        <v>0</v>
      </c>
      <c r="AD541" s="71">
        <v>0.16744286208304249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2424</v>
      </c>
      <c r="B542" s="70">
        <v>349</v>
      </c>
      <c r="C542" s="70">
        <v>9</v>
      </c>
      <c r="D542" s="70">
        <v>21</v>
      </c>
      <c r="E542" s="70">
        <v>2012</v>
      </c>
      <c r="F542" s="70" t="s">
        <v>179</v>
      </c>
      <c r="G542" s="70" t="s">
        <v>2415</v>
      </c>
      <c r="H542" s="70" t="s">
        <v>2416</v>
      </c>
      <c r="I542" s="148"/>
      <c r="J542" s="71">
        <v>0</v>
      </c>
      <c r="K542" s="71">
        <v>0.23295207526252201</v>
      </c>
      <c r="L542" s="71">
        <v>4.4874256602270508</v>
      </c>
      <c r="M542" s="71">
        <v>5.0242116355898796</v>
      </c>
      <c r="N542" s="71">
        <v>7.0464315100633312</v>
      </c>
      <c r="O542" s="71">
        <v>2.9425103900002707</v>
      </c>
      <c r="P542" s="71">
        <v>4.5287169288672899</v>
      </c>
      <c r="Q542" s="71">
        <v>0.23887853582547799</v>
      </c>
      <c r="R542" s="71">
        <v>0</v>
      </c>
      <c r="S542" s="71">
        <v>0.26627618076537551</v>
      </c>
      <c r="T542" s="72"/>
      <c r="U542" s="71">
        <v>0</v>
      </c>
      <c r="V542" s="71">
        <v>110</v>
      </c>
      <c r="W542" s="71">
        <v>105</v>
      </c>
      <c r="X542" s="71">
        <v>925</v>
      </c>
      <c r="Y542" s="71">
        <v>1621</v>
      </c>
      <c r="Z542" s="71">
        <v>1539</v>
      </c>
      <c r="AA542" s="71">
        <v>910</v>
      </c>
      <c r="AB542" s="71">
        <v>3133</v>
      </c>
      <c r="AC542" s="71">
        <v>0</v>
      </c>
      <c r="AD542" s="71">
        <v>0.26627618076537551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2425</v>
      </c>
      <c r="B543" s="70">
        <v>350</v>
      </c>
      <c r="C543" s="70">
        <v>10</v>
      </c>
      <c r="D543" s="70">
        <v>21</v>
      </c>
      <c r="E543" s="70">
        <v>2013</v>
      </c>
      <c r="F543" s="70" t="s">
        <v>180</v>
      </c>
      <c r="G543" s="70" t="s">
        <v>2415</v>
      </c>
      <c r="H543" s="70" t="s">
        <v>2416</v>
      </c>
      <c r="I543" s="148"/>
      <c r="J543" s="71">
        <v>0</v>
      </c>
      <c r="K543" s="71">
        <v>0.22258123857777459</v>
      </c>
      <c r="L543" s="71">
        <v>4.0098605854585534</v>
      </c>
      <c r="M543" s="71">
        <v>5.1671849049700276</v>
      </c>
      <c r="N543" s="71">
        <v>6.5009981067297371</v>
      </c>
      <c r="O543" s="71">
        <v>2.7655009189953281</v>
      </c>
      <c r="P543" s="71">
        <v>4.4608599804593867</v>
      </c>
      <c r="Q543" s="71">
        <v>0.23802100821645</v>
      </c>
      <c r="R543" s="71">
        <v>0</v>
      </c>
      <c r="S543" s="71">
        <v>0.28699129869748707</v>
      </c>
      <c r="T543" s="72"/>
      <c r="U543" s="71">
        <v>0</v>
      </c>
      <c r="V543" s="71">
        <v>110</v>
      </c>
      <c r="W543" s="71">
        <v>105</v>
      </c>
      <c r="X543" s="71">
        <v>925</v>
      </c>
      <c r="Y543" s="71">
        <v>1587</v>
      </c>
      <c r="Z543" s="71">
        <v>1511</v>
      </c>
      <c r="AA543" s="71">
        <v>893</v>
      </c>
      <c r="AB543" s="71">
        <v>3077</v>
      </c>
      <c r="AC543" s="71">
        <v>0</v>
      </c>
      <c r="AD543" s="71">
        <v>0.28699129869748707</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2426</v>
      </c>
      <c r="B544" s="70">
        <v>351</v>
      </c>
      <c r="C544" s="70">
        <v>11</v>
      </c>
      <c r="D544" s="70">
        <v>21</v>
      </c>
      <c r="E544" s="70">
        <v>2014</v>
      </c>
      <c r="F544" s="70" t="s">
        <v>181</v>
      </c>
      <c r="G544" s="70" t="s">
        <v>2415</v>
      </c>
      <c r="H544" s="70" t="s">
        <v>2416</v>
      </c>
      <c r="I544" s="148"/>
      <c r="J544" s="71">
        <v>0</v>
      </c>
      <c r="K544" s="71">
        <v>0.23530119718940459</v>
      </c>
      <c r="L544" s="71">
        <v>3.719722550067281</v>
      </c>
      <c r="M544" s="71">
        <v>3.7098723210285232</v>
      </c>
      <c r="N544" s="71">
        <v>6.4786743726293867</v>
      </c>
      <c r="O544" s="71">
        <v>2.6014231166570689</v>
      </c>
      <c r="P544" s="71">
        <v>4.3886415972213921</v>
      </c>
      <c r="Q544" s="71">
        <v>0.22064836910494101</v>
      </c>
      <c r="R544" s="71">
        <v>0</v>
      </c>
      <c r="S544" s="71">
        <v>0.18500952409029581</v>
      </c>
      <c r="T544" s="72"/>
      <c r="U544" s="71">
        <v>0</v>
      </c>
      <c r="V544" s="71">
        <v>103</v>
      </c>
      <c r="W544" s="71">
        <v>76</v>
      </c>
      <c r="X544" s="71">
        <v>643</v>
      </c>
      <c r="Y544" s="71">
        <v>1548</v>
      </c>
      <c r="Z544" s="71">
        <v>1497</v>
      </c>
      <c r="AA544" s="71">
        <v>874</v>
      </c>
      <c r="AB544" s="71">
        <v>2973</v>
      </c>
      <c r="AC544" s="71">
        <v>0</v>
      </c>
      <c r="AD544" s="71">
        <v>0.18500952409029581</v>
      </c>
      <c r="AE544" s="72"/>
      <c r="AF544" s="71"/>
      <c r="AG544" s="71"/>
      <c r="AH544" s="71"/>
      <c r="AI544" s="71"/>
      <c r="AJ544" s="71"/>
      <c r="AK544" s="71"/>
      <c r="AL544" s="71"/>
      <c r="AM544" s="71"/>
      <c r="AN544" s="71"/>
      <c r="AO544" s="71"/>
      <c r="AP544" s="71"/>
      <c r="AQ544" s="72"/>
      <c r="AR544" s="71">
        <v>32</v>
      </c>
      <c r="AS544" s="71">
        <v>6</v>
      </c>
      <c r="AT544" s="71">
        <v>0</v>
      </c>
      <c r="AU544" s="71">
        <v>0</v>
      </c>
      <c r="AV544" s="71">
        <v>0</v>
      </c>
      <c r="AW544" s="71">
        <v>0</v>
      </c>
      <c r="AX544" s="71"/>
      <c r="AY544" s="72"/>
      <c r="AZ544" s="71">
        <v>153.80000000000001</v>
      </c>
      <c r="BA544" s="71">
        <v>184.6</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2427</v>
      </c>
      <c r="B545" s="70">
        <v>352</v>
      </c>
      <c r="C545" s="70">
        <v>12</v>
      </c>
      <c r="D545" s="70">
        <v>21</v>
      </c>
      <c r="E545" s="70">
        <v>2015</v>
      </c>
      <c r="F545" s="70" t="s">
        <v>182</v>
      </c>
      <c r="G545" s="70" t="s">
        <v>2415</v>
      </c>
      <c r="H545" s="70" t="s">
        <v>2416</v>
      </c>
      <c r="I545" s="148"/>
      <c r="J545" s="71">
        <v>1.238614881514625</v>
      </c>
      <c r="K545" s="71">
        <v>0.2128863073383287</v>
      </c>
      <c r="L545" s="71">
        <v>4.2778398038902674</v>
      </c>
      <c r="M545" s="71">
        <v>3.0856612098697571</v>
      </c>
      <c r="N545" s="71">
        <v>5.5143216032979172</v>
      </c>
      <c r="O545" s="71">
        <v>2.5611351476399475</v>
      </c>
      <c r="P545" s="71">
        <v>4.33180532611477</v>
      </c>
      <c r="Q545" s="71">
        <v>0.21287640806552399</v>
      </c>
      <c r="R545" s="71">
        <v>0</v>
      </c>
      <c r="S545" s="71">
        <v>0.16944397476765591</v>
      </c>
      <c r="T545" s="72"/>
      <c r="U545" s="71">
        <v>31904</v>
      </c>
      <c r="V545" s="71">
        <v>103</v>
      </c>
      <c r="W545" s="71">
        <v>76</v>
      </c>
      <c r="X545" s="71">
        <v>643</v>
      </c>
      <c r="Y545" s="71">
        <v>1545</v>
      </c>
      <c r="Z545" s="71">
        <v>1488</v>
      </c>
      <c r="AA545" s="71">
        <v>862</v>
      </c>
      <c r="AB545" s="71">
        <v>2930</v>
      </c>
      <c r="AC545" s="71">
        <v>0</v>
      </c>
      <c r="AD545" s="71">
        <v>0.16944397476765591</v>
      </c>
      <c r="AE545" s="72"/>
      <c r="AF545" s="71">
        <v>298090.53253810178</v>
      </c>
      <c r="AG545" s="71">
        <v>163124.61667988019</v>
      </c>
      <c r="AH545" s="71">
        <v>774114.95045097708</v>
      </c>
      <c r="AI545" s="71">
        <v>4049387.8439327301</v>
      </c>
      <c r="AJ545" s="71">
        <v>9211328.4478352405</v>
      </c>
      <c r="AK545" s="71">
        <v>0</v>
      </c>
      <c r="AL545" s="71">
        <v>0</v>
      </c>
      <c r="AM545" s="71">
        <v>401544.20911226922</v>
      </c>
      <c r="AN545" s="71">
        <v>0</v>
      </c>
      <c r="AO545" s="71">
        <v>0</v>
      </c>
      <c r="AP545" s="71">
        <v>14897590.600549201</v>
      </c>
      <c r="AQ545" s="72"/>
      <c r="AR545" s="71">
        <v>34</v>
      </c>
      <c r="AS545" s="71">
        <v>6</v>
      </c>
      <c r="AT545" s="71">
        <v>0</v>
      </c>
      <c r="AU545" s="71">
        <v>0</v>
      </c>
      <c r="AV545" s="71">
        <v>0</v>
      </c>
      <c r="AW545" s="71">
        <v>0</v>
      </c>
      <c r="AX545" s="71"/>
      <c r="AY545" s="72"/>
      <c r="AZ545" s="71">
        <v>164.2</v>
      </c>
      <c r="BA545" s="71">
        <v>184.6</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2428</v>
      </c>
      <c r="B546" s="70">
        <v>353</v>
      </c>
      <c r="C546" s="70">
        <v>13</v>
      </c>
      <c r="D546" s="70">
        <v>21</v>
      </c>
      <c r="E546" s="70">
        <v>2016</v>
      </c>
      <c r="F546" s="70" t="s">
        <v>155</v>
      </c>
      <c r="G546" s="70" t="s">
        <v>2415</v>
      </c>
      <c r="H546" s="70" t="s">
        <v>2416</v>
      </c>
      <c r="I546" s="148"/>
      <c r="J546" s="71">
        <v>0</v>
      </c>
      <c r="K546" s="71">
        <v>0.21607874161411392</v>
      </c>
      <c r="L546" s="71">
        <v>5.9609515219836329</v>
      </c>
      <c r="M546" s="71">
        <v>3.1695375020974241</v>
      </c>
      <c r="N546" s="71">
        <v>5.4630949803891875</v>
      </c>
      <c r="O546" s="71">
        <v>2.5300340512637129</v>
      </c>
      <c r="P546" s="71">
        <v>4.1736421413581564</v>
      </c>
      <c r="Q546" s="71">
        <v>0.20151317545977626</v>
      </c>
      <c r="R546" s="71">
        <v>0</v>
      </c>
      <c r="S546" s="71">
        <v>0.19721929046111275</v>
      </c>
      <c r="T546" s="72"/>
      <c r="U546" s="71">
        <v>0</v>
      </c>
      <c r="V546" s="71">
        <v>103</v>
      </c>
      <c r="W546" s="71">
        <v>76</v>
      </c>
      <c r="X546" s="71">
        <v>643</v>
      </c>
      <c r="Y546" s="71">
        <v>1508</v>
      </c>
      <c r="Z546" s="71">
        <v>1488</v>
      </c>
      <c r="AA546" s="71">
        <v>859</v>
      </c>
      <c r="AB546" s="71">
        <v>2853</v>
      </c>
      <c r="AC546" s="71">
        <v>0</v>
      </c>
      <c r="AD546" s="71">
        <v>0.19721929046111281</v>
      </c>
      <c r="AE546" s="72"/>
      <c r="AF546" s="71">
        <v>0</v>
      </c>
      <c r="AG546" s="71">
        <v>158051.29077590891</v>
      </c>
      <c r="AH546" s="71">
        <v>914724.35353187413</v>
      </c>
      <c r="AI546" s="71">
        <v>4802461.8724692324</v>
      </c>
      <c r="AJ546" s="71">
        <v>8148186.4277510904</v>
      </c>
      <c r="AK546" s="71">
        <v>0</v>
      </c>
      <c r="AL546" s="71">
        <v>0</v>
      </c>
      <c r="AM546" s="71">
        <v>391295.44428836432</v>
      </c>
      <c r="AN546" s="71">
        <v>0</v>
      </c>
      <c r="AO546" s="71">
        <v>0</v>
      </c>
      <c r="AP546" s="71">
        <v>14414719.38881647</v>
      </c>
      <c r="AQ546" s="72"/>
      <c r="AR546" s="71">
        <v>35</v>
      </c>
      <c r="AS546" s="71">
        <v>9</v>
      </c>
      <c r="AT546" s="71">
        <v>0</v>
      </c>
      <c r="AU546" s="71">
        <v>0</v>
      </c>
      <c r="AV546" s="71">
        <v>0</v>
      </c>
      <c r="AW546" s="71">
        <v>0</v>
      </c>
      <c r="AX546" s="71"/>
      <c r="AY546" s="72"/>
      <c r="AZ546" s="71">
        <v>169.7</v>
      </c>
      <c r="BA546" s="71">
        <v>293.8</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2429</v>
      </c>
      <c r="B547" s="70">
        <v>354</v>
      </c>
      <c r="C547" s="70">
        <v>14</v>
      </c>
      <c r="D547" s="70">
        <v>21</v>
      </c>
      <c r="E547" s="70">
        <v>2017</v>
      </c>
      <c r="F547" s="70" t="s">
        <v>156</v>
      </c>
      <c r="G547" s="70" t="s">
        <v>2415</v>
      </c>
      <c r="H547" s="70" t="s">
        <v>2416</v>
      </c>
      <c r="I547" s="148"/>
      <c r="J547" s="71">
        <v>0</v>
      </c>
      <c r="K547" s="71">
        <v>0.20500011713396421</v>
      </c>
      <c r="L547" s="71">
        <v>5.5229629626299372</v>
      </c>
      <c r="M547" s="71">
        <v>2.3143964315222694</v>
      </c>
      <c r="N547" s="71">
        <v>4.76758721496366</v>
      </c>
      <c r="O547" s="71">
        <v>2.5038028468973352</v>
      </c>
      <c r="P547" s="71">
        <v>4.0168491297753288</v>
      </c>
      <c r="Q547" s="71">
        <v>0.19138428625088699</v>
      </c>
      <c r="R547" s="71">
        <v>0</v>
      </c>
      <c r="S547" s="71">
        <v>0.23087790946350617</v>
      </c>
      <c r="T547" s="72"/>
      <c r="U547" s="71">
        <v>0</v>
      </c>
      <c r="V547" s="71">
        <v>103</v>
      </c>
      <c r="W547" s="71">
        <v>76</v>
      </c>
      <c r="X547" s="71">
        <v>643</v>
      </c>
      <c r="Y547" s="71">
        <v>1491</v>
      </c>
      <c r="Z547" s="71">
        <v>1497</v>
      </c>
      <c r="AA547" s="71">
        <v>832</v>
      </c>
      <c r="AB547" s="71">
        <v>2802</v>
      </c>
      <c r="AC547" s="71">
        <v>0</v>
      </c>
      <c r="AD547" s="71">
        <v>0.2308779094635062</v>
      </c>
      <c r="AE547" s="72"/>
      <c r="AF547" s="71">
        <v>0</v>
      </c>
      <c r="AG547" s="71">
        <v>158013.0139423986</v>
      </c>
      <c r="AH547" s="71">
        <v>1132440.6873438889</v>
      </c>
      <c r="AI547" s="71">
        <v>3935183.5613457938</v>
      </c>
      <c r="AJ547" s="71">
        <v>8637441.2393781915</v>
      </c>
      <c r="AK547" s="71">
        <v>0</v>
      </c>
      <c r="AL547" s="71">
        <v>0</v>
      </c>
      <c r="AM547" s="71">
        <v>384902.00385555229</v>
      </c>
      <c r="AN547" s="71">
        <v>0</v>
      </c>
      <c r="AO547" s="71">
        <v>0</v>
      </c>
      <c r="AP547" s="71">
        <v>14247980.505865825</v>
      </c>
      <c r="AQ547" s="72"/>
      <c r="AR547" s="71">
        <v>39</v>
      </c>
      <c r="AS547" s="71">
        <v>15</v>
      </c>
      <c r="AT547" s="71">
        <v>0</v>
      </c>
      <c r="AU547" s="71">
        <v>0</v>
      </c>
      <c r="AV547" s="71">
        <v>0</v>
      </c>
      <c r="AW547" s="71">
        <v>0</v>
      </c>
      <c r="AX547" s="71"/>
      <c r="AY547" s="72"/>
      <c r="AZ547" s="71">
        <v>190.6</v>
      </c>
      <c r="BA547" s="71">
        <v>536.79999999999995</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2430</v>
      </c>
      <c r="B548" s="70">
        <v>355</v>
      </c>
      <c r="C548" s="70">
        <v>15</v>
      </c>
      <c r="D548" s="70">
        <v>21</v>
      </c>
      <c r="E548" s="70">
        <v>2018</v>
      </c>
      <c r="F548" s="70" t="s">
        <v>183</v>
      </c>
      <c r="G548" s="70" t="s">
        <v>2415</v>
      </c>
      <c r="H548" s="70" t="s">
        <v>2416</v>
      </c>
      <c r="I548" s="148"/>
      <c r="J548" s="71">
        <v>0</v>
      </c>
      <c r="K548" s="71">
        <v>0.18415559721880892</v>
      </c>
      <c r="L548" s="71">
        <v>5.0103177105300976</v>
      </c>
      <c r="M548" s="71">
        <v>2.0225267897195978</v>
      </c>
      <c r="N548" s="71">
        <v>3.546649906536425</v>
      </c>
      <c r="O548" s="71">
        <v>2.4288627565812946</v>
      </c>
      <c r="P548" s="71">
        <v>3.9577449194370886</v>
      </c>
      <c r="Q548" s="71">
        <v>0.173917006795266</v>
      </c>
      <c r="R548" s="71">
        <v>0</v>
      </c>
      <c r="S548" s="71">
        <v>0.24322956202933421</v>
      </c>
      <c r="T548" s="72"/>
      <c r="U548" s="71">
        <v>0</v>
      </c>
      <c r="V548" s="71">
        <v>103</v>
      </c>
      <c r="W548" s="71">
        <v>76</v>
      </c>
      <c r="X548" s="71">
        <v>643</v>
      </c>
      <c r="Y548" s="71">
        <v>1466</v>
      </c>
      <c r="Z548" s="71">
        <v>1480</v>
      </c>
      <c r="AA548" s="71">
        <v>828</v>
      </c>
      <c r="AB548" s="71">
        <v>2744</v>
      </c>
      <c r="AC548" s="71">
        <v>0</v>
      </c>
      <c r="AD548" s="71">
        <v>0.24322956202933421</v>
      </c>
      <c r="AE548" s="72"/>
      <c r="AF548" s="71">
        <v>0</v>
      </c>
      <c r="AG548" s="71">
        <v>140643.5708856241</v>
      </c>
      <c r="AH548" s="71">
        <v>1050911.54151524</v>
      </c>
      <c r="AI548" s="71">
        <v>3843153.2852941989</v>
      </c>
      <c r="AJ548" s="71">
        <v>7271210.6754084686</v>
      </c>
      <c r="AK548" s="71">
        <v>0</v>
      </c>
      <c r="AL548" s="71">
        <v>0</v>
      </c>
      <c r="AM548" s="71">
        <v>377714.64779276447</v>
      </c>
      <c r="AN548" s="71">
        <v>0</v>
      </c>
      <c r="AO548" s="71">
        <v>0</v>
      </c>
      <c r="AP548" s="71">
        <v>12683633.720896296</v>
      </c>
      <c r="AQ548" s="72"/>
      <c r="AR548" s="71">
        <v>40</v>
      </c>
      <c r="AS548" s="71">
        <v>28</v>
      </c>
      <c r="AT548" s="71">
        <v>0</v>
      </c>
      <c r="AU548" s="71">
        <v>0</v>
      </c>
      <c r="AV548" s="71">
        <v>0</v>
      </c>
      <c r="AW548" s="71">
        <v>0</v>
      </c>
      <c r="AX548" s="71"/>
      <c r="AY548" s="72"/>
      <c r="AZ548" s="71">
        <v>198.4</v>
      </c>
      <c r="BA548" s="71">
        <v>2004</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2431</v>
      </c>
      <c r="B549" s="70">
        <v>356</v>
      </c>
      <c r="C549" s="70">
        <v>16</v>
      </c>
      <c r="D549" s="70">
        <v>21</v>
      </c>
      <c r="E549" s="70">
        <v>2019</v>
      </c>
      <c r="F549" s="70" t="s">
        <v>158</v>
      </c>
      <c r="G549" s="70" t="s">
        <v>2415</v>
      </c>
      <c r="H549" s="70" t="s">
        <v>2416</v>
      </c>
      <c r="I549" s="148"/>
      <c r="J549" s="71">
        <v>0</v>
      </c>
      <c r="K549" s="71">
        <v>0.16873094435753239</v>
      </c>
      <c r="L549" s="71">
        <v>5.0570376795989143</v>
      </c>
      <c r="M549" s="71">
        <v>1.952104379883578</v>
      </c>
      <c r="N549" s="71">
        <v>3.4335648190397641</v>
      </c>
      <c r="O549" s="71">
        <v>2.3479914548046348</v>
      </c>
      <c r="P549" s="71">
        <v>3.8720099411688524</v>
      </c>
      <c r="Q549" s="71">
        <v>0.16303840003518</v>
      </c>
      <c r="R549" s="71">
        <v>0</v>
      </c>
      <c r="S549" s="71">
        <v>0.33950534703795487</v>
      </c>
      <c r="T549" s="72"/>
      <c r="U549" s="71">
        <v>0</v>
      </c>
      <c r="V549" s="71">
        <v>103</v>
      </c>
      <c r="W549" s="71">
        <v>76</v>
      </c>
      <c r="X549" s="71">
        <v>643</v>
      </c>
      <c r="Y549" s="71">
        <v>1429</v>
      </c>
      <c r="Z549" s="71">
        <v>1470</v>
      </c>
      <c r="AA549" s="71">
        <v>804</v>
      </c>
      <c r="AB549" s="71">
        <v>2642</v>
      </c>
      <c r="AC549" s="71">
        <v>0</v>
      </c>
      <c r="AD549" s="71">
        <v>0.33950534703795487</v>
      </c>
      <c r="AE549" s="72"/>
      <c r="AF549" s="71">
        <v>0</v>
      </c>
      <c r="AG549" s="71">
        <v>136460.45967967031</v>
      </c>
      <c r="AH549" s="71">
        <v>1157013.441205363</v>
      </c>
      <c r="AI549" s="71">
        <v>3770912.3838542849</v>
      </c>
      <c r="AJ549" s="71">
        <v>6822108.1531204646</v>
      </c>
      <c r="AK549" s="71">
        <v>0</v>
      </c>
      <c r="AL549" s="71">
        <v>0</v>
      </c>
      <c r="AM549" s="71">
        <v>359820.51103464852</v>
      </c>
      <c r="AN549" s="71">
        <v>0</v>
      </c>
      <c r="AO549" s="71">
        <v>0</v>
      </c>
      <c r="AP549" s="71">
        <v>12246314.948894432</v>
      </c>
      <c r="AQ549" s="72"/>
      <c r="AR549" s="71">
        <v>43</v>
      </c>
      <c r="AS549" s="71">
        <v>31</v>
      </c>
      <c r="AT549" s="71">
        <v>0</v>
      </c>
      <c r="AU549" s="71">
        <v>0</v>
      </c>
      <c r="AV549" s="71">
        <v>0</v>
      </c>
      <c r="AW549" s="71">
        <v>0</v>
      </c>
      <c r="AX549" s="71"/>
      <c r="AY549" s="72"/>
      <c r="AZ549" s="71">
        <v>212.5</v>
      </c>
      <c r="BA549" s="71">
        <v>2152.8000000000002</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2432</v>
      </c>
      <c r="B550" s="70">
        <v>357</v>
      </c>
      <c r="C550" s="70">
        <v>17</v>
      </c>
      <c r="D550" s="70">
        <v>21</v>
      </c>
      <c r="E550" s="70">
        <v>2020</v>
      </c>
      <c r="F550" s="70" t="s">
        <v>159</v>
      </c>
      <c r="G550" s="70" t="s">
        <v>2415</v>
      </c>
      <c r="H550" s="70" t="s">
        <v>2416</v>
      </c>
      <c r="I550" s="148"/>
      <c r="J550" s="71">
        <v>2.104537557098511</v>
      </c>
      <c r="K550" s="71">
        <v>0.17465125967910108</v>
      </c>
      <c r="L550" s="71">
        <v>3.9789145614448054</v>
      </c>
      <c r="M550" s="71">
        <v>1.940679852726547</v>
      </c>
      <c r="N550" s="71">
        <v>3.0311865050199183</v>
      </c>
      <c r="O550" s="71">
        <v>2.0459769839601711</v>
      </c>
      <c r="P550" s="71">
        <v>3.5975818909838262</v>
      </c>
      <c r="Q550" s="71">
        <v>0.15217762709261201</v>
      </c>
      <c r="R550" s="71">
        <v>0</v>
      </c>
      <c r="S550" s="71">
        <v>0.29068010798610822</v>
      </c>
      <c r="T550" s="72"/>
      <c r="U550" s="71">
        <v>64387</v>
      </c>
      <c r="V550" s="71">
        <v>88</v>
      </c>
      <c r="W550" s="71">
        <v>63</v>
      </c>
      <c r="X550" s="71">
        <v>676</v>
      </c>
      <c r="Y550" s="71">
        <v>1416</v>
      </c>
      <c r="Z550" s="71">
        <v>1462</v>
      </c>
      <c r="AA550" s="71">
        <v>794</v>
      </c>
      <c r="AB550" s="71">
        <v>2581</v>
      </c>
      <c r="AC550" s="71">
        <v>0</v>
      </c>
      <c r="AD550" s="71">
        <v>0.29068010798610822</v>
      </c>
      <c r="AE550" s="72"/>
      <c r="AF550" s="71">
        <v>580037.4550046965</v>
      </c>
      <c r="AG550" s="71">
        <v>128966.28489220668</v>
      </c>
      <c r="AH550" s="71">
        <v>978614.30041428155</v>
      </c>
      <c r="AI550" s="71">
        <v>3652720.3255477906</v>
      </c>
      <c r="AJ550" s="71">
        <v>6024766.6919224998</v>
      </c>
      <c r="AK550" s="71"/>
      <c r="AL550" s="71"/>
      <c r="AM550" s="71">
        <v>336849.17550808639</v>
      </c>
      <c r="AN550" s="71"/>
      <c r="AO550" s="71"/>
      <c r="AP550" s="71">
        <v>11701954.233289562</v>
      </c>
      <c r="AQ550" s="72"/>
      <c r="AR550" s="71">
        <v>44</v>
      </c>
      <c r="AS550" s="71">
        <v>35</v>
      </c>
      <c r="AT550" s="71">
        <v>0</v>
      </c>
      <c r="AU550" s="71">
        <v>0</v>
      </c>
      <c r="AV550" s="71">
        <v>0</v>
      </c>
      <c r="AW550" s="71">
        <v>0</v>
      </c>
      <c r="AX550" s="71"/>
      <c r="AY550" s="72"/>
      <c r="AZ550" s="71">
        <v>218</v>
      </c>
      <c r="BA550" s="71">
        <v>2350.8000000000002</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2433</v>
      </c>
      <c r="B551" s="70">
        <v>357</v>
      </c>
      <c r="C551" s="70">
        <v>18</v>
      </c>
      <c r="D551" s="70">
        <v>21</v>
      </c>
      <c r="E551" s="70">
        <v>2021</v>
      </c>
      <c r="F551" s="70" t="s">
        <v>160</v>
      </c>
      <c r="G551" s="70" t="s">
        <v>2415</v>
      </c>
      <c r="H551" s="70" t="s">
        <v>2416</v>
      </c>
      <c r="I551" s="148"/>
      <c r="J551" s="71">
        <v>1.9121966763396252</v>
      </c>
      <c r="K551" s="71">
        <v>0.17929113641121255</v>
      </c>
      <c r="L551" s="71">
        <v>3.1968355953430674</v>
      </c>
      <c r="M551" s="71">
        <v>1.8930809256586389</v>
      </c>
      <c r="N551" s="71">
        <v>2.9819075541744406</v>
      </c>
      <c r="O551" s="71">
        <v>1.957155360836613</v>
      </c>
      <c r="P551" s="71">
        <v>3.6197091133681703</v>
      </c>
      <c r="Q551" s="71">
        <v>0.14766099460811499</v>
      </c>
      <c r="R551" s="71">
        <v>0</v>
      </c>
      <c r="S551" s="71">
        <v>0.19048657855976331</v>
      </c>
      <c r="T551" s="72"/>
      <c r="U551" s="71">
        <v>63397</v>
      </c>
      <c r="V551" s="71">
        <v>88</v>
      </c>
      <c r="W551" s="71">
        <v>63</v>
      </c>
      <c r="X551" s="71">
        <v>676</v>
      </c>
      <c r="Y551" s="71">
        <v>1412</v>
      </c>
      <c r="Z551" s="71">
        <v>1440</v>
      </c>
      <c r="AA551" s="71">
        <v>779</v>
      </c>
      <c r="AB551" s="71">
        <v>2529</v>
      </c>
      <c r="AC551" s="71">
        <v>0</v>
      </c>
      <c r="AD551" s="71">
        <v>0.19048657855976331</v>
      </c>
      <c r="AE551" s="72"/>
      <c r="AF551" s="71">
        <v>502401.5305054519</v>
      </c>
      <c r="AG551" s="71">
        <v>137837.52002160237</v>
      </c>
      <c r="AH551" s="71">
        <v>760188.30184672808</v>
      </c>
      <c r="AI551" s="71">
        <v>4136560.6698616231</v>
      </c>
      <c r="AJ551" s="71">
        <v>6823232.8654307332</v>
      </c>
      <c r="AK551" s="71">
        <v>0</v>
      </c>
      <c r="AL551" s="71">
        <v>0</v>
      </c>
      <c r="AM551" s="71">
        <v>331966.37226593355</v>
      </c>
      <c r="AN551" s="71">
        <v>0</v>
      </c>
      <c r="AO551" s="71">
        <v>0</v>
      </c>
      <c r="AP551" s="71">
        <v>12692187.259932073</v>
      </c>
      <c r="AQ551" s="72"/>
      <c r="AR551" s="71">
        <v>44</v>
      </c>
      <c r="AS551" s="71">
        <v>42</v>
      </c>
      <c r="AT551" s="71">
        <v>0</v>
      </c>
      <c r="AU551" s="71">
        <v>0</v>
      </c>
      <c r="AV551" s="71">
        <v>0</v>
      </c>
      <c r="AW551" s="71">
        <v>0</v>
      </c>
      <c r="AX551" s="71"/>
      <c r="AY551" s="72"/>
      <c r="AZ551" s="71">
        <v>218</v>
      </c>
      <c r="BA551" s="71">
        <v>2631.3</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2434</v>
      </c>
      <c r="B552" s="70">
        <v>357</v>
      </c>
      <c r="C552" s="70">
        <v>19</v>
      </c>
      <c r="D552" s="70">
        <v>21</v>
      </c>
      <c r="E552" s="70">
        <v>2022</v>
      </c>
      <c r="F552" s="70" t="s">
        <v>161</v>
      </c>
      <c r="G552" s="70" t="s">
        <v>2415</v>
      </c>
      <c r="H552" s="70" t="s">
        <v>2416</v>
      </c>
      <c r="I552" s="148"/>
      <c r="J552" s="71">
        <v>1.3932710477911361</v>
      </c>
      <c r="K552" s="71">
        <v>0.16754323589856218</v>
      </c>
      <c r="L552" s="71">
        <v>2.8721081093267786</v>
      </c>
      <c r="M552" s="71">
        <v>2.1515610545243833</v>
      </c>
      <c r="N552" s="71">
        <v>3.7461417603910987</v>
      </c>
      <c r="O552" s="71">
        <v>1.9998483746160067</v>
      </c>
      <c r="P552" s="71">
        <v>3.5562036274656692</v>
      </c>
      <c r="Q552" s="71">
        <v>0.1439956347723281</v>
      </c>
      <c r="R552" s="71">
        <v>0</v>
      </c>
      <c r="S552" s="71">
        <v>0.28418822950160028</v>
      </c>
      <c r="T552" s="72"/>
      <c r="U552" s="71">
        <v>55075</v>
      </c>
      <c r="V552" s="71">
        <v>88</v>
      </c>
      <c r="W552" s="71">
        <v>63</v>
      </c>
      <c r="X552" s="71">
        <v>676</v>
      </c>
      <c r="Y552" s="71">
        <v>1381</v>
      </c>
      <c r="Z552" s="71">
        <v>1398</v>
      </c>
      <c r="AA552" s="71">
        <v>777</v>
      </c>
      <c r="AB552" s="71">
        <v>2446</v>
      </c>
      <c r="AC552" s="71">
        <v>0</v>
      </c>
      <c r="AD552" s="71">
        <v>0.28418822950160028</v>
      </c>
      <c r="AE552" s="72"/>
      <c r="AF552" s="71">
        <v>429928.2707467674</v>
      </c>
      <c r="AG552" s="71">
        <v>134699.41837224344</v>
      </c>
      <c r="AH552" s="71">
        <v>822978.36561943055</v>
      </c>
      <c r="AI552" s="71">
        <v>4012932.8889717292</v>
      </c>
      <c r="AJ552" s="71">
        <v>7692526.309471583</v>
      </c>
      <c r="AK552" s="71">
        <v>0</v>
      </c>
      <c r="AL552" s="71">
        <v>0</v>
      </c>
      <c r="AM552" s="71">
        <v>315845.36211980466</v>
      </c>
      <c r="AN552" s="71">
        <v>0</v>
      </c>
      <c r="AO552" s="71">
        <v>0</v>
      </c>
      <c r="AP552" s="71">
        <v>13408910.615301559</v>
      </c>
      <c r="AQ552" s="72"/>
      <c r="AR552" s="71">
        <v>45</v>
      </c>
      <c r="AS552" s="71">
        <v>43</v>
      </c>
      <c r="AT552" s="71">
        <v>0</v>
      </c>
      <c r="AU552" s="71">
        <v>0</v>
      </c>
      <c r="AV552" s="71">
        <v>0</v>
      </c>
      <c r="AW552" s="71">
        <v>0</v>
      </c>
      <c r="AX552" s="71"/>
      <c r="AY552" s="72"/>
      <c r="AZ552" s="71">
        <v>223.90000000000003</v>
      </c>
      <c r="BA552" s="71">
        <v>2676.7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2435</v>
      </c>
      <c r="B553" s="70">
        <v>357</v>
      </c>
      <c r="C553" s="70">
        <v>20</v>
      </c>
      <c r="D553" s="70">
        <v>21</v>
      </c>
      <c r="E553" s="70">
        <v>2023</v>
      </c>
      <c r="F553" s="70" t="s">
        <v>1539</v>
      </c>
      <c r="G553" s="70" t="s">
        <v>2415</v>
      </c>
      <c r="H553" s="70" t="s">
        <v>2416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46</v>
      </c>
      <c r="AS553" s="71">
        <v>53</v>
      </c>
      <c r="AT553" s="71">
        <v>0</v>
      </c>
      <c r="AU553" s="71">
        <v>0</v>
      </c>
      <c r="AV553" s="71">
        <v>0</v>
      </c>
      <c r="AW553" s="71">
        <v>0</v>
      </c>
      <c r="AX553" s="71"/>
      <c r="AY553" s="72"/>
      <c r="AZ553" s="71">
        <v>229.40000000000003</v>
      </c>
      <c r="BA553" s="71">
        <v>3105.7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2436</v>
      </c>
      <c r="B554" s="70">
        <v>357</v>
      </c>
      <c r="C554" s="70">
        <v>21</v>
      </c>
      <c r="D554" s="70">
        <v>21</v>
      </c>
      <c r="E554" s="70">
        <v>2024</v>
      </c>
      <c r="F554" s="70" t="s">
        <v>1554</v>
      </c>
      <c r="G554" s="70" t="s">
        <v>2415</v>
      </c>
      <c r="H554" s="70" t="s">
        <v>2416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2437</v>
      </c>
      <c r="B555" s="70">
        <v>375</v>
      </c>
      <c r="C555" s="70">
        <v>1</v>
      </c>
      <c r="D555" s="70">
        <v>23</v>
      </c>
      <c r="E555" s="70">
        <v>1990</v>
      </c>
      <c r="F555" s="70" t="s">
        <v>787</v>
      </c>
      <c r="G555" s="70" t="s">
        <v>2438</v>
      </c>
      <c r="H555" s="70" t="s">
        <v>2439</v>
      </c>
      <c r="I555" s="148"/>
      <c r="J555" s="71">
        <v>2.7124459073514848</v>
      </c>
      <c r="K555" s="71">
        <v>0.53455925825376382</v>
      </c>
      <c r="L555" s="71">
        <v>30.76695078330096</v>
      </c>
      <c r="M555" s="71">
        <v>1.760074043722595</v>
      </c>
      <c r="N555" s="71">
        <v>4.1353705903684173</v>
      </c>
      <c r="O555" s="71">
        <v>2.2464715058156219</v>
      </c>
      <c r="P555" s="71">
        <v>4.8515081556905288</v>
      </c>
      <c r="Q555" s="71">
        <v>0.24075225535648301</v>
      </c>
      <c r="R555" s="71">
        <v>0</v>
      </c>
      <c r="S555" s="71">
        <v>0.21972714425856499</v>
      </c>
      <c r="T555" s="72"/>
      <c r="U555" s="71">
        <v>201923</v>
      </c>
      <c r="V555" s="71">
        <v>156</v>
      </c>
      <c r="W555" s="71">
        <v>332</v>
      </c>
      <c r="X555" s="71">
        <v>662</v>
      </c>
      <c r="Y555" s="71">
        <v>1073</v>
      </c>
      <c r="Z555" s="71">
        <v>924</v>
      </c>
      <c r="AA555" s="71">
        <v>1178</v>
      </c>
      <c r="AB555" s="71">
        <v>3909</v>
      </c>
      <c r="AC555" s="71">
        <v>0</v>
      </c>
      <c r="AD555" s="71">
        <v>0.21972714425856499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2440</v>
      </c>
      <c r="B556" s="70">
        <v>376</v>
      </c>
      <c r="C556" s="70">
        <v>2</v>
      </c>
      <c r="D556" s="70">
        <v>23</v>
      </c>
      <c r="E556" s="70">
        <v>2005</v>
      </c>
      <c r="F556" s="70" t="s">
        <v>789</v>
      </c>
      <c r="G556" s="70" t="s">
        <v>2438</v>
      </c>
      <c r="H556" s="70" t="s">
        <v>2439</v>
      </c>
      <c r="I556" s="148"/>
      <c r="J556" s="71">
        <v>1.8749788084587651</v>
      </c>
      <c r="K556" s="71">
        <v>0.31248356881750983</v>
      </c>
      <c r="L556" s="71">
        <v>1.4041281255616589</v>
      </c>
      <c r="M556" s="71">
        <v>2.754664068447831</v>
      </c>
      <c r="N556" s="71">
        <v>6.3863707783288177</v>
      </c>
      <c r="O556" s="71">
        <v>3.0464357408666811</v>
      </c>
      <c r="P556" s="71">
        <v>5.3303833185162741</v>
      </c>
      <c r="Q556" s="71">
        <v>0.193887017051109</v>
      </c>
      <c r="R556" s="71">
        <v>0</v>
      </c>
      <c r="S556" s="71">
        <v>0.305027260855805</v>
      </c>
      <c r="T556" s="72"/>
      <c r="U556" s="71">
        <v>151415</v>
      </c>
      <c r="V556" s="71">
        <v>97</v>
      </c>
      <c r="W556" s="71">
        <v>14</v>
      </c>
      <c r="X556" s="71">
        <v>436</v>
      </c>
      <c r="Y556" s="71">
        <v>1109</v>
      </c>
      <c r="Z556" s="71">
        <v>1450</v>
      </c>
      <c r="AA556" s="71">
        <v>1060</v>
      </c>
      <c r="AB556" s="71">
        <v>3291</v>
      </c>
      <c r="AC556" s="71">
        <v>0</v>
      </c>
      <c r="AD556" s="71">
        <v>0.305027260855805</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2441</v>
      </c>
      <c r="B557" s="70">
        <v>377</v>
      </c>
      <c r="C557" s="70">
        <v>3</v>
      </c>
      <c r="D557" s="70">
        <v>23</v>
      </c>
      <c r="E557" s="70">
        <v>2006</v>
      </c>
      <c r="F557" s="70" t="s">
        <v>790</v>
      </c>
      <c r="G557" s="70" t="s">
        <v>2438</v>
      </c>
      <c r="H557" s="70" t="s">
        <v>2439</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2442</v>
      </c>
      <c r="B558" s="70">
        <v>378</v>
      </c>
      <c r="C558" s="70">
        <v>4</v>
      </c>
      <c r="D558" s="70">
        <v>23</v>
      </c>
      <c r="E558" s="70">
        <v>2007</v>
      </c>
      <c r="F558" s="70" t="s">
        <v>791</v>
      </c>
      <c r="G558" s="1064" t="s">
        <v>2438</v>
      </c>
      <c r="H558" s="70" t="s">
        <v>2439</v>
      </c>
      <c r="I558" s="148"/>
      <c r="J558" s="71">
        <v>2.3028400308437411</v>
      </c>
      <c r="K558" s="71">
        <v>0.37828821564792747</v>
      </c>
      <c r="L558" s="71">
        <v>0.38209398533167221</v>
      </c>
      <c r="M558" s="71">
        <v>2.9411293872350561</v>
      </c>
      <c r="N558" s="71">
        <v>6.4456838991577046</v>
      </c>
      <c r="O558" s="71">
        <v>2.9547812569047971</v>
      </c>
      <c r="P558" s="71">
        <v>5.3056549653929066</v>
      </c>
      <c r="Q558" s="71">
        <v>0.199735841919019</v>
      </c>
      <c r="R558" s="71">
        <v>0</v>
      </c>
      <c r="S558" s="71">
        <v>0.2762596455650288</v>
      </c>
      <c r="T558" s="72"/>
      <c r="U558" s="71">
        <v>208779</v>
      </c>
      <c r="V558" s="71">
        <v>125</v>
      </c>
      <c r="W558" s="71">
        <v>5</v>
      </c>
      <c r="X558" s="71">
        <v>625</v>
      </c>
      <c r="Y558" s="71">
        <v>1123</v>
      </c>
      <c r="Z558" s="71">
        <v>1462</v>
      </c>
      <c r="AA558" s="71">
        <v>1039</v>
      </c>
      <c r="AB558" s="71">
        <v>3211</v>
      </c>
      <c r="AC558" s="71">
        <v>0</v>
      </c>
      <c r="AD558" s="71">
        <v>0.2762596455650288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2443</v>
      </c>
      <c r="B559" s="70">
        <v>379</v>
      </c>
      <c r="C559" s="70">
        <v>5</v>
      </c>
      <c r="D559" s="70">
        <v>23</v>
      </c>
      <c r="E559" s="70">
        <v>2008</v>
      </c>
      <c r="F559" s="70" t="s">
        <v>792</v>
      </c>
      <c r="G559" s="1064" t="s">
        <v>2438</v>
      </c>
      <c r="H559" s="70" t="s">
        <v>2439</v>
      </c>
      <c r="I559" s="148"/>
      <c r="J559" s="71">
        <v>2.6697398086603958</v>
      </c>
      <c r="K559" s="71">
        <v>0.27495608525548321</v>
      </c>
      <c r="L559" s="71">
        <v>0.33652555061062411</v>
      </c>
      <c r="M559" s="71">
        <v>3.0846425012783412</v>
      </c>
      <c r="N559" s="71">
        <v>5.2880150767828011</v>
      </c>
      <c r="O559" s="71">
        <v>2.8292073329092799</v>
      </c>
      <c r="P559" s="71">
        <v>5.0955811143654337</v>
      </c>
      <c r="Q559" s="71">
        <v>0.19277075296199001</v>
      </c>
      <c r="R559" s="71">
        <v>0</v>
      </c>
      <c r="S559" s="71">
        <v>0.40233321604157968</v>
      </c>
      <c r="T559" s="72"/>
      <c r="U559" s="71">
        <v>261305</v>
      </c>
      <c r="V559" s="71">
        <v>125</v>
      </c>
      <c r="W559" s="71">
        <v>5</v>
      </c>
      <c r="X559" s="71">
        <v>625</v>
      </c>
      <c r="Y559" s="71">
        <v>1119</v>
      </c>
      <c r="Z559" s="71">
        <v>1449</v>
      </c>
      <c r="AA559" s="71">
        <v>999</v>
      </c>
      <c r="AB559" s="71">
        <v>3150</v>
      </c>
      <c r="AC559" s="71">
        <v>0</v>
      </c>
      <c r="AD559" s="71">
        <v>0.40233321604157968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2444</v>
      </c>
      <c r="B560" s="70">
        <v>380</v>
      </c>
      <c r="C560" s="70">
        <v>6</v>
      </c>
      <c r="D560" s="70">
        <v>23</v>
      </c>
      <c r="E560" s="70">
        <v>2009</v>
      </c>
      <c r="F560" s="70" t="s">
        <v>176</v>
      </c>
      <c r="G560" s="70" t="s">
        <v>2438</v>
      </c>
      <c r="H560" s="70" t="s">
        <v>2439</v>
      </c>
      <c r="I560" s="148"/>
      <c r="J560" s="71">
        <v>2.6641076653760281</v>
      </c>
      <c r="K560" s="71">
        <v>0.23911885013542861</v>
      </c>
      <c r="L560" s="71">
        <v>3.833715801041794</v>
      </c>
      <c r="M560" s="71">
        <v>2.8844565731841301</v>
      </c>
      <c r="N560" s="71">
        <v>5.0370417315911906</v>
      </c>
      <c r="O560" s="71">
        <v>2.8603959197597928</v>
      </c>
      <c r="P560" s="71">
        <v>4.9634884215005934</v>
      </c>
      <c r="Q560" s="71">
        <v>0.18066351354708601</v>
      </c>
      <c r="R560" s="71">
        <v>0</v>
      </c>
      <c r="S560" s="71">
        <v>0.47315269779400759</v>
      </c>
      <c r="T560" s="72"/>
      <c r="U560" s="71">
        <v>199167</v>
      </c>
      <c r="V560" s="71">
        <v>88</v>
      </c>
      <c r="W560" s="71">
        <v>78</v>
      </c>
      <c r="X560" s="71">
        <v>587</v>
      </c>
      <c r="Y560" s="71">
        <v>1119</v>
      </c>
      <c r="Z560" s="71">
        <v>1446</v>
      </c>
      <c r="AA560" s="71">
        <v>999</v>
      </c>
      <c r="AB560" s="71">
        <v>3099</v>
      </c>
      <c r="AC560" s="71">
        <v>0</v>
      </c>
      <c r="AD560" s="71">
        <v>0.47315269779400759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2445</v>
      </c>
      <c r="B561" s="70">
        <v>381</v>
      </c>
      <c r="C561" s="70">
        <v>7</v>
      </c>
      <c r="D561" s="70">
        <v>23</v>
      </c>
      <c r="E561" s="70">
        <v>2010</v>
      </c>
      <c r="F561" s="70" t="s">
        <v>177</v>
      </c>
      <c r="G561" s="70" t="s">
        <v>2438</v>
      </c>
      <c r="H561" s="70" t="s">
        <v>2439</v>
      </c>
      <c r="I561" s="148"/>
      <c r="J561" s="71">
        <v>2.082502350388908</v>
      </c>
      <c r="K561" s="71">
        <v>0.22801008831194011</v>
      </c>
      <c r="L561" s="71">
        <v>3.5557161141102251</v>
      </c>
      <c r="M561" s="71">
        <v>2.7546070092547339</v>
      </c>
      <c r="N561" s="71">
        <v>5.229957511161194</v>
      </c>
      <c r="O561" s="71">
        <v>2.835351745853806</v>
      </c>
      <c r="P561" s="71">
        <v>5.0957157000826614</v>
      </c>
      <c r="Q561" s="71">
        <v>0.18568052484556999</v>
      </c>
      <c r="R561" s="71">
        <v>0</v>
      </c>
      <c r="S561" s="71">
        <v>0.41254394281402801</v>
      </c>
      <c r="T561" s="72"/>
      <c r="U561" s="71">
        <v>182966</v>
      </c>
      <c r="V561" s="71">
        <v>88</v>
      </c>
      <c r="W561" s="71">
        <v>78</v>
      </c>
      <c r="X561" s="71">
        <v>587</v>
      </c>
      <c r="Y561" s="71">
        <v>1118</v>
      </c>
      <c r="Z561" s="71">
        <v>1440</v>
      </c>
      <c r="AA561" s="71">
        <v>1000</v>
      </c>
      <c r="AB561" s="71">
        <v>3052</v>
      </c>
      <c r="AC561" s="71">
        <v>0</v>
      </c>
      <c r="AD561" s="71">
        <v>0.41254394281402801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2446</v>
      </c>
      <c r="B562" s="70">
        <v>382</v>
      </c>
      <c r="C562" s="70">
        <v>8</v>
      </c>
      <c r="D562" s="70">
        <v>23</v>
      </c>
      <c r="E562" s="70">
        <v>2011</v>
      </c>
      <c r="F562" s="70" t="s">
        <v>178</v>
      </c>
      <c r="G562" s="70" t="s">
        <v>2438</v>
      </c>
      <c r="H562" s="70" t="s">
        <v>2439</v>
      </c>
      <c r="I562" s="148"/>
      <c r="J562" s="71">
        <v>3.5731381334408749</v>
      </c>
      <c r="K562" s="71">
        <v>0.27825954706943939</v>
      </c>
      <c r="L562" s="71">
        <v>3.894625319566829</v>
      </c>
      <c r="M562" s="71">
        <v>3.392796011091193</v>
      </c>
      <c r="N562" s="71">
        <v>6.3468238629780176</v>
      </c>
      <c r="O562" s="71">
        <v>2.7557922214009354</v>
      </c>
      <c r="P562" s="71">
        <v>4.4140243024683246</v>
      </c>
      <c r="Q562" s="71">
        <v>0.210601302452739</v>
      </c>
      <c r="R562" s="71">
        <v>0</v>
      </c>
      <c r="S562" s="71">
        <v>0.46001837777828691</v>
      </c>
      <c r="T562" s="72"/>
      <c r="U562" s="71">
        <v>347666</v>
      </c>
      <c r="V562" s="71">
        <v>88</v>
      </c>
      <c r="W562" s="71">
        <v>78</v>
      </c>
      <c r="X562" s="71">
        <v>587</v>
      </c>
      <c r="Y562" s="71">
        <v>1116</v>
      </c>
      <c r="Z562" s="71">
        <v>1430</v>
      </c>
      <c r="AA562" s="71">
        <v>892</v>
      </c>
      <c r="AB562" s="71">
        <v>3001</v>
      </c>
      <c r="AC562" s="71">
        <v>0</v>
      </c>
      <c r="AD562" s="71">
        <v>0.46001837777828691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2447</v>
      </c>
      <c r="B563" s="70">
        <v>383</v>
      </c>
      <c r="C563" s="70">
        <v>9</v>
      </c>
      <c r="D563" s="70">
        <v>23</v>
      </c>
      <c r="E563" s="70">
        <v>2012</v>
      </c>
      <c r="F563" s="70" t="s">
        <v>179</v>
      </c>
      <c r="G563" s="70" t="s">
        <v>2438</v>
      </c>
      <c r="H563" s="70" t="s">
        <v>2439</v>
      </c>
      <c r="I563" s="148"/>
      <c r="J563" s="71">
        <v>3.456893356294513</v>
      </c>
      <c r="K563" s="71">
        <v>0.26610302195755009</v>
      </c>
      <c r="L563" s="71">
        <v>3.8085192325907582</v>
      </c>
      <c r="M563" s="71">
        <v>3.382747932237081</v>
      </c>
      <c r="N563" s="71">
        <v>6.8953478267494281</v>
      </c>
      <c r="O563" s="71">
        <v>2.7494021707734828</v>
      </c>
      <c r="P563" s="71">
        <v>4.5983894970037102</v>
      </c>
      <c r="Q563" s="71">
        <v>0.22683167701270299</v>
      </c>
      <c r="R563" s="71">
        <v>0</v>
      </c>
      <c r="S563" s="71">
        <v>0.480924671087538</v>
      </c>
      <c r="T563" s="72"/>
      <c r="U563" s="71">
        <v>293479</v>
      </c>
      <c r="V563" s="71">
        <v>88</v>
      </c>
      <c r="W563" s="71">
        <v>78</v>
      </c>
      <c r="X563" s="71">
        <v>587</v>
      </c>
      <c r="Y563" s="71">
        <v>1133</v>
      </c>
      <c r="Z563" s="71">
        <v>1438</v>
      </c>
      <c r="AA563" s="71">
        <v>924</v>
      </c>
      <c r="AB563" s="71">
        <v>2975</v>
      </c>
      <c r="AC563" s="71">
        <v>0</v>
      </c>
      <c r="AD563" s="71">
        <v>0.480924671087538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2448</v>
      </c>
      <c r="B564" s="70">
        <v>384</v>
      </c>
      <c r="C564" s="70">
        <v>10</v>
      </c>
      <c r="D564" s="70">
        <v>23</v>
      </c>
      <c r="E564" s="70">
        <v>2013</v>
      </c>
      <c r="F564" s="70" t="s">
        <v>180</v>
      </c>
      <c r="G564" s="70" t="s">
        <v>2438</v>
      </c>
      <c r="H564" s="70" t="s">
        <v>2439</v>
      </c>
      <c r="I564" s="148"/>
      <c r="J564" s="71">
        <v>2.872752304250493</v>
      </c>
      <c r="K564" s="71">
        <v>0.25862778137223452</v>
      </c>
      <c r="L564" s="71">
        <v>3.0958983977296159</v>
      </c>
      <c r="M564" s="71">
        <v>3.2455046546973771</v>
      </c>
      <c r="N564" s="71">
        <v>5.9577781974557933</v>
      </c>
      <c r="O564" s="71">
        <v>2.7014423272250849</v>
      </c>
      <c r="P564" s="71">
        <v>4.9354195528486819</v>
      </c>
      <c r="Q564" s="71">
        <v>0.22835164649170001</v>
      </c>
      <c r="R564" s="71">
        <v>0</v>
      </c>
      <c r="S564" s="71">
        <v>0.48535984982994501</v>
      </c>
      <c r="T564" s="72"/>
      <c r="U564" s="71">
        <v>228650</v>
      </c>
      <c r="V564" s="71">
        <v>88</v>
      </c>
      <c r="W564" s="71">
        <v>78</v>
      </c>
      <c r="X564" s="71">
        <v>587</v>
      </c>
      <c r="Y564" s="71">
        <v>1136</v>
      </c>
      <c r="Z564" s="71">
        <v>1476</v>
      </c>
      <c r="AA564" s="71">
        <v>988</v>
      </c>
      <c r="AB564" s="71">
        <v>2952</v>
      </c>
      <c r="AC564" s="71">
        <v>0</v>
      </c>
      <c r="AD564" s="71">
        <v>0.48535984982994501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2449</v>
      </c>
      <c r="B565" s="70">
        <v>385</v>
      </c>
      <c r="C565" s="70">
        <v>11</v>
      </c>
      <c r="D565" s="70">
        <v>23</v>
      </c>
      <c r="E565" s="70">
        <v>2014</v>
      </c>
      <c r="F565" s="70" t="s">
        <v>181</v>
      </c>
      <c r="G565" s="70" t="s">
        <v>2438</v>
      </c>
      <c r="H565" s="70" t="s">
        <v>2439</v>
      </c>
      <c r="I565" s="148"/>
      <c r="J565" s="71">
        <v>3.8886671534917698</v>
      </c>
      <c r="K565" s="71">
        <v>0.24575673564974629</v>
      </c>
      <c r="L565" s="71">
        <v>0.23112891409867939</v>
      </c>
      <c r="M565" s="71">
        <v>4.2069395344690559</v>
      </c>
      <c r="N565" s="71">
        <v>5.2410863651602444</v>
      </c>
      <c r="O565" s="71">
        <v>2.6361782685162147</v>
      </c>
      <c r="P565" s="71">
        <v>4.9058384902577803</v>
      </c>
      <c r="Q565" s="71">
        <v>0.21597267208051699</v>
      </c>
      <c r="R565" s="71">
        <v>0</v>
      </c>
      <c r="S565" s="71">
        <v>0.38401788989163738</v>
      </c>
      <c r="T565" s="72"/>
      <c r="U565" s="71">
        <v>308660</v>
      </c>
      <c r="V565" s="71">
        <v>85</v>
      </c>
      <c r="W565" s="71">
        <v>5</v>
      </c>
      <c r="X565" s="71">
        <v>778</v>
      </c>
      <c r="Y565" s="71">
        <v>1138</v>
      </c>
      <c r="Z565" s="71">
        <v>1517</v>
      </c>
      <c r="AA565" s="71">
        <v>977</v>
      </c>
      <c r="AB565" s="71">
        <v>2910</v>
      </c>
      <c r="AC565" s="71">
        <v>0</v>
      </c>
      <c r="AD565" s="71">
        <v>0.38401788989163738</v>
      </c>
      <c r="AE565" s="72"/>
      <c r="AF565" s="71"/>
      <c r="AG565" s="71"/>
      <c r="AH565" s="71"/>
      <c r="AI565" s="71"/>
      <c r="AJ565" s="71"/>
      <c r="AK565" s="71"/>
      <c r="AL565" s="71"/>
      <c r="AM565" s="71"/>
      <c r="AN565" s="71"/>
      <c r="AO565" s="71"/>
      <c r="AP565" s="71"/>
      <c r="AQ565" s="72"/>
      <c r="AR565" s="71">
        <v>13</v>
      </c>
      <c r="AS565" s="71">
        <v>3</v>
      </c>
      <c r="AT565" s="71">
        <v>0</v>
      </c>
      <c r="AU565" s="71">
        <v>0</v>
      </c>
      <c r="AV565" s="71">
        <v>0</v>
      </c>
      <c r="AW565" s="71">
        <v>0</v>
      </c>
      <c r="AX565" s="71"/>
      <c r="AY565" s="72"/>
      <c r="AZ565" s="71">
        <v>62.7</v>
      </c>
      <c r="BA565" s="71">
        <v>64.2</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2450</v>
      </c>
      <c r="B566" s="70">
        <v>386</v>
      </c>
      <c r="C566" s="70">
        <v>12</v>
      </c>
      <c r="D566" s="70">
        <v>23</v>
      </c>
      <c r="E566" s="70">
        <v>2015</v>
      </c>
      <c r="F566" s="70" t="s">
        <v>182</v>
      </c>
      <c r="G566" s="70" t="s">
        <v>2438</v>
      </c>
      <c r="H566" s="70" t="s">
        <v>2439</v>
      </c>
      <c r="I566" s="148"/>
      <c r="J566" s="71">
        <v>5.0377732897781922</v>
      </c>
      <c r="K566" s="71">
        <v>0.25295623315567639</v>
      </c>
      <c r="L566" s="71">
        <v>0.20236091050763361</v>
      </c>
      <c r="M566" s="71">
        <v>4.4397911016417551</v>
      </c>
      <c r="N566" s="71">
        <v>6.0062083868199263</v>
      </c>
      <c r="O566" s="71">
        <v>2.5662987265666408</v>
      </c>
      <c r="P566" s="71">
        <v>4.8946385007375719</v>
      </c>
      <c r="Q566" s="71">
        <v>0.20771796950830501</v>
      </c>
      <c r="R566" s="71">
        <v>0</v>
      </c>
      <c r="S566" s="71">
        <v>0.43734792989259408</v>
      </c>
      <c r="T566" s="72"/>
      <c r="U566" s="71">
        <v>456602</v>
      </c>
      <c r="V566" s="71">
        <v>85</v>
      </c>
      <c r="W566" s="71">
        <v>5</v>
      </c>
      <c r="X566" s="71">
        <v>778</v>
      </c>
      <c r="Y566" s="71">
        <v>1157</v>
      </c>
      <c r="Z566" s="71">
        <v>1491</v>
      </c>
      <c r="AA566" s="71">
        <v>974</v>
      </c>
      <c r="AB566" s="71">
        <v>2859</v>
      </c>
      <c r="AC566" s="71">
        <v>0</v>
      </c>
      <c r="AD566" s="71">
        <v>0.43734792989259408</v>
      </c>
      <c r="AE566" s="72"/>
      <c r="AF566" s="71">
        <v>4310777.3812472541</v>
      </c>
      <c r="AG566" s="71">
        <v>167678.20055367329</v>
      </c>
      <c r="AH566" s="71">
        <v>30139.067828698739</v>
      </c>
      <c r="AI566" s="71">
        <v>5228727.7281092703</v>
      </c>
      <c r="AJ566" s="71">
        <v>7142533.4909640849</v>
      </c>
      <c r="AK566" s="71">
        <v>0</v>
      </c>
      <c r="AL566" s="71">
        <v>0</v>
      </c>
      <c r="AM566" s="71">
        <v>391813.9569460674</v>
      </c>
      <c r="AN566" s="71">
        <v>0</v>
      </c>
      <c r="AO566" s="71">
        <v>0</v>
      </c>
      <c r="AP566" s="71">
        <v>17271669.825649049</v>
      </c>
      <c r="AQ566" s="72"/>
      <c r="AR566" s="71">
        <v>19</v>
      </c>
      <c r="AS566" s="71">
        <v>3</v>
      </c>
      <c r="AT566" s="71">
        <v>0</v>
      </c>
      <c r="AU566" s="71">
        <v>0</v>
      </c>
      <c r="AV566" s="71">
        <v>0</v>
      </c>
      <c r="AW566" s="71">
        <v>0</v>
      </c>
      <c r="AX566" s="71"/>
      <c r="AY566" s="72"/>
      <c r="AZ566" s="71">
        <v>94.8</v>
      </c>
      <c r="BA566" s="71">
        <v>64.2</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2451</v>
      </c>
      <c r="B567" s="70">
        <v>387</v>
      </c>
      <c r="C567" s="70">
        <v>13</v>
      </c>
      <c r="D567" s="70">
        <v>23</v>
      </c>
      <c r="E567" s="70">
        <v>2016</v>
      </c>
      <c r="F567" s="70" t="s">
        <v>155</v>
      </c>
      <c r="G567" s="70" t="s">
        <v>2438</v>
      </c>
      <c r="H567" s="70" t="s">
        <v>2439</v>
      </c>
      <c r="I567" s="148"/>
      <c r="J567" s="71">
        <v>4.8635453334727412</v>
      </c>
      <c r="K567" s="71">
        <v>0.24726223993193588</v>
      </c>
      <c r="L567" s="71">
        <v>0.244988346882517</v>
      </c>
      <c r="M567" s="71">
        <v>3.5441981052509579</v>
      </c>
      <c r="N567" s="71">
        <v>5.4683441981971299</v>
      </c>
      <c r="O567" s="71">
        <v>2.5980457193084368</v>
      </c>
      <c r="P567" s="71">
        <v>5.0093423140166005</v>
      </c>
      <c r="Q567" s="71">
        <v>0.19939421462423704</v>
      </c>
      <c r="R567" s="71">
        <v>0</v>
      </c>
      <c r="S567" s="71">
        <v>0.56324227932652315</v>
      </c>
      <c r="T567" s="72"/>
      <c r="U567" s="71">
        <v>444603</v>
      </c>
      <c r="V567" s="71">
        <v>85</v>
      </c>
      <c r="W567" s="71">
        <v>5</v>
      </c>
      <c r="X567" s="71">
        <v>778</v>
      </c>
      <c r="Y567" s="71">
        <v>1162</v>
      </c>
      <c r="Z567" s="71">
        <v>1528</v>
      </c>
      <c r="AA567" s="71">
        <v>1031</v>
      </c>
      <c r="AB567" s="71">
        <v>2823</v>
      </c>
      <c r="AC567" s="71">
        <v>0</v>
      </c>
      <c r="AD567" s="71">
        <v>0.56324227932652315</v>
      </c>
      <c r="AE567" s="72"/>
      <c r="AF567" s="71">
        <v>4154089.8893995001</v>
      </c>
      <c r="AG567" s="71">
        <v>164822.92157101669</v>
      </c>
      <c r="AH567" s="71">
        <v>29051.3276489128</v>
      </c>
      <c r="AI567" s="71">
        <v>4801944.6543634702</v>
      </c>
      <c r="AJ567" s="71">
        <v>5726894.5440268097</v>
      </c>
      <c r="AK567" s="71">
        <v>0</v>
      </c>
      <c r="AL567" s="71">
        <v>0</v>
      </c>
      <c r="AM567" s="71">
        <v>387180.87599931727</v>
      </c>
      <c r="AN567" s="71">
        <v>0</v>
      </c>
      <c r="AO567" s="71">
        <v>0</v>
      </c>
      <c r="AP567" s="71">
        <v>15263984.213009026</v>
      </c>
      <c r="AQ567" s="72"/>
      <c r="AR567" s="71">
        <v>22</v>
      </c>
      <c r="AS567" s="71">
        <v>4</v>
      </c>
      <c r="AT567" s="71">
        <v>0</v>
      </c>
      <c r="AU567" s="71">
        <v>1</v>
      </c>
      <c r="AV567" s="71">
        <v>0</v>
      </c>
      <c r="AW567" s="71">
        <v>0</v>
      </c>
      <c r="AX567" s="71"/>
      <c r="AY567" s="72"/>
      <c r="AZ567" s="71">
        <v>106.5</v>
      </c>
      <c r="BA567" s="71">
        <v>99.4</v>
      </c>
      <c r="BB567" s="71">
        <v>0</v>
      </c>
      <c r="BC567" s="71">
        <v>28.4</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2452</v>
      </c>
      <c r="B568" s="70">
        <v>388</v>
      </c>
      <c r="C568" s="70">
        <v>14</v>
      </c>
      <c r="D568" s="70">
        <v>23</v>
      </c>
      <c r="E568" s="70">
        <v>2017</v>
      </c>
      <c r="F568" s="70" t="s">
        <v>156</v>
      </c>
      <c r="G568" s="70" t="s">
        <v>2438</v>
      </c>
      <c r="H568" s="70" t="s">
        <v>2439</v>
      </c>
      <c r="I568" s="148"/>
      <c r="J568" s="71">
        <v>5.0232315845579461</v>
      </c>
      <c r="K568" s="71">
        <v>0.25073525484040515</v>
      </c>
      <c r="L568" s="71">
        <v>0.21792495340658671</v>
      </c>
      <c r="M568" s="71">
        <v>3.1812152451303835</v>
      </c>
      <c r="N568" s="71">
        <v>5.4139220208090242</v>
      </c>
      <c r="O568" s="71">
        <v>2.4736970010428583</v>
      </c>
      <c r="P568" s="71">
        <v>4.8375995529265374</v>
      </c>
      <c r="Q568" s="71">
        <v>0.18960841492950101</v>
      </c>
      <c r="R568" s="71">
        <v>0</v>
      </c>
      <c r="S568" s="71">
        <v>0.38892351471095005</v>
      </c>
      <c r="T568" s="72"/>
      <c r="U568" s="71">
        <v>524892</v>
      </c>
      <c r="V568" s="71">
        <v>85</v>
      </c>
      <c r="W568" s="71">
        <v>5</v>
      </c>
      <c r="X568" s="71">
        <v>778</v>
      </c>
      <c r="Y568" s="71">
        <v>1162</v>
      </c>
      <c r="Z568" s="71">
        <v>1479</v>
      </c>
      <c r="AA568" s="71">
        <v>1002</v>
      </c>
      <c r="AB568" s="71">
        <v>2776</v>
      </c>
      <c r="AC568" s="71">
        <v>0</v>
      </c>
      <c r="AD568" s="71">
        <v>0.38892351471094999</v>
      </c>
      <c r="AE568" s="72"/>
      <c r="AF568" s="71">
        <v>4400042.1302352324</v>
      </c>
      <c r="AG568" s="71">
        <v>167635.19926792191</v>
      </c>
      <c r="AH568" s="71">
        <v>34545.251393935047</v>
      </c>
      <c r="AI568" s="71">
        <v>4585379.8125537569</v>
      </c>
      <c r="AJ568" s="71">
        <v>6581168.3628115393</v>
      </c>
      <c r="AK568" s="71">
        <v>0</v>
      </c>
      <c r="AL568" s="71">
        <v>0</v>
      </c>
      <c r="AM568" s="71">
        <v>381330.46491899109</v>
      </c>
      <c r="AN568" s="71">
        <v>0</v>
      </c>
      <c r="AO568" s="71">
        <v>0</v>
      </c>
      <c r="AP568" s="71">
        <v>16150101.221181376</v>
      </c>
      <c r="AQ568" s="72"/>
      <c r="AR568" s="71">
        <v>22</v>
      </c>
      <c r="AS568" s="71">
        <v>7</v>
      </c>
      <c r="AT568" s="71">
        <v>0</v>
      </c>
      <c r="AU568" s="71">
        <v>1</v>
      </c>
      <c r="AV568" s="71">
        <v>0</v>
      </c>
      <c r="AW568" s="71">
        <v>0</v>
      </c>
      <c r="AX568" s="71"/>
      <c r="AY568" s="72"/>
      <c r="AZ568" s="71">
        <v>109.9</v>
      </c>
      <c r="BA568" s="71">
        <v>207.9</v>
      </c>
      <c r="BB568" s="71">
        <v>0</v>
      </c>
      <c r="BC568" s="71">
        <v>28.4</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2453</v>
      </c>
      <c r="B569" s="70">
        <v>389</v>
      </c>
      <c r="C569" s="70">
        <v>15</v>
      </c>
      <c r="D569" s="70">
        <v>23</v>
      </c>
      <c r="E569" s="70">
        <v>2018</v>
      </c>
      <c r="F569" s="70" t="s">
        <v>183</v>
      </c>
      <c r="G569" s="70" t="s">
        <v>2438</v>
      </c>
      <c r="H569" s="70" t="s">
        <v>2439</v>
      </c>
      <c r="I569" s="148"/>
      <c r="J569" s="71">
        <v>4.091211505763753</v>
      </c>
      <c r="K569" s="71">
        <v>0.23848293486334457</v>
      </c>
      <c r="L569" s="71">
        <v>0.19955305587729305</v>
      </c>
      <c r="M569" s="71">
        <v>3.4020503289266903</v>
      </c>
      <c r="N569" s="71">
        <v>4.9347497769619419</v>
      </c>
      <c r="O569" s="71">
        <v>2.4337861270338239</v>
      </c>
      <c r="P569" s="71">
        <v>4.6890673502026381</v>
      </c>
      <c r="Q569" s="71">
        <v>0.17245924762752199</v>
      </c>
      <c r="R569" s="71">
        <v>0</v>
      </c>
      <c r="S569" s="71">
        <v>0.50173035861707804</v>
      </c>
      <c r="T569" s="72"/>
      <c r="U569" s="71">
        <v>438343.99999999988</v>
      </c>
      <c r="V569" s="71">
        <v>85</v>
      </c>
      <c r="W569" s="71">
        <v>5</v>
      </c>
      <c r="X569" s="71">
        <v>778</v>
      </c>
      <c r="Y569" s="71">
        <v>1147</v>
      </c>
      <c r="Z569" s="71">
        <v>1483</v>
      </c>
      <c r="AA569" s="71">
        <v>981</v>
      </c>
      <c r="AB569" s="71">
        <v>2721</v>
      </c>
      <c r="AC569" s="71">
        <v>0</v>
      </c>
      <c r="AD569" s="71">
        <v>0.50173035861707804</v>
      </c>
      <c r="AE569" s="72"/>
      <c r="AF569" s="71">
        <v>3798740.7956833169</v>
      </c>
      <c r="AG569" s="71">
        <v>152117.7419456288</v>
      </c>
      <c r="AH569" s="71">
        <v>32652.76798898619</v>
      </c>
      <c r="AI569" s="71">
        <v>4706538.0397476032</v>
      </c>
      <c r="AJ569" s="71">
        <v>5858502.534202395</v>
      </c>
      <c r="AK569" s="71">
        <v>0</v>
      </c>
      <c r="AL569" s="71">
        <v>0</v>
      </c>
      <c r="AM569" s="71">
        <v>374548.67224639648</v>
      </c>
      <c r="AN569" s="71">
        <v>0</v>
      </c>
      <c r="AO569" s="71">
        <v>0</v>
      </c>
      <c r="AP569" s="71">
        <v>14923100.551814327</v>
      </c>
      <c r="AQ569" s="72"/>
      <c r="AR569" s="71">
        <v>25</v>
      </c>
      <c r="AS569" s="71">
        <v>10</v>
      </c>
      <c r="AT569" s="71">
        <v>0</v>
      </c>
      <c r="AU569" s="71">
        <v>1</v>
      </c>
      <c r="AV569" s="71">
        <v>0</v>
      </c>
      <c r="AW569" s="71">
        <v>0</v>
      </c>
      <c r="AX569" s="71"/>
      <c r="AY569" s="72"/>
      <c r="AZ569" s="71">
        <v>128</v>
      </c>
      <c r="BA569" s="71">
        <v>282</v>
      </c>
      <c r="BB569" s="71">
        <v>0</v>
      </c>
      <c r="BC569" s="71">
        <v>28</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2454</v>
      </c>
      <c r="B570" s="70">
        <v>390</v>
      </c>
      <c r="C570" s="70">
        <v>16</v>
      </c>
      <c r="D570" s="70">
        <v>23</v>
      </c>
      <c r="E570" s="70">
        <v>2019</v>
      </c>
      <c r="F570" s="70" t="s">
        <v>158</v>
      </c>
      <c r="G570" s="70" t="s">
        <v>2438</v>
      </c>
      <c r="H570" s="70" t="s">
        <v>2439</v>
      </c>
      <c r="I570" s="148"/>
      <c r="J570" s="71">
        <v>3.4790783128505911</v>
      </c>
      <c r="K570" s="71">
        <v>0.22424158738763231</v>
      </c>
      <c r="L570" s="71">
        <v>0.2014689914405991</v>
      </c>
      <c r="M570" s="71">
        <v>3.1698210225160701</v>
      </c>
      <c r="N570" s="71">
        <v>4.525624772819655</v>
      </c>
      <c r="O570" s="71">
        <v>2.3320187238195698</v>
      </c>
      <c r="P570" s="71">
        <v>4.5317927296516052</v>
      </c>
      <c r="Q570" s="71">
        <v>0.16217445696156399</v>
      </c>
      <c r="R570" s="71">
        <v>0</v>
      </c>
      <c r="S570" s="71">
        <v>0.59584873733176436</v>
      </c>
      <c r="T570" s="72"/>
      <c r="U570" s="71">
        <v>395917</v>
      </c>
      <c r="V570" s="71">
        <v>85</v>
      </c>
      <c r="W570" s="71">
        <v>5</v>
      </c>
      <c r="X570" s="71">
        <v>778</v>
      </c>
      <c r="Y570" s="71">
        <v>1130</v>
      </c>
      <c r="Z570" s="71">
        <v>1460</v>
      </c>
      <c r="AA570" s="71">
        <v>941</v>
      </c>
      <c r="AB570" s="71">
        <v>2628</v>
      </c>
      <c r="AC570" s="71">
        <v>0</v>
      </c>
      <c r="AD570" s="71">
        <v>0.59584873733176436</v>
      </c>
      <c r="AE570" s="72"/>
      <c r="AF570" s="71">
        <v>3434022.0087112701</v>
      </c>
      <c r="AG570" s="71">
        <v>147412.62198227379</v>
      </c>
      <c r="AH570" s="71">
        <v>34773.575254452262</v>
      </c>
      <c r="AI570" s="71">
        <v>4513661.8036283497</v>
      </c>
      <c r="AJ570" s="71">
        <v>5463622.385697728</v>
      </c>
      <c r="AK570" s="71">
        <v>0</v>
      </c>
      <c r="AL570" s="71">
        <v>0</v>
      </c>
      <c r="AM570" s="71">
        <v>357913.81642659206</v>
      </c>
      <c r="AN570" s="71">
        <v>0</v>
      </c>
      <c r="AO570" s="71">
        <v>0</v>
      </c>
      <c r="AP570" s="71">
        <v>13951406.211700665</v>
      </c>
      <c r="AQ570" s="72"/>
      <c r="AR570" s="71">
        <v>28</v>
      </c>
      <c r="AS570" s="71">
        <v>13</v>
      </c>
      <c r="AT570" s="71">
        <v>0</v>
      </c>
      <c r="AU570" s="71">
        <v>1</v>
      </c>
      <c r="AV570" s="71">
        <v>0</v>
      </c>
      <c r="AW570" s="71">
        <v>0</v>
      </c>
      <c r="AX570" s="71"/>
      <c r="AY570" s="72"/>
      <c r="AZ570" s="71">
        <v>138.4</v>
      </c>
      <c r="BA570" s="71">
        <v>364.3</v>
      </c>
      <c r="BB570" s="71">
        <v>0</v>
      </c>
      <c r="BC570" s="71">
        <v>28.4</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2455</v>
      </c>
      <c r="B571" s="70">
        <v>391</v>
      </c>
      <c r="C571" s="70">
        <v>17</v>
      </c>
      <c r="D571" s="70">
        <v>23</v>
      </c>
      <c r="E571" s="70">
        <v>2020</v>
      </c>
      <c r="F571" s="70" t="s">
        <v>159</v>
      </c>
      <c r="G571" s="70" t="s">
        <v>2438</v>
      </c>
      <c r="H571" s="70" t="s">
        <v>2439</v>
      </c>
      <c r="I571" s="148"/>
      <c r="J571" s="71">
        <v>3.8562315585225369</v>
      </c>
      <c r="K571" s="71">
        <v>0.23400970037286806</v>
      </c>
      <c r="L571" s="71">
        <v>0.3528113546306792</v>
      </c>
      <c r="M571" s="71">
        <v>2.7255652802877584</v>
      </c>
      <c r="N571" s="71">
        <v>4.3080929753915616</v>
      </c>
      <c r="O571" s="71">
        <v>2.0851612216830739</v>
      </c>
      <c r="P571" s="71">
        <v>4.2047304720818524</v>
      </c>
      <c r="Q571" s="71">
        <v>0.15152905913522399</v>
      </c>
      <c r="R571" s="71">
        <v>0</v>
      </c>
      <c r="S571" s="71">
        <v>0.43887307245017498</v>
      </c>
      <c r="T571" s="72"/>
      <c r="U571" s="71">
        <v>338462</v>
      </c>
      <c r="V571" s="71">
        <v>78</v>
      </c>
      <c r="W571" s="71">
        <v>9</v>
      </c>
      <c r="X571" s="71">
        <v>742</v>
      </c>
      <c r="Y571" s="71">
        <v>1120</v>
      </c>
      <c r="Z571" s="71">
        <v>1490</v>
      </c>
      <c r="AA571" s="71">
        <v>928</v>
      </c>
      <c r="AB571" s="71">
        <v>2570</v>
      </c>
      <c r="AC571" s="71">
        <v>0</v>
      </c>
      <c r="AD571" s="71">
        <v>0.43887307245017498</v>
      </c>
      <c r="AE571" s="72"/>
      <c r="AF571" s="71">
        <v>2818084.6991313691</v>
      </c>
      <c r="AG571" s="71">
        <v>152885.01136631795</v>
      </c>
      <c r="AH571" s="71">
        <v>61710.826504743214</v>
      </c>
      <c r="AI571" s="71">
        <v>4113142.8179619424</v>
      </c>
      <c r="AJ571" s="71">
        <v>5357799.9655640582</v>
      </c>
      <c r="AK571" s="71"/>
      <c r="AL571" s="71"/>
      <c r="AM571" s="71">
        <v>335413.55329553742</v>
      </c>
      <c r="AN571" s="71"/>
      <c r="AO571" s="71"/>
      <c r="AP571" s="71">
        <v>12839036.873823969</v>
      </c>
      <c r="AQ571" s="72"/>
      <c r="AR571" s="71">
        <v>32</v>
      </c>
      <c r="AS571" s="71">
        <v>14</v>
      </c>
      <c r="AT571" s="71">
        <v>0</v>
      </c>
      <c r="AU571" s="71">
        <v>1</v>
      </c>
      <c r="AV571" s="71">
        <v>0</v>
      </c>
      <c r="AW571" s="71">
        <v>0</v>
      </c>
      <c r="AX571" s="71"/>
      <c r="AY571" s="72"/>
      <c r="AZ571" s="71">
        <v>166.3</v>
      </c>
      <c r="BA571" s="71">
        <v>391.8</v>
      </c>
      <c r="BB571" s="71">
        <v>0</v>
      </c>
      <c r="BC571" s="71">
        <v>28.4</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2456</v>
      </c>
      <c r="B572" s="70">
        <v>391</v>
      </c>
      <c r="C572" s="70">
        <v>18</v>
      </c>
      <c r="D572" s="70">
        <v>23</v>
      </c>
      <c r="E572" s="70">
        <v>2021</v>
      </c>
      <c r="F572" s="70" t="s">
        <v>160</v>
      </c>
      <c r="G572" s="70" t="s">
        <v>2438</v>
      </c>
      <c r="H572" s="70" t="s">
        <v>2439</v>
      </c>
      <c r="I572" s="148"/>
      <c r="J572" s="71">
        <v>3.2129277749742875</v>
      </c>
      <c r="K572" s="71">
        <v>0.25524805044432247</v>
      </c>
      <c r="L572" s="71">
        <v>0.32128845716917548</v>
      </c>
      <c r="M572" s="71">
        <v>3.0678017987624155</v>
      </c>
      <c r="N572" s="71">
        <v>4.3920837869100051</v>
      </c>
      <c r="O572" s="71">
        <v>1.9911337525178041</v>
      </c>
      <c r="P572" s="71">
        <v>4.3074073788091063</v>
      </c>
      <c r="Q572" s="71">
        <v>0.14497518766783299</v>
      </c>
      <c r="R572" s="71">
        <v>0</v>
      </c>
      <c r="S572" s="71">
        <v>0.48784133823164572</v>
      </c>
      <c r="T572" s="72"/>
      <c r="U572" s="71">
        <v>304292</v>
      </c>
      <c r="V572" s="71">
        <v>78</v>
      </c>
      <c r="W572" s="71">
        <v>9</v>
      </c>
      <c r="X572" s="71">
        <v>742</v>
      </c>
      <c r="Y572" s="71">
        <v>1105</v>
      </c>
      <c r="Z572" s="71">
        <v>1465</v>
      </c>
      <c r="AA572" s="71">
        <v>927</v>
      </c>
      <c r="AB572" s="71">
        <v>2483</v>
      </c>
      <c r="AC572" s="71">
        <v>0</v>
      </c>
      <c r="AD572" s="71">
        <v>0.48784133823164572</v>
      </c>
      <c r="AE572" s="72"/>
      <c r="AF572" s="71">
        <v>2318027.4697063733</v>
      </c>
      <c r="AG572" s="71">
        <v>160727.54818486984</v>
      </c>
      <c r="AH572" s="71">
        <v>56450.441446634075</v>
      </c>
      <c r="AI572" s="71">
        <v>4521918.6882219194</v>
      </c>
      <c r="AJ572" s="71">
        <v>5227618.1293333601</v>
      </c>
      <c r="AK572" s="71">
        <v>0</v>
      </c>
      <c r="AL572" s="71">
        <v>0</v>
      </c>
      <c r="AM572" s="71">
        <v>325928.23342677462</v>
      </c>
      <c r="AN572" s="71">
        <v>0</v>
      </c>
      <c r="AO572" s="71">
        <v>0</v>
      </c>
      <c r="AP572" s="71">
        <v>12610670.510319931</v>
      </c>
      <c r="AQ572" s="72"/>
      <c r="AR572" s="71">
        <v>33</v>
      </c>
      <c r="AS572" s="71">
        <v>21</v>
      </c>
      <c r="AT572" s="71">
        <v>0</v>
      </c>
      <c r="AU572" s="71">
        <v>1</v>
      </c>
      <c r="AV572" s="71">
        <v>0</v>
      </c>
      <c r="AW572" s="71">
        <v>0</v>
      </c>
      <c r="AX572" s="71"/>
      <c r="AY572" s="72"/>
      <c r="AZ572" s="71">
        <v>176.2</v>
      </c>
      <c r="BA572" s="71">
        <v>699.8</v>
      </c>
      <c r="BB572" s="71">
        <v>0</v>
      </c>
      <c r="BC572" s="71">
        <v>28.4</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2457</v>
      </c>
      <c r="B573" s="70">
        <v>391</v>
      </c>
      <c r="C573" s="70">
        <v>19</v>
      </c>
      <c r="D573" s="70">
        <v>23</v>
      </c>
      <c r="E573" s="70">
        <v>2022</v>
      </c>
      <c r="F573" s="70" t="s">
        <v>161</v>
      </c>
      <c r="G573" s="70" t="s">
        <v>2438</v>
      </c>
      <c r="H573" s="70" t="s">
        <v>2439</v>
      </c>
      <c r="I573" s="148"/>
      <c r="J573" s="71">
        <v>3.0975051352747247</v>
      </c>
      <c r="K573" s="71">
        <v>0.23240758577629708</v>
      </c>
      <c r="L573" s="71">
        <v>0.27540906121903541</v>
      </c>
      <c r="M573" s="71">
        <v>2.9288509772884623</v>
      </c>
      <c r="N573" s="71">
        <v>4.4612342687494104</v>
      </c>
      <c r="O573" s="71">
        <v>2.0871092836657756</v>
      </c>
      <c r="P573" s="71">
        <v>4.110001103557491</v>
      </c>
      <c r="Q573" s="71">
        <v>0.1437012855597927</v>
      </c>
      <c r="R573" s="71">
        <v>0</v>
      </c>
      <c r="S573" s="71">
        <v>0.39577983263431038</v>
      </c>
      <c r="T573" s="72"/>
      <c r="U573" s="71">
        <v>342795</v>
      </c>
      <c r="V573" s="71">
        <v>78</v>
      </c>
      <c r="W573" s="71">
        <v>9</v>
      </c>
      <c r="X573" s="71">
        <v>742</v>
      </c>
      <c r="Y573" s="71">
        <v>1102</v>
      </c>
      <c r="Z573" s="71">
        <v>1459</v>
      </c>
      <c r="AA573" s="71">
        <v>898</v>
      </c>
      <c r="AB573" s="71">
        <v>2441</v>
      </c>
      <c r="AC573" s="71">
        <v>0</v>
      </c>
      <c r="AD573" s="71">
        <v>0.39577983263431038</v>
      </c>
      <c r="AE573" s="72"/>
      <c r="AF573" s="71">
        <v>2384597.4307168927</v>
      </c>
      <c r="AG573" s="71">
        <v>162520.56962888324</v>
      </c>
      <c r="AH573" s="71">
        <v>56490.562156771019</v>
      </c>
      <c r="AI573" s="71">
        <v>4451622.5099833934</v>
      </c>
      <c r="AJ573" s="71">
        <v>5643390.3410523571</v>
      </c>
      <c r="AK573" s="71">
        <v>0</v>
      </c>
      <c r="AL573" s="71">
        <v>0</v>
      </c>
      <c r="AM573" s="71">
        <v>315199.72564776911</v>
      </c>
      <c r="AN573" s="71">
        <v>0</v>
      </c>
      <c r="AO573" s="71">
        <v>0</v>
      </c>
      <c r="AP573" s="71">
        <v>13013821.139186068</v>
      </c>
      <c r="AQ573" s="72"/>
      <c r="AR573" s="71">
        <v>34</v>
      </c>
      <c r="AS573" s="71">
        <v>21</v>
      </c>
      <c r="AT573" s="71">
        <v>0</v>
      </c>
      <c r="AU573" s="71">
        <v>1</v>
      </c>
      <c r="AV573" s="71">
        <v>0</v>
      </c>
      <c r="AW573" s="71">
        <v>0</v>
      </c>
      <c r="AX573" s="71"/>
      <c r="AY573" s="72"/>
      <c r="AZ573" s="71">
        <v>181.8</v>
      </c>
      <c r="BA573" s="71">
        <v>699.8</v>
      </c>
      <c r="BB573" s="71">
        <v>0</v>
      </c>
      <c r="BC573" s="71">
        <v>28.4</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2458</v>
      </c>
      <c r="B574" s="70">
        <v>391</v>
      </c>
      <c r="C574" s="70">
        <v>20</v>
      </c>
      <c r="D574" s="70">
        <v>23</v>
      </c>
      <c r="E574" s="70">
        <v>2023</v>
      </c>
      <c r="F574" s="70" t="s">
        <v>1539</v>
      </c>
      <c r="G574" s="70" t="s">
        <v>2438</v>
      </c>
      <c r="H574" s="70" t="s">
        <v>2439</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35</v>
      </c>
      <c r="AS574" s="71">
        <v>21</v>
      </c>
      <c r="AT574" s="71">
        <v>0</v>
      </c>
      <c r="AU574" s="71">
        <v>1</v>
      </c>
      <c r="AV574" s="71">
        <v>0</v>
      </c>
      <c r="AW574" s="71">
        <v>0</v>
      </c>
      <c r="AX574" s="71"/>
      <c r="AY574" s="72"/>
      <c r="AZ574" s="71">
        <v>185.20000000000002</v>
      </c>
      <c r="BA574" s="71">
        <v>699.8</v>
      </c>
      <c r="BB574" s="71">
        <v>0</v>
      </c>
      <c r="BC574" s="71">
        <v>28.4</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2459</v>
      </c>
      <c r="B575" s="70">
        <v>391</v>
      </c>
      <c r="C575" s="70">
        <v>21</v>
      </c>
      <c r="D575" s="70">
        <v>23</v>
      </c>
      <c r="E575" s="70">
        <v>2024</v>
      </c>
      <c r="F575" s="70" t="s">
        <v>1554</v>
      </c>
      <c r="G575" s="70" t="s">
        <v>2438</v>
      </c>
      <c r="H575" s="70" t="s">
        <v>2439</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2460</v>
      </c>
      <c r="B576" s="70">
        <v>392</v>
      </c>
      <c r="C576" s="70">
        <v>1</v>
      </c>
      <c r="D576" s="70">
        <v>24</v>
      </c>
      <c r="E576" s="70">
        <v>1990</v>
      </c>
      <c r="F576" s="70" t="s">
        <v>787</v>
      </c>
      <c r="G576" s="70" t="s">
        <v>2461</v>
      </c>
      <c r="H576" s="70" t="s">
        <v>2462</v>
      </c>
      <c r="I576" s="148"/>
      <c r="J576" s="71">
        <v>42.146672730296501</v>
      </c>
      <c r="K576" s="71">
        <v>0.34772719220905562</v>
      </c>
      <c r="L576" s="71">
        <v>1.8779338879872369</v>
      </c>
      <c r="M576" s="71">
        <v>1.743176306218718</v>
      </c>
      <c r="N576" s="71">
        <v>3.025965897690384</v>
      </c>
      <c r="O576" s="71">
        <v>2.299958922620756</v>
      </c>
      <c r="P576" s="71">
        <v>5.2015745336478254</v>
      </c>
      <c r="Q576" s="71">
        <v>0.24974428126644599</v>
      </c>
      <c r="R576" s="71">
        <v>0</v>
      </c>
      <c r="S576" s="71">
        <v>0.25498322687307429</v>
      </c>
      <c r="T576" s="72"/>
      <c r="U576" s="71">
        <v>620174</v>
      </c>
      <c r="V576" s="71">
        <v>91</v>
      </c>
      <c r="W576" s="71">
        <v>25</v>
      </c>
      <c r="X576" s="71">
        <v>701</v>
      </c>
      <c r="Y576" s="71">
        <v>1346</v>
      </c>
      <c r="Z576" s="71">
        <v>946</v>
      </c>
      <c r="AA576" s="71">
        <v>1263</v>
      </c>
      <c r="AB576" s="71">
        <v>4055</v>
      </c>
      <c r="AC576" s="71">
        <v>0</v>
      </c>
      <c r="AD576" s="71">
        <v>0.25498322687307429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2463</v>
      </c>
      <c r="B577" s="70">
        <v>393</v>
      </c>
      <c r="C577" s="70">
        <v>2</v>
      </c>
      <c r="D577" s="70">
        <v>24</v>
      </c>
      <c r="E577" s="70">
        <v>2005</v>
      </c>
      <c r="F577" s="70" t="s">
        <v>789</v>
      </c>
      <c r="G577" s="1064" t="s">
        <v>2461</v>
      </c>
      <c r="H577" s="70" t="s">
        <v>2462</v>
      </c>
      <c r="I577" s="148"/>
      <c r="J577" s="71">
        <v>22.122844759510901</v>
      </c>
      <c r="K577" s="71">
        <v>0.32686253451824843</v>
      </c>
      <c r="L577" s="71">
        <v>9.3934845776232123</v>
      </c>
      <c r="M577" s="71">
        <v>2.155465803618569</v>
      </c>
      <c r="N577" s="71">
        <v>3.500998077136134</v>
      </c>
      <c r="O577" s="71">
        <v>2.9350832620625882</v>
      </c>
      <c r="P577" s="71">
        <v>5.6270744654902929</v>
      </c>
      <c r="Q577" s="71">
        <v>0.203136564810764</v>
      </c>
      <c r="R577" s="71">
        <v>0</v>
      </c>
      <c r="S577" s="71">
        <v>9.9300593037786405E-2</v>
      </c>
      <c r="T577" s="72"/>
      <c r="U577" s="71">
        <v>484599</v>
      </c>
      <c r="V577" s="71">
        <v>103</v>
      </c>
      <c r="W577" s="71">
        <v>82</v>
      </c>
      <c r="X577" s="71">
        <v>461</v>
      </c>
      <c r="Y577" s="71">
        <v>1408</v>
      </c>
      <c r="Z577" s="71">
        <v>1397</v>
      </c>
      <c r="AA577" s="71">
        <v>1119</v>
      </c>
      <c r="AB577" s="71">
        <v>3448</v>
      </c>
      <c r="AC577" s="71">
        <v>0</v>
      </c>
      <c r="AD577" s="71">
        <v>9.9300593037786405E-2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2464</v>
      </c>
      <c r="B578" s="70">
        <v>394</v>
      </c>
      <c r="C578" s="70">
        <v>3</v>
      </c>
      <c r="D578" s="70">
        <v>24</v>
      </c>
      <c r="E578" s="70">
        <v>2006</v>
      </c>
      <c r="F578" s="70" t="s">
        <v>790</v>
      </c>
      <c r="G578" s="1064" t="s">
        <v>2461</v>
      </c>
      <c r="H578" s="70" t="s">
        <v>2462</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2465</v>
      </c>
      <c r="B579" s="70">
        <v>395</v>
      </c>
      <c r="C579" s="70">
        <v>4</v>
      </c>
      <c r="D579" s="70">
        <v>24</v>
      </c>
      <c r="E579" s="70">
        <v>2007</v>
      </c>
      <c r="F579" s="70" t="s">
        <v>791</v>
      </c>
      <c r="G579" s="70" t="s">
        <v>2461</v>
      </c>
      <c r="H579" s="70" t="s">
        <v>2462</v>
      </c>
      <c r="I579" s="148"/>
      <c r="J579" s="71">
        <v>17.87501566522057</v>
      </c>
      <c r="K579" s="71">
        <v>0.31835220348685273</v>
      </c>
      <c r="L579" s="71">
        <v>5.269413484969264</v>
      </c>
      <c r="M579" s="71">
        <v>1.856092253167815</v>
      </c>
      <c r="N579" s="71">
        <v>3.931807321478503</v>
      </c>
      <c r="O579" s="71">
        <v>2.7183179141839622</v>
      </c>
      <c r="P579" s="71">
        <v>5.4282109992422143</v>
      </c>
      <c r="Q579" s="71">
        <v>0.20452552109303501</v>
      </c>
      <c r="R579" s="71">
        <v>0</v>
      </c>
      <c r="S579" s="71">
        <v>0.38338969127539002</v>
      </c>
      <c r="T579" s="72"/>
      <c r="U579" s="71">
        <v>445154</v>
      </c>
      <c r="V579" s="71">
        <v>102</v>
      </c>
      <c r="W579" s="71">
        <v>48</v>
      </c>
      <c r="X579" s="71">
        <v>471</v>
      </c>
      <c r="Y579" s="71">
        <v>1373</v>
      </c>
      <c r="Z579" s="71">
        <v>1345</v>
      </c>
      <c r="AA579" s="71">
        <v>1063</v>
      </c>
      <c r="AB579" s="71">
        <v>3288</v>
      </c>
      <c r="AC579" s="71">
        <v>0</v>
      </c>
      <c r="AD579" s="71">
        <v>0.38338969127539002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2466</v>
      </c>
      <c r="B580" s="70">
        <v>396</v>
      </c>
      <c r="C580" s="70">
        <v>5</v>
      </c>
      <c r="D580" s="70">
        <v>24</v>
      </c>
      <c r="E580" s="70">
        <v>2008</v>
      </c>
      <c r="F580" s="70" t="s">
        <v>792</v>
      </c>
      <c r="G580" s="70" t="s">
        <v>2461</v>
      </c>
      <c r="H580" s="70" t="s">
        <v>2462</v>
      </c>
      <c r="I580" s="148"/>
      <c r="J580" s="71">
        <v>14.85027466646841</v>
      </c>
      <c r="K580" s="71">
        <v>0.2267023285275144</v>
      </c>
      <c r="L580" s="71">
        <v>4.2072268722658537</v>
      </c>
      <c r="M580" s="71">
        <v>1.9609456656014119</v>
      </c>
      <c r="N580" s="71">
        <v>3.45567893286931</v>
      </c>
      <c r="O580" s="71">
        <v>2.6105246405104952</v>
      </c>
      <c r="P580" s="71">
        <v>5.2179974774733111</v>
      </c>
      <c r="Q580" s="71">
        <v>0.19552462086144701</v>
      </c>
      <c r="R580" s="71">
        <v>0</v>
      </c>
      <c r="S580" s="71">
        <v>0.40793049668298892</v>
      </c>
      <c r="T580" s="72"/>
      <c r="U580" s="71">
        <v>395657</v>
      </c>
      <c r="V580" s="71">
        <v>102</v>
      </c>
      <c r="W580" s="71">
        <v>48</v>
      </c>
      <c r="X580" s="71">
        <v>471</v>
      </c>
      <c r="Y580" s="71">
        <v>1356</v>
      </c>
      <c r="Z580" s="71">
        <v>1337</v>
      </c>
      <c r="AA580" s="71">
        <v>1023</v>
      </c>
      <c r="AB580" s="71">
        <v>3195</v>
      </c>
      <c r="AC580" s="71">
        <v>0</v>
      </c>
      <c r="AD580" s="71">
        <v>0.40793049668298892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2467</v>
      </c>
      <c r="B581" s="70">
        <v>397</v>
      </c>
      <c r="C581" s="70">
        <v>6</v>
      </c>
      <c r="D581" s="70">
        <v>24</v>
      </c>
      <c r="E581" s="70">
        <v>2009</v>
      </c>
      <c r="F581" s="70" t="s">
        <v>176</v>
      </c>
      <c r="G581" s="70" t="s">
        <v>2461</v>
      </c>
      <c r="H581" s="70" t="s">
        <v>2462</v>
      </c>
      <c r="I581" s="148"/>
      <c r="J581" s="71">
        <v>15.327752640729059</v>
      </c>
      <c r="K581" s="71">
        <v>0.24853329959530329</v>
      </c>
      <c r="L581" s="71">
        <v>4.2136422534197484</v>
      </c>
      <c r="M581" s="71">
        <v>1.9520212003313251</v>
      </c>
      <c r="N581" s="71">
        <v>3.3719513392424871</v>
      </c>
      <c r="O581" s="71">
        <v>2.6289530963767391</v>
      </c>
      <c r="P581" s="71">
        <v>5.0082045334060048</v>
      </c>
      <c r="Q581" s="71">
        <v>0.18247073165614</v>
      </c>
      <c r="R581" s="71">
        <v>0</v>
      </c>
      <c r="S581" s="71">
        <v>0.38858894465639932</v>
      </c>
      <c r="T581" s="72"/>
      <c r="U581" s="71">
        <v>377072</v>
      </c>
      <c r="V581" s="71">
        <v>80</v>
      </c>
      <c r="W581" s="71">
        <v>74</v>
      </c>
      <c r="X581" s="71">
        <v>451</v>
      </c>
      <c r="Y581" s="71">
        <v>1356</v>
      </c>
      <c r="Z581" s="71">
        <v>1329</v>
      </c>
      <c r="AA581" s="71">
        <v>1008</v>
      </c>
      <c r="AB581" s="71">
        <v>3130</v>
      </c>
      <c r="AC581" s="71">
        <v>0</v>
      </c>
      <c r="AD581" s="71">
        <v>0.38858894465639932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2468</v>
      </c>
      <c r="B582" s="70">
        <v>398</v>
      </c>
      <c r="C582" s="70">
        <v>7</v>
      </c>
      <c r="D582" s="70">
        <v>24</v>
      </c>
      <c r="E582" s="70">
        <v>2010</v>
      </c>
      <c r="F582" s="70" t="s">
        <v>177</v>
      </c>
      <c r="G582" s="70" t="s">
        <v>2461</v>
      </c>
      <c r="H582" s="70" t="s">
        <v>2462</v>
      </c>
      <c r="I582" s="148"/>
      <c r="J582" s="71">
        <v>10.89190039587802</v>
      </c>
      <c r="K582" s="71">
        <v>0.20360287525323631</v>
      </c>
      <c r="L582" s="71">
        <v>3.7475029412716561</v>
      </c>
      <c r="M582" s="71">
        <v>1.816501079624568</v>
      </c>
      <c r="N582" s="71">
        <v>3.19841520300997</v>
      </c>
      <c r="O582" s="71">
        <v>2.6227003649147709</v>
      </c>
      <c r="P582" s="71">
        <v>5.0702371215822479</v>
      </c>
      <c r="Q582" s="71">
        <v>0.18653227037238501</v>
      </c>
      <c r="R582" s="71">
        <v>0</v>
      </c>
      <c r="S582" s="71">
        <v>0.4912348749828907</v>
      </c>
      <c r="T582" s="72"/>
      <c r="U582" s="71">
        <v>291287</v>
      </c>
      <c r="V582" s="71">
        <v>80</v>
      </c>
      <c r="W582" s="71">
        <v>74</v>
      </c>
      <c r="X582" s="71">
        <v>451</v>
      </c>
      <c r="Y582" s="71">
        <v>1335</v>
      </c>
      <c r="Z582" s="71">
        <v>1332</v>
      </c>
      <c r="AA582" s="71">
        <v>995</v>
      </c>
      <c r="AB582" s="71">
        <v>3066</v>
      </c>
      <c r="AC582" s="71">
        <v>0</v>
      </c>
      <c r="AD582" s="71">
        <v>0.4912348749828907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2469</v>
      </c>
      <c r="B583" s="70">
        <v>399</v>
      </c>
      <c r="C583" s="70">
        <v>8</v>
      </c>
      <c r="D583" s="70">
        <v>24</v>
      </c>
      <c r="E583" s="70">
        <v>2011</v>
      </c>
      <c r="F583" s="70" t="s">
        <v>178</v>
      </c>
      <c r="G583" s="70" t="s">
        <v>2461</v>
      </c>
      <c r="H583" s="70" t="s">
        <v>2462</v>
      </c>
      <c r="I583" s="148"/>
      <c r="J583" s="71">
        <v>9.9763923687083729</v>
      </c>
      <c r="K583" s="71">
        <v>0.29650566446926813</v>
      </c>
      <c r="L583" s="71">
        <v>3.6083587615724899</v>
      </c>
      <c r="M583" s="71">
        <v>2.5473165811679732</v>
      </c>
      <c r="N583" s="71">
        <v>4.3031542859754248</v>
      </c>
      <c r="O583" s="71">
        <v>2.582350752921156</v>
      </c>
      <c r="P583" s="71">
        <v>4.7901070905710066</v>
      </c>
      <c r="Q583" s="71">
        <v>0.21053112541093599</v>
      </c>
      <c r="R583" s="71">
        <v>0</v>
      </c>
      <c r="S583" s="71">
        <v>0.38452171177724009</v>
      </c>
      <c r="T583" s="72"/>
      <c r="U583" s="71">
        <v>251727</v>
      </c>
      <c r="V583" s="71">
        <v>80</v>
      </c>
      <c r="W583" s="71">
        <v>74</v>
      </c>
      <c r="X583" s="71">
        <v>451</v>
      </c>
      <c r="Y583" s="71">
        <v>1322</v>
      </c>
      <c r="Z583" s="71">
        <v>1340</v>
      </c>
      <c r="AA583" s="71">
        <v>968</v>
      </c>
      <c r="AB583" s="71">
        <v>3000</v>
      </c>
      <c r="AC583" s="71">
        <v>0</v>
      </c>
      <c r="AD583" s="71">
        <v>0.38452171177724009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2470</v>
      </c>
      <c r="B584" s="70">
        <v>400</v>
      </c>
      <c r="C584" s="70">
        <v>9</v>
      </c>
      <c r="D584" s="70">
        <v>24</v>
      </c>
      <c r="E584" s="70">
        <v>2012</v>
      </c>
      <c r="F584" s="70" t="s">
        <v>179</v>
      </c>
      <c r="G584" s="70" t="s">
        <v>2461</v>
      </c>
      <c r="H584" s="70" t="s">
        <v>2462</v>
      </c>
      <c r="I584" s="148"/>
      <c r="J584" s="71">
        <v>9.9165877142914738</v>
      </c>
      <c r="K584" s="71">
        <v>0.35803946208946641</v>
      </c>
      <c r="L584" s="71">
        <v>3.5279762328054001</v>
      </c>
      <c r="M584" s="71">
        <v>2.6012692679257992</v>
      </c>
      <c r="N584" s="71">
        <v>5.3009436025776324</v>
      </c>
      <c r="O584" s="71">
        <v>2.6251246039443616</v>
      </c>
      <c r="P584" s="71">
        <v>4.7277814092570623</v>
      </c>
      <c r="Q584" s="71">
        <v>0.225916725710467</v>
      </c>
      <c r="R584" s="71">
        <v>0</v>
      </c>
      <c r="S584" s="71">
        <v>0.51888721309305641</v>
      </c>
      <c r="T584" s="72"/>
      <c r="U584" s="71">
        <v>242542</v>
      </c>
      <c r="V584" s="71">
        <v>80</v>
      </c>
      <c r="W584" s="71">
        <v>74</v>
      </c>
      <c r="X584" s="71">
        <v>451</v>
      </c>
      <c r="Y584" s="71">
        <v>1318</v>
      </c>
      <c r="Z584" s="71">
        <v>1373</v>
      </c>
      <c r="AA584" s="71">
        <v>950</v>
      </c>
      <c r="AB584" s="71">
        <v>2963</v>
      </c>
      <c r="AC584" s="71">
        <v>0</v>
      </c>
      <c r="AD584" s="71">
        <v>0.51888721309305641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2471</v>
      </c>
      <c r="B585" s="70">
        <v>401</v>
      </c>
      <c r="C585" s="70">
        <v>10</v>
      </c>
      <c r="D585" s="70">
        <v>24</v>
      </c>
      <c r="E585" s="70">
        <v>2013</v>
      </c>
      <c r="F585" s="70" t="s">
        <v>180</v>
      </c>
      <c r="G585" s="70" t="s">
        <v>2461</v>
      </c>
      <c r="H585" s="70" t="s">
        <v>2462</v>
      </c>
      <c r="I585" s="148"/>
      <c r="J585" s="71">
        <v>9.2276818504296561</v>
      </c>
      <c r="K585" s="71">
        <v>0.36065349312896577</v>
      </c>
      <c r="L585" s="71">
        <v>3.6341472195028088</v>
      </c>
      <c r="M585" s="71">
        <v>2.6961507639745759</v>
      </c>
      <c r="N585" s="71">
        <v>5.4020285308422427</v>
      </c>
      <c r="O585" s="71">
        <v>2.5257387612267057</v>
      </c>
      <c r="P585" s="71">
        <v>4.5607672588571333</v>
      </c>
      <c r="Q585" s="71">
        <v>0.226263064359154</v>
      </c>
      <c r="R585" s="71">
        <v>0</v>
      </c>
      <c r="S585" s="71">
        <v>0.48168554039782469</v>
      </c>
      <c r="T585" s="72"/>
      <c r="U585" s="71">
        <v>239417</v>
      </c>
      <c r="V585" s="71">
        <v>80</v>
      </c>
      <c r="W585" s="71">
        <v>74</v>
      </c>
      <c r="X585" s="71">
        <v>451</v>
      </c>
      <c r="Y585" s="71">
        <v>1314</v>
      </c>
      <c r="Z585" s="71">
        <v>1380</v>
      </c>
      <c r="AA585" s="71">
        <v>913</v>
      </c>
      <c r="AB585" s="71">
        <v>2925</v>
      </c>
      <c r="AC585" s="71">
        <v>0</v>
      </c>
      <c r="AD585" s="71">
        <v>0.48168554039782469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2472</v>
      </c>
      <c r="B586" s="70">
        <v>402</v>
      </c>
      <c r="C586" s="70">
        <v>11</v>
      </c>
      <c r="D586" s="70">
        <v>24</v>
      </c>
      <c r="E586" s="70">
        <v>2014</v>
      </c>
      <c r="F586" s="70" t="s">
        <v>181</v>
      </c>
      <c r="G586" s="70" t="s">
        <v>2461</v>
      </c>
      <c r="H586" s="70" t="s">
        <v>2462</v>
      </c>
      <c r="I586" s="148"/>
      <c r="J586" s="71">
        <v>8.5805855841837939</v>
      </c>
      <c r="K586" s="71">
        <v>0.31338764079910869</v>
      </c>
      <c r="L586" s="71">
        <v>1.394364463390346</v>
      </c>
      <c r="M586" s="71">
        <v>2.874787758948588</v>
      </c>
      <c r="N586" s="71">
        <v>5.3346408348602177</v>
      </c>
      <c r="O586" s="71">
        <v>2.4363361453261261</v>
      </c>
      <c r="P586" s="71">
        <v>4.5041321655693229</v>
      </c>
      <c r="Q586" s="71">
        <v>0.21344928003558999</v>
      </c>
      <c r="R586" s="71">
        <v>0</v>
      </c>
      <c r="S586" s="71">
        <v>0.56512768108608324</v>
      </c>
      <c r="T586" s="72"/>
      <c r="U586" s="71">
        <v>240031</v>
      </c>
      <c r="V586" s="71">
        <v>79</v>
      </c>
      <c r="W586" s="71">
        <v>26</v>
      </c>
      <c r="X586" s="71">
        <v>491</v>
      </c>
      <c r="Y586" s="71">
        <v>1301</v>
      </c>
      <c r="Z586" s="71">
        <v>1402</v>
      </c>
      <c r="AA586" s="71">
        <v>897</v>
      </c>
      <c r="AB586" s="71">
        <v>2876</v>
      </c>
      <c r="AC586" s="71">
        <v>0</v>
      </c>
      <c r="AD586" s="71">
        <v>0.56512768108608324</v>
      </c>
      <c r="AE586" s="72"/>
      <c r="AF586" s="71"/>
      <c r="AG586" s="71"/>
      <c r="AH586" s="71"/>
      <c r="AI586" s="71"/>
      <c r="AJ586" s="71"/>
      <c r="AK586" s="71"/>
      <c r="AL586" s="71"/>
      <c r="AM586" s="71"/>
      <c r="AN586" s="71"/>
      <c r="AO586" s="71"/>
      <c r="AP586" s="71"/>
      <c r="AQ586" s="72"/>
      <c r="AR586" s="71">
        <v>52</v>
      </c>
      <c r="AS586" s="71">
        <v>11</v>
      </c>
      <c r="AT586" s="71">
        <v>0</v>
      </c>
      <c r="AU586" s="71">
        <v>0</v>
      </c>
      <c r="AV586" s="71">
        <v>0</v>
      </c>
      <c r="AW586" s="71">
        <v>0</v>
      </c>
      <c r="AX586" s="71"/>
      <c r="AY586" s="72"/>
      <c r="AZ586" s="71">
        <v>263.20600000000002</v>
      </c>
      <c r="BA586" s="71">
        <v>1271.2</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2473</v>
      </c>
      <c r="B587" s="70">
        <v>403</v>
      </c>
      <c r="C587" s="70">
        <v>12</v>
      </c>
      <c r="D587" s="70">
        <v>24</v>
      </c>
      <c r="E587" s="70">
        <v>2015</v>
      </c>
      <c r="F587" s="70" t="s">
        <v>182</v>
      </c>
      <c r="G587" s="70" t="s">
        <v>2461</v>
      </c>
      <c r="H587" s="70" t="s">
        <v>2462</v>
      </c>
      <c r="I587" s="148"/>
      <c r="J587" s="71">
        <v>0</v>
      </c>
      <c r="K587" s="71">
        <v>0.34790265658915331</v>
      </c>
      <c r="L587" s="71">
        <v>1.66157742035531</v>
      </c>
      <c r="M587" s="71">
        <v>2.7488544816029759</v>
      </c>
      <c r="N587" s="71">
        <v>4.5197978120280524</v>
      </c>
      <c r="O587" s="71">
        <v>2.3838522711568055</v>
      </c>
      <c r="P587" s="71">
        <v>4.422260657750579</v>
      </c>
      <c r="Q587" s="71">
        <v>0.205029769133416</v>
      </c>
      <c r="R587" s="71">
        <v>0</v>
      </c>
      <c r="S587" s="71">
        <v>0.61354079653165094</v>
      </c>
      <c r="T587" s="72"/>
      <c r="U587" s="71">
        <v>0</v>
      </c>
      <c r="V587" s="71">
        <v>79</v>
      </c>
      <c r="W587" s="71">
        <v>26</v>
      </c>
      <c r="X587" s="71">
        <v>491</v>
      </c>
      <c r="Y587" s="71">
        <v>1304</v>
      </c>
      <c r="Z587" s="71">
        <v>1385</v>
      </c>
      <c r="AA587" s="71">
        <v>880</v>
      </c>
      <c r="AB587" s="71">
        <v>2822</v>
      </c>
      <c r="AC587" s="71">
        <v>0</v>
      </c>
      <c r="AD587" s="71">
        <v>0.61354079653165094</v>
      </c>
      <c r="AE587" s="72"/>
      <c r="AF587" s="71">
        <v>0</v>
      </c>
      <c r="AG587" s="71">
        <v>276202.06135877251</v>
      </c>
      <c r="AH587" s="71">
        <v>203659.41518294031</v>
      </c>
      <c r="AI587" s="71">
        <v>3049438.5867614802</v>
      </c>
      <c r="AJ587" s="71">
        <v>6419407.2838935088</v>
      </c>
      <c r="AK587" s="71">
        <v>0</v>
      </c>
      <c r="AL587" s="71">
        <v>0</v>
      </c>
      <c r="AM587" s="71">
        <v>386743.26215522981</v>
      </c>
      <c r="AN587" s="71">
        <v>0</v>
      </c>
      <c r="AO587" s="71">
        <v>0</v>
      </c>
      <c r="AP587" s="71">
        <v>10335450.609351931</v>
      </c>
      <c r="AQ587" s="72"/>
      <c r="AR587" s="71">
        <v>58</v>
      </c>
      <c r="AS587" s="71">
        <v>12</v>
      </c>
      <c r="AT587" s="71">
        <v>0</v>
      </c>
      <c r="AU587" s="71">
        <v>0</v>
      </c>
      <c r="AV587" s="71">
        <v>0</v>
      </c>
      <c r="AW587" s="71">
        <v>0</v>
      </c>
      <c r="AX587" s="71"/>
      <c r="AY587" s="72"/>
      <c r="AZ587" s="71">
        <v>307.50599999999997</v>
      </c>
      <c r="BA587" s="71">
        <v>1287.7</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2474</v>
      </c>
      <c r="B588" s="70">
        <v>404</v>
      </c>
      <c r="C588" s="70">
        <v>13</v>
      </c>
      <c r="D588" s="70">
        <v>24</v>
      </c>
      <c r="E588" s="70">
        <v>2016</v>
      </c>
      <c r="F588" s="70" t="s">
        <v>155</v>
      </c>
      <c r="G588" s="70" t="s">
        <v>2461</v>
      </c>
      <c r="H588" s="70" t="s">
        <v>2462</v>
      </c>
      <c r="I588" s="148"/>
      <c r="J588" s="71">
        <v>6.8941135604163426</v>
      </c>
      <c r="K588" s="71">
        <v>0.29914456970497205</v>
      </c>
      <c r="L588" s="71">
        <v>1.5945701149905274</v>
      </c>
      <c r="M588" s="71">
        <v>2.0004731393330615</v>
      </c>
      <c r="N588" s="71">
        <v>3.3397567531846732</v>
      </c>
      <c r="O588" s="71">
        <v>2.3872095483697939</v>
      </c>
      <c r="P588" s="71">
        <v>4.2368055265009463</v>
      </c>
      <c r="Q588" s="71">
        <v>0.19706335770514397</v>
      </c>
      <c r="R588" s="71">
        <v>0</v>
      </c>
      <c r="S588" s="71">
        <v>0.53220993663007876</v>
      </c>
      <c r="T588" s="72"/>
      <c r="U588" s="71">
        <v>210620</v>
      </c>
      <c r="V588" s="71">
        <v>79</v>
      </c>
      <c r="W588" s="71">
        <v>26</v>
      </c>
      <c r="X588" s="71">
        <v>491</v>
      </c>
      <c r="Y588" s="71">
        <v>1304</v>
      </c>
      <c r="Z588" s="71">
        <v>1404</v>
      </c>
      <c r="AA588" s="71">
        <v>872</v>
      </c>
      <c r="AB588" s="71">
        <v>2790</v>
      </c>
      <c r="AC588" s="71">
        <v>0</v>
      </c>
      <c r="AD588" s="71">
        <v>0.53220993663007876</v>
      </c>
      <c r="AE588" s="72"/>
      <c r="AF588" s="71">
        <v>2510350.021251597</v>
      </c>
      <c r="AG588" s="71">
        <v>271704.09129954828</v>
      </c>
      <c r="AH588" s="71">
        <v>175633.75981721521</v>
      </c>
      <c r="AI588" s="71">
        <v>2877484.544753863</v>
      </c>
      <c r="AJ588" s="71">
        <v>5944284.087263627</v>
      </c>
      <c r="AK588" s="71">
        <v>0</v>
      </c>
      <c r="AL588" s="71">
        <v>0</v>
      </c>
      <c r="AM588" s="71">
        <v>382654.85088136571</v>
      </c>
      <c r="AN588" s="71">
        <v>0</v>
      </c>
      <c r="AO588" s="71">
        <v>0</v>
      </c>
      <c r="AP588" s="71">
        <v>12162111.355267217</v>
      </c>
      <c r="AQ588" s="72"/>
      <c r="AR588" s="71">
        <v>61</v>
      </c>
      <c r="AS588" s="71">
        <v>13</v>
      </c>
      <c r="AT588" s="71">
        <v>0</v>
      </c>
      <c r="AU588" s="71">
        <v>0</v>
      </c>
      <c r="AV588" s="71">
        <v>0</v>
      </c>
      <c r="AW588" s="71">
        <v>0</v>
      </c>
      <c r="AX588" s="71"/>
      <c r="AY588" s="72"/>
      <c r="AZ588" s="71">
        <v>326.55799999999999</v>
      </c>
      <c r="BA588" s="71">
        <v>1304.7</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2475</v>
      </c>
      <c r="B589" s="70">
        <v>405</v>
      </c>
      <c r="C589" s="70">
        <v>14</v>
      </c>
      <c r="D589" s="70">
        <v>24</v>
      </c>
      <c r="E589" s="70">
        <v>2017</v>
      </c>
      <c r="F589" s="70" t="s">
        <v>156</v>
      </c>
      <c r="G589" s="70" t="s">
        <v>2461</v>
      </c>
      <c r="H589" s="70" t="s">
        <v>2462</v>
      </c>
      <c r="I589" s="148"/>
      <c r="J589" s="71">
        <v>6.7418294047406864</v>
      </c>
      <c r="K589" s="71">
        <v>0.31228651119795148</v>
      </c>
      <c r="L589" s="71">
        <v>1.5136329732613056</v>
      </c>
      <c r="M589" s="71">
        <v>1.9061666844675309</v>
      </c>
      <c r="N589" s="71">
        <v>4.0482424931701084</v>
      </c>
      <c r="O589" s="71">
        <v>2.3683265405521889</v>
      </c>
      <c r="P589" s="71">
        <v>4.152031552411998</v>
      </c>
      <c r="Q589" s="71">
        <v>0.187695938121855</v>
      </c>
      <c r="R589" s="71">
        <v>0</v>
      </c>
      <c r="S589" s="71">
        <v>0.49690061035360117</v>
      </c>
      <c r="T589" s="72"/>
      <c r="U589" s="71">
        <v>212178</v>
      </c>
      <c r="V589" s="71">
        <v>79</v>
      </c>
      <c r="W589" s="71">
        <v>26</v>
      </c>
      <c r="X589" s="71">
        <v>491</v>
      </c>
      <c r="Y589" s="71">
        <v>1294</v>
      </c>
      <c r="Z589" s="71">
        <v>1416</v>
      </c>
      <c r="AA589" s="71">
        <v>860</v>
      </c>
      <c r="AB589" s="71">
        <v>2748</v>
      </c>
      <c r="AC589" s="71">
        <v>0</v>
      </c>
      <c r="AD589" s="71">
        <v>0.49690061035360122</v>
      </c>
      <c r="AE589" s="72"/>
      <c r="AF589" s="71">
        <v>2523446.3574317452</v>
      </c>
      <c r="AG589" s="71">
        <v>277314.97910510929</v>
      </c>
      <c r="AH589" s="71">
        <v>216253.01976779831</v>
      </c>
      <c r="AI589" s="71">
        <v>2814311.9631043128</v>
      </c>
      <c r="AJ589" s="71">
        <v>6344249.9564562049</v>
      </c>
      <c r="AK589" s="71">
        <v>0</v>
      </c>
      <c r="AL589" s="71">
        <v>0</v>
      </c>
      <c r="AM589" s="71">
        <v>377484.19221807917</v>
      </c>
      <c r="AN589" s="71">
        <v>0</v>
      </c>
      <c r="AO589" s="71">
        <v>0</v>
      </c>
      <c r="AP589" s="71">
        <v>12553060.468083249</v>
      </c>
      <c r="AQ589" s="72"/>
      <c r="AR589" s="71">
        <v>62</v>
      </c>
      <c r="AS589" s="71">
        <v>16</v>
      </c>
      <c r="AT589" s="71">
        <v>0</v>
      </c>
      <c r="AU589" s="71">
        <v>0</v>
      </c>
      <c r="AV589" s="71">
        <v>0</v>
      </c>
      <c r="AW589" s="71">
        <v>0</v>
      </c>
      <c r="AX589" s="71"/>
      <c r="AY589" s="72"/>
      <c r="AZ589" s="71">
        <v>333.15800000000002</v>
      </c>
      <c r="BA589" s="71">
        <v>1411.5</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2476</v>
      </c>
      <c r="B590" s="70">
        <v>406</v>
      </c>
      <c r="C590" s="70">
        <v>15</v>
      </c>
      <c r="D590" s="70">
        <v>24</v>
      </c>
      <c r="E590" s="70">
        <v>2018</v>
      </c>
      <c r="F590" s="70" t="s">
        <v>183</v>
      </c>
      <c r="G590" s="70" t="s">
        <v>2461</v>
      </c>
      <c r="H590" s="70" t="s">
        <v>2462</v>
      </c>
      <c r="I590" s="148"/>
      <c r="J590" s="71">
        <v>6.060401618291392</v>
      </c>
      <c r="K590" s="71">
        <v>0.31342063972976919</v>
      </c>
      <c r="L590" s="71">
        <v>1.3504446984821774</v>
      </c>
      <c r="M590" s="71">
        <v>1.8350541397362259</v>
      </c>
      <c r="N590" s="71">
        <v>3.08577508734531</v>
      </c>
      <c r="O590" s="71">
        <v>2.3451654588882902</v>
      </c>
      <c r="P590" s="71">
        <v>4.0868018189839503</v>
      </c>
      <c r="Q590" s="71">
        <v>0.17112825012653701</v>
      </c>
      <c r="R590" s="71">
        <v>0</v>
      </c>
      <c r="S590" s="71">
        <v>0.45997396589505002</v>
      </c>
      <c r="T590" s="72"/>
      <c r="U590" s="71">
        <v>193402</v>
      </c>
      <c r="V590" s="71">
        <v>79</v>
      </c>
      <c r="W590" s="71">
        <v>26</v>
      </c>
      <c r="X590" s="71">
        <v>491</v>
      </c>
      <c r="Y590" s="71">
        <v>1291</v>
      </c>
      <c r="Z590" s="71">
        <v>1429</v>
      </c>
      <c r="AA590" s="71">
        <v>855</v>
      </c>
      <c r="AB590" s="71">
        <v>2700</v>
      </c>
      <c r="AC590" s="71">
        <v>0</v>
      </c>
      <c r="AD590" s="71">
        <v>0.45997396589505002</v>
      </c>
      <c r="AE590" s="72"/>
      <c r="AF590" s="71">
        <v>2281565.8795404071</v>
      </c>
      <c r="AG590" s="71">
        <v>280864.99341429729</v>
      </c>
      <c r="AH590" s="71">
        <v>195695.77579167479</v>
      </c>
      <c r="AI590" s="71">
        <v>2655578.7299077311</v>
      </c>
      <c r="AJ590" s="71">
        <v>5186563.9004396312</v>
      </c>
      <c r="AK590" s="71">
        <v>0</v>
      </c>
      <c r="AL590" s="71">
        <v>0</v>
      </c>
      <c r="AM590" s="71">
        <v>371657.99892145192</v>
      </c>
      <c r="AN590" s="71">
        <v>0</v>
      </c>
      <c r="AO590" s="71">
        <v>0</v>
      </c>
      <c r="AP590" s="71">
        <v>10971927.278015194</v>
      </c>
      <c r="AQ590" s="72"/>
      <c r="AR590" s="71">
        <v>63</v>
      </c>
      <c r="AS590" s="71">
        <v>16</v>
      </c>
      <c r="AT590" s="71">
        <v>0</v>
      </c>
      <c r="AU590" s="71">
        <v>0</v>
      </c>
      <c r="AV590" s="71">
        <v>0</v>
      </c>
      <c r="AW590" s="71">
        <v>0</v>
      </c>
      <c r="AX590" s="71"/>
      <c r="AY590" s="72"/>
      <c r="AZ590" s="71">
        <v>339.75800000000004</v>
      </c>
      <c r="BA590" s="71">
        <v>1412</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2477</v>
      </c>
      <c r="B591" s="70">
        <v>407</v>
      </c>
      <c r="C591" s="70">
        <v>16</v>
      </c>
      <c r="D591" s="70">
        <v>24</v>
      </c>
      <c r="E591" s="70">
        <v>2019</v>
      </c>
      <c r="F591" s="70" t="s">
        <v>158</v>
      </c>
      <c r="G591" s="70" t="s">
        <v>2461</v>
      </c>
      <c r="H591" s="70" t="s">
        <v>2462</v>
      </c>
      <c r="I591" s="148"/>
      <c r="J591" s="71">
        <v>0</v>
      </c>
      <c r="K591" s="71">
        <v>0.23811455925241445</v>
      </c>
      <c r="L591" s="71">
        <v>1.3406439327932487</v>
      </c>
      <c r="M591" s="71">
        <v>1.5286339241281717</v>
      </c>
      <c r="N591" s="71">
        <v>2.1839068194882718</v>
      </c>
      <c r="O591" s="71">
        <v>2.2489605226972285</v>
      </c>
      <c r="P591" s="71">
        <v>4.0261197895735839</v>
      </c>
      <c r="Q591" s="71">
        <v>0.16371721245016399</v>
      </c>
      <c r="R591" s="71">
        <v>0</v>
      </c>
      <c r="S591" s="71">
        <v>0.23229461459455891</v>
      </c>
      <c r="T591" s="72"/>
      <c r="U591" s="71">
        <v>0</v>
      </c>
      <c r="V591" s="71">
        <v>79</v>
      </c>
      <c r="W591" s="71">
        <v>26</v>
      </c>
      <c r="X591" s="71">
        <v>491</v>
      </c>
      <c r="Y591" s="71">
        <v>1275</v>
      </c>
      <c r="Z591" s="71">
        <v>1408</v>
      </c>
      <c r="AA591" s="71">
        <v>836</v>
      </c>
      <c r="AB591" s="71">
        <v>2653</v>
      </c>
      <c r="AC591" s="71">
        <v>0</v>
      </c>
      <c r="AD591" s="71">
        <v>0.23229461459455891</v>
      </c>
      <c r="AE591" s="72"/>
      <c r="AF591" s="71">
        <v>0</v>
      </c>
      <c r="AG591" s="71">
        <v>193426.22670636669</v>
      </c>
      <c r="AH591" s="71">
        <v>217014.3009700104</v>
      </c>
      <c r="AI591" s="71">
        <v>2761747.3214110369</v>
      </c>
      <c r="AJ591" s="71">
        <v>4376629.4497107919</v>
      </c>
      <c r="AK591" s="71">
        <v>0</v>
      </c>
      <c r="AL591" s="71">
        <v>0</v>
      </c>
      <c r="AM591" s="71">
        <v>361318.62822669279</v>
      </c>
      <c r="AN591" s="71">
        <v>0</v>
      </c>
      <c r="AO591" s="71">
        <v>0</v>
      </c>
      <c r="AP591" s="71">
        <v>7910135.9270248981</v>
      </c>
      <c r="AQ591" s="72"/>
      <c r="AR591" s="71">
        <v>64</v>
      </c>
      <c r="AS591" s="71">
        <v>16</v>
      </c>
      <c r="AT591" s="71">
        <v>0</v>
      </c>
      <c r="AU591" s="71">
        <v>0</v>
      </c>
      <c r="AV591" s="71">
        <v>0</v>
      </c>
      <c r="AW591" s="71">
        <v>0</v>
      </c>
      <c r="AX591" s="71"/>
      <c r="AY591" s="72"/>
      <c r="AZ591" s="71">
        <v>344.11</v>
      </c>
      <c r="BA591" s="71">
        <v>1411.5</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2478</v>
      </c>
      <c r="B592" s="70">
        <v>408</v>
      </c>
      <c r="C592" s="70">
        <v>17</v>
      </c>
      <c r="D592" s="70">
        <v>24</v>
      </c>
      <c r="E592" s="70">
        <v>2020</v>
      </c>
      <c r="F592" s="70" t="s">
        <v>159</v>
      </c>
      <c r="G592" s="70" t="s">
        <v>2461</v>
      </c>
      <c r="H592" s="70" t="s">
        <v>2462</v>
      </c>
      <c r="I592" s="148"/>
      <c r="J592" s="71">
        <v>4.9494278445161379</v>
      </c>
      <c r="K592" s="71">
        <v>0.27366113637050588</v>
      </c>
      <c r="L592" s="71">
        <v>3.4238948479934868</v>
      </c>
      <c r="M592" s="71">
        <v>1.7176697252634883</v>
      </c>
      <c r="N592" s="71">
        <v>3.8762108018302843</v>
      </c>
      <c r="O592" s="71">
        <v>1.9480163896529121</v>
      </c>
      <c r="P592" s="71">
        <v>3.7425725969176837</v>
      </c>
      <c r="Q592" s="71">
        <v>0.15294411649679801</v>
      </c>
      <c r="R592" s="71">
        <v>0</v>
      </c>
      <c r="S592" s="71">
        <v>0.52335616419117614</v>
      </c>
      <c r="T592" s="72"/>
      <c r="U592" s="71">
        <v>158711</v>
      </c>
      <c r="V592" s="71">
        <v>67</v>
      </c>
      <c r="W592" s="71">
        <v>58</v>
      </c>
      <c r="X592" s="71">
        <v>404</v>
      </c>
      <c r="Y592" s="71">
        <v>1266</v>
      </c>
      <c r="Z592" s="71">
        <v>1392</v>
      </c>
      <c r="AA592" s="71">
        <v>826</v>
      </c>
      <c r="AB592" s="71">
        <v>2594</v>
      </c>
      <c r="AC592" s="71">
        <v>0</v>
      </c>
      <c r="AD592" s="71">
        <v>0.52335616419117614</v>
      </c>
      <c r="AE592" s="72"/>
      <c r="AF592" s="71">
        <v>1658857.505989182</v>
      </c>
      <c r="AG592" s="71">
        <v>230023.69645541252</v>
      </c>
      <c r="AH592" s="71">
        <v>588380.99205376918</v>
      </c>
      <c r="AI592" s="71">
        <v>2407297.9076956981</v>
      </c>
      <c r="AJ592" s="71">
        <v>6010684.1005577166</v>
      </c>
      <c r="AK592" s="71"/>
      <c r="AL592" s="71"/>
      <c r="AM592" s="71">
        <v>338545.81994109886</v>
      </c>
      <c r="AN592" s="71"/>
      <c r="AO592" s="71"/>
      <c r="AP592" s="71">
        <v>11233790.022692878</v>
      </c>
      <c r="AQ592" s="72"/>
      <c r="AR592" s="71">
        <v>64</v>
      </c>
      <c r="AS592" s="71">
        <v>16</v>
      </c>
      <c r="AT592" s="71">
        <v>0</v>
      </c>
      <c r="AU592" s="71">
        <v>0</v>
      </c>
      <c r="AV592" s="71">
        <v>0</v>
      </c>
      <c r="AW592" s="71">
        <v>0</v>
      </c>
      <c r="AX592" s="71"/>
      <c r="AY592" s="72"/>
      <c r="AZ592" s="71">
        <v>344.06200000000001</v>
      </c>
      <c r="BA592" s="71">
        <v>1411.5</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2479</v>
      </c>
      <c r="B593" s="70">
        <v>408</v>
      </c>
      <c r="C593" s="70">
        <v>18</v>
      </c>
      <c r="D593" s="70">
        <v>24</v>
      </c>
      <c r="E593" s="70">
        <v>2021</v>
      </c>
      <c r="F593" s="70" t="s">
        <v>160</v>
      </c>
      <c r="G593" s="70" t="s">
        <v>2461</v>
      </c>
      <c r="H593" s="70" t="s">
        <v>2462</v>
      </c>
      <c r="I593" s="148"/>
      <c r="J593" s="71">
        <v>4.5744348983705336</v>
      </c>
      <c r="K593" s="71">
        <v>0.27950254337047525</v>
      </c>
      <c r="L593" s="71">
        <v>3.3313937854740194</v>
      </c>
      <c r="M593" s="71">
        <v>1.661504511746809</v>
      </c>
      <c r="N593" s="71">
        <v>3.0515007799797775</v>
      </c>
      <c r="O593" s="71">
        <v>1.8511427787912966</v>
      </c>
      <c r="P593" s="71">
        <v>3.8845658777609628</v>
      </c>
      <c r="Q593" s="71">
        <v>0.146376478245372</v>
      </c>
      <c r="R593" s="71">
        <v>0</v>
      </c>
      <c r="S593" s="71">
        <v>0.51392281352572555</v>
      </c>
      <c r="T593" s="72"/>
      <c r="U593" s="71">
        <v>162505</v>
      </c>
      <c r="V593" s="71">
        <v>67</v>
      </c>
      <c r="W593" s="71">
        <v>58</v>
      </c>
      <c r="X593" s="71">
        <v>404</v>
      </c>
      <c r="Y593" s="71">
        <v>1248</v>
      </c>
      <c r="Z593" s="71">
        <v>1362</v>
      </c>
      <c r="AA593" s="71">
        <v>836</v>
      </c>
      <c r="AB593" s="71">
        <v>2507</v>
      </c>
      <c r="AC593" s="71">
        <v>0</v>
      </c>
      <c r="AD593" s="71">
        <v>0.51392281352572555</v>
      </c>
      <c r="AE593" s="72"/>
      <c r="AF593" s="71">
        <v>1502298.970827912</v>
      </c>
      <c r="AG593" s="71">
        <v>245832.48729087942</v>
      </c>
      <c r="AH593" s="71">
        <v>566402.24295937922</v>
      </c>
      <c r="AI593" s="71">
        <v>2571600.7553065112</v>
      </c>
      <c r="AJ593" s="71">
        <v>4846024.5752956402</v>
      </c>
      <c r="AK593" s="71">
        <v>0</v>
      </c>
      <c r="AL593" s="71">
        <v>0</v>
      </c>
      <c r="AM593" s="71">
        <v>329078.56673416193</v>
      </c>
      <c r="AN593" s="71">
        <v>0</v>
      </c>
      <c r="AO593" s="71">
        <v>0</v>
      </c>
      <c r="AP593" s="71">
        <v>10061237.598414484</v>
      </c>
      <c r="AQ593" s="72"/>
      <c r="AR593" s="71">
        <v>64</v>
      </c>
      <c r="AS593" s="71">
        <v>16</v>
      </c>
      <c r="AT593" s="71">
        <v>0</v>
      </c>
      <c r="AU593" s="71">
        <v>0</v>
      </c>
      <c r="AV593" s="71">
        <v>0</v>
      </c>
      <c r="AW593" s="71">
        <v>0</v>
      </c>
      <c r="AX593" s="71"/>
      <c r="AY593" s="72"/>
      <c r="AZ593" s="71">
        <v>343.98200000000003</v>
      </c>
      <c r="BA593" s="71">
        <v>1411.5</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2480</v>
      </c>
      <c r="B594" s="70">
        <v>408</v>
      </c>
      <c r="C594" s="70">
        <v>19</v>
      </c>
      <c r="D594" s="70">
        <v>24</v>
      </c>
      <c r="E594" s="70">
        <v>2022</v>
      </c>
      <c r="F594" s="70" t="s">
        <v>161</v>
      </c>
      <c r="G594" s="70" t="s">
        <v>2461</v>
      </c>
      <c r="H594" s="70" t="s">
        <v>2462</v>
      </c>
      <c r="I594" s="148"/>
      <c r="J594" s="71">
        <v>3.495703446325737</v>
      </c>
      <c r="K594" s="71">
        <v>0.20418813938683131</v>
      </c>
      <c r="L594" s="71">
        <v>2.6260544420467906</v>
      </c>
      <c r="M594" s="71">
        <v>1.2683768566840838</v>
      </c>
      <c r="N594" s="71">
        <v>2.7420841200950221</v>
      </c>
      <c r="O594" s="71">
        <v>1.9025739186261008</v>
      </c>
      <c r="P594" s="71">
        <v>3.8720054939973689</v>
      </c>
      <c r="Q594" s="71">
        <v>0.14205292996959434</v>
      </c>
      <c r="R594" s="71">
        <v>0</v>
      </c>
      <c r="S594" s="71">
        <v>0.48766110313361832</v>
      </c>
      <c r="T594" s="72"/>
      <c r="U594" s="71">
        <v>144334</v>
      </c>
      <c r="V594" s="71">
        <v>67</v>
      </c>
      <c r="W594" s="71">
        <v>58</v>
      </c>
      <c r="X594" s="71">
        <v>404</v>
      </c>
      <c r="Y594" s="71">
        <v>1220</v>
      </c>
      <c r="Z594" s="71">
        <v>1330</v>
      </c>
      <c r="AA594" s="71">
        <v>846</v>
      </c>
      <c r="AB594" s="71">
        <v>2413</v>
      </c>
      <c r="AC594" s="71">
        <v>0</v>
      </c>
      <c r="AD594" s="71">
        <v>0.48766110313361832</v>
      </c>
      <c r="AE594" s="72"/>
      <c r="AF594" s="71">
        <v>1342231.1209009222</v>
      </c>
      <c r="AG594" s="71">
        <v>142785.39370567218</v>
      </c>
      <c r="AH594" s="71">
        <v>502687.3285472889</v>
      </c>
      <c r="AI594" s="71">
        <v>2246513.885977502</v>
      </c>
      <c r="AJ594" s="71">
        <v>5751718.3919804972</v>
      </c>
      <c r="AK594" s="71">
        <v>0</v>
      </c>
      <c r="AL594" s="71">
        <v>0</v>
      </c>
      <c r="AM594" s="71">
        <v>311584.16140436986</v>
      </c>
      <c r="AN594" s="71">
        <v>0</v>
      </c>
      <c r="AO594" s="71">
        <v>0</v>
      </c>
      <c r="AP594" s="71">
        <v>10297520.282516252</v>
      </c>
      <c r="AQ594" s="72"/>
      <c r="AR594" s="71">
        <v>66</v>
      </c>
      <c r="AS594" s="71">
        <v>16</v>
      </c>
      <c r="AT594" s="71">
        <v>0</v>
      </c>
      <c r="AU594" s="71">
        <v>0</v>
      </c>
      <c r="AV594" s="71">
        <v>0</v>
      </c>
      <c r="AW594" s="71">
        <v>0</v>
      </c>
      <c r="AX594" s="71"/>
      <c r="AY594" s="72"/>
      <c r="AZ594" s="71">
        <v>357.68200000000002</v>
      </c>
      <c r="BA594" s="71">
        <v>1409.5</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2481</v>
      </c>
      <c r="B595" s="70">
        <v>408</v>
      </c>
      <c r="C595" s="70">
        <v>20</v>
      </c>
      <c r="D595" s="70">
        <v>24</v>
      </c>
      <c r="E595" s="70">
        <v>2023</v>
      </c>
      <c r="F595" s="70" t="s">
        <v>1539</v>
      </c>
      <c r="G595" s="70" t="s">
        <v>2461</v>
      </c>
      <c r="H595" s="70" t="s">
        <v>2462</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70</v>
      </c>
      <c r="AS595" s="71">
        <v>16</v>
      </c>
      <c r="AT595" s="71">
        <v>0</v>
      </c>
      <c r="AU595" s="71">
        <v>0</v>
      </c>
      <c r="AV595" s="71">
        <v>0</v>
      </c>
      <c r="AW595" s="71">
        <v>0</v>
      </c>
      <c r="AX595" s="71"/>
      <c r="AY595" s="72"/>
      <c r="AZ595" s="71">
        <v>377.38199999999995</v>
      </c>
      <c r="BA595" s="71">
        <v>1409.5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2482</v>
      </c>
      <c r="B596" s="70">
        <v>408</v>
      </c>
      <c r="C596" s="70">
        <v>21</v>
      </c>
      <c r="D596" s="70">
        <v>24</v>
      </c>
      <c r="E596" s="70">
        <v>2024</v>
      </c>
      <c r="F596" s="70" t="s">
        <v>1554</v>
      </c>
      <c r="G596" s="1064" t="s">
        <v>2461</v>
      </c>
      <c r="H596" s="70" t="s">
        <v>2462</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2483</v>
      </c>
      <c r="B597" s="70">
        <v>409</v>
      </c>
      <c r="C597" s="70">
        <v>1</v>
      </c>
      <c r="D597" s="70">
        <v>25</v>
      </c>
      <c r="E597" s="70">
        <v>1990</v>
      </c>
      <c r="F597" s="70" t="s">
        <v>787</v>
      </c>
      <c r="G597" s="1064" t="s">
        <v>1867</v>
      </c>
      <c r="H597" s="70" t="s">
        <v>1868</v>
      </c>
      <c r="I597" s="148"/>
      <c r="J597" s="71">
        <v>9.7140836105644617</v>
      </c>
      <c r="K597" s="71">
        <v>2.076842060437198</v>
      </c>
      <c r="L597" s="71">
        <v>8.720545052400885</v>
      </c>
      <c r="M597" s="71">
        <v>3.3161780903161961</v>
      </c>
      <c r="N597" s="71">
        <v>7.2828838557106828</v>
      </c>
      <c r="O597" s="71">
        <v>3.0341952805821388</v>
      </c>
      <c r="P597" s="71">
        <v>5.4527986401818849</v>
      </c>
      <c r="Q597" s="71">
        <v>0.27185481072998602</v>
      </c>
      <c r="R597" s="71">
        <v>0</v>
      </c>
      <c r="S597" s="71">
        <v>0.22137475698249731</v>
      </c>
      <c r="T597" s="72"/>
      <c r="U597" s="71">
        <v>272737</v>
      </c>
      <c r="V597" s="71">
        <v>380</v>
      </c>
      <c r="W597" s="71">
        <v>102</v>
      </c>
      <c r="X597" s="71">
        <v>1112</v>
      </c>
      <c r="Y597" s="71">
        <v>1558</v>
      </c>
      <c r="Z597" s="71">
        <v>1248</v>
      </c>
      <c r="AA597" s="71">
        <v>1324</v>
      </c>
      <c r="AB597" s="71">
        <v>4414</v>
      </c>
      <c r="AC597" s="71">
        <v>0</v>
      </c>
      <c r="AD597" s="71">
        <v>0.22137475698249731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2484</v>
      </c>
      <c r="B598" s="70">
        <v>410</v>
      </c>
      <c r="C598" s="70">
        <v>2</v>
      </c>
      <c r="D598" s="70">
        <v>25</v>
      </c>
      <c r="E598" s="70">
        <v>2005</v>
      </c>
      <c r="F598" s="70" t="s">
        <v>789</v>
      </c>
      <c r="G598" s="70" t="s">
        <v>1867</v>
      </c>
      <c r="H598" s="70" t="s">
        <v>1868</v>
      </c>
      <c r="I598" s="148"/>
      <c r="J598" s="71">
        <v>5.792838651020106</v>
      </c>
      <c r="K598" s="71">
        <v>1.098228041719324</v>
      </c>
      <c r="L598" s="71">
        <v>15.540740893037659</v>
      </c>
      <c r="M598" s="71">
        <v>4.7291479908904019</v>
      </c>
      <c r="N598" s="71">
        <v>7.0041763608688914</v>
      </c>
      <c r="O598" s="71">
        <v>3.590592193890453</v>
      </c>
      <c r="P598" s="71">
        <v>4.4956251761825934</v>
      </c>
      <c r="Q598" s="71">
        <v>0.198659076723288</v>
      </c>
      <c r="R598" s="71">
        <v>0</v>
      </c>
      <c r="S598" s="71">
        <v>0</v>
      </c>
      <c r="T598" s="72"/>
      <c r="U598" s="71">
        <v>178914</v>
      </c>
      <c r="V598" s="71">
        <v>335</v>
      </c>
      <c r="W598" s="71">
        <v>138</v>
      </c>
      <c r="X598" s="71">
        <v>768</v>
      </c>
      <c r="Y598" s="71">
        <v>1428</v>
      </c>
      <c r="Z598" s="71">
        <v>1709</v>
      </c>
      <c r="AA598" s="71">
        <v>894</v>
      </c>
      <c r="AB598" s="71">
        <v>3372</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2485</v>
      </c>
      <c r="B599" s="70">
        <v>411</v>
      </c>
      <c r="C599" s="70">
        <v>3</v>
      </c>
      <c r="D599" s="70">
        <v>25</v>
      </c>
      <c r="E599" s="70">
        <v>2006</v>
      </c>
      <c r="F599" s="70" t="s">
        <v>790</v>
      </c>
      <c r="G599" s="70" t="s">
        <v>1867</v>
      </c>
      <c r="H599" s="70" t="s">
        <v>1868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2486</v>
      </c>
      <c r="B600" s="70">
        <v>412</v>
      </c>
      <c r="C600" s="70">
        <v>4</v>
      </c>
      <c r="D600" s="70">
        <v>25</v>
      </c>
      <c r="E600" s="70">
        <v>2007</v>
      </c>
      <c r="F600" s="70" t="s">
        <v>791</v>
      </c>
      <c r="G600" s="70" t="s">
        <v>1867</v>
      </c>
      <c r="H600" s="70" t="s">
        <v>1868</v>
      </c>
      <c r="I600" s="148"/>
      <c r="J600" s="71">
        <v>4.7815461351971509</v>
      </c>
      <c r="K600" s="71">
        <v>0.70330267951075476</v>
      </c>
      <c r="L600" s="71">
        <v>11.16135905421114</v>
      </c>
      <c r="M600" s="71">
        <v>4.8571720304894406</v>
      </c>
      <c r="N600" s="71">
        <v>6.8341406719429418</v>
      </c>
      <c r="O600" s="71">
        <v>3.316549960725562</v>
      </c>
      <c r="P600" s="71">
        <v>4.4477627284477599</v>
      </c>
      <c r="Q600" s="71">
        <v>0.199735841919019</v>
      </c>
      <c r="R600" s="71">
        <v>0</v>
      </c>
      <c r="S600" s="71">
        <v>0</v>
      </c>
      <c r="T600" s="72"/>
      <c r="U600" s="71">
        <v>157027</v>
      </c>
      <c r="V600" s="71">
        <v>234</v>
      </c>
      <c r="W600" s="71">
        <v>136</v>
      </c>
      <c r="X600" s="71">
        <v>988</v>
      </c>
      <c r="Y600" s="71">
        <v>1397</v>
      </c>
      <c r="Z600" s="71">
        <v>1641</v>
      </c>
      <c r="AA600" s="71">
        <v>871</v>
      </c>
      <c r="AB600" s="71">
        <v>3211</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2487</v>
      </c>
      <c r="B601" s="70">
        <v>413</v>
      </c>
      <c r="C601" s="70">
        <v>5</v>
      </c>
      <c r="D601" s="70">
        <v>25</v>
      </c>
      <c r="E601" s="70">
        <v>2008</v>
      </c>
      <c r="F601" s="70" t="s">
        <v>792</v>
      </c>
      <c r="G601" s="70" t="s">
        <v>1867</v>
      </c>
      <c r="H601" s="70" t="s">
        <v>1868</v>
      </c>
      <c r="I601" s="148"/>
      <c r="J601" s="71">
        <v>4.1960735705752574</v>
      </c>
      <c r="K601" s="71">
        <v>0.61725885345912745</v>
      </c>
      <c r="L601" s="71">
        <v>9.6374122920840826</v>
      </c>
      <c r="M601" s="71">
        <v>5.6833616222342007</v>
      </c>
      <c r="N601" s="71">
        <v>6.8914228767813004</v>
      </c>
      <c r="O601" s="71">
        <v>3.1298960349576088</v>
      </c>
      <c r="P601" s="71">
        <v>4.2845727087757401</v>
      </c>
      <c r="Q601" s="71">
        <v>0.192097585253234</v>
      </c>
      <c r="R601" s="71">
        <v>0</v>
      </c>
      <c r="S601" s="71">
        <v>0</v>
      </c>
      <c r="T601" s="72"/>
      <c r="U601" s="71">
        <v>144785</v>
      </c>
      <c r="V601" s="71">
        <v>234</v>
      </c>
      <c r="W601" s="71">
        <v>136</v>
      </c>
      <c r="X601" s="71">
        <v>988</v>
      </c>
      <c r="Y601" s="71">
        <v>1390</v>
      </c>
      <c r="Z601" s="71">
        <v>1603</v>
      </c>
      <c r="AA601" s="71">
        <v>840</v>
      </c>
      <c r="AB601" s="71">
        <v>3139</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2488</v>
      </c>
      <c r="B602" s="70">
        <v>414</v>
      </c>
      <c r="C602" s="70">
        <v>6</v>
      </c>
      <c r="D602" s="70">
        <v>25</v>
      </c>
      <c r="E602" s="70">
        <v>2009</v>
      </c>
      <c r="F602" s="70" t="s">
        <v>176</v>
      </c>
      <c r="G602" s="70" t="s">
        <v>1867</v>
      </c>
      <c r="H602" s="70" t="s">
        <v>1868</v>
      </c>
      <c r="I602" s="148"/>
      <c r="J602" s="71">
        <v>2.8826736349884898</v>
      </c>
      <c r="K602" s="71">
        <v>0.4113706730961425</v>
      </c>
      <c r="L602" s="71">
        <v>12.49157818408327</v>
      </c>
      <c r="M602" s="71">
        <v>4.0629575840458516</v>
      </c>
      <c r="N602" s="71">
        <v>5.9746042952640606</v>
      </c>
      <c r="O602" s="71">
        <v>3.1630519195684021</v>
      </c>
      <c r="P602" s="71">
        <v>4.1536299503248211</v>
      </c>
      <c r="Q602" s="71">
        <v>0.18194605543093101</v>
      </c>
      <c r="R602" s="71">
        <v>0</v>
      </c>
      <c r="S602" s="71">
        <v>0</v>
      </c>
      <c r="T602" s="72"/>
      <c r="U602" s="71">
        <v>100447</v>
      </c>
      <c r="V602" s="71">
        <v>191</v>
      </c>
      <c r="W602" s="71">
        <v>202</v>
      </c>
      <c r="X602" s="71">
        <v>892</v>
      </c>
      <c r="Y602" s="71">
        <v>1403</v>
      </c>
      <c r="Z602" s="71">
        <v>1599</v>
      </c>
      <c r="AA602" s="71">
        <v>836</v>
      </c>
      <c r="AB602" s="71">
        <v>3121</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2489</v>
      </c>
      <c r="B603" s="70">
        <v>415</v>
      </c>
      <c r="C603" s="70">
        <v>7</v>
      </c>
      <c r="D603" s="70">
        <v>25</v>
      </c>
      <c r="E603" s="70">
        <v>2010</v>
      </c>
      <c r="F603" s="70" t="s">
        <v>177</v>
      </c>
      <c r="G603" s="70" t="s">
        <v>1867</v>
      </c>
      <c r="H603" s="70" t="s">
        <v>1868</v>
      </c>
      <c r="I603" s="148"/>
      <c r="J603" s="71">
        <v>2.3569859634753598</v>
      </c>
      <c r="K603" s="71">
        <v>0.4290210355957339</v>
      </c>
      <c r="L603" s="71">
        <v>11.37236092374086</v>
      </c>
      <c r="M603" s="71">
        <v>3.6369136896450902</v>
      </c>
      <c r="N603" s="71">
        <v>5.7908081528984017</v>
      </c>
      <c r="O603" s="71">
        <v>3.2193056281048431</v>
      </c>
      <c r="P603" s="71">
        <v>4.1377211484671204</v>
      </c>
      <c r="Q603" s="71">
        <v>0.186593109338586</v>
      </c>
      <c r="R603" s="71">
        <v>0</v>
      </c>
      <c r="S603" s="71">
        <v>0</v>
      </c>
      <c r="T603" s="72"/>
      <c r="U603" s="71">
        <v>91937</v>
      </c>
      <c r="V603" s="71">
        <v>191</v>
      </c>
      <c r="W603" s="71">
        <v>202</v>
      </c>
      <c r="X603" s="71">
        <v>892</v>
      </c>
      <c r="Y603" s="71">
        <v>1383</v>
      </c>
      <c r="Z603" s="71">
        <v>1635</v>
      </c>
      <c r="AA603" s="71">
        <v>812</v>
      </c>
      <c r="AB603" s="71">
        <v>3067</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2490</v>
      </c>
      <c r="B604" s="70">
        <v>416</v>
      </c>
      <c r="C604" s="70">
        <v>8</v>
      </c>
      <c r="D604" s="70">
        <v>25</v>
      </c>
      <c r="E604" s="70">
        <v>2011</v>
      </c>
      <c r="F604" s="70" t="s">
        <v>178</v>
      </c>
      <c r="G604" s="70" t="s">
        <v>1867</v>
      </c>
      <c r="H604" s="70" t="s">
        <v>1868</v>
      </c>
      <c r="I604" s="148"/>
      <c r="J604" s="71">
        <v>2.4606195517830778</v>
      </c>
      <c r="K604" s="71">
        <v>0.6011382716017154</v>
      </c>
      <c r="L604" s="71">
        <v>10.611241387121961</v>
      </c>
      <c r="M604" s="71">
        <v>4.5944444881747826</v>
      </c>
      <c r="N604" s="71">
        <v>6.9652328801240877</v>
      </c>
      <c r="O604" s="71">
        <v>3.129654942346237</v>
      </c>
      <c r="P604" s="71">
        <v>3.4243327548296869</v>
      </c>
      <c r="Q604" s="71">
        <v>0.21256625962324099</v>
      </c>
      <c r="R604" s="71">
        <v>0</v>
      </c>
      <c r="S604" s="71">
        <v>0</v>
      </c>
      <c r="T604" s="72"/>
      <c r="U604" s="71">
        <v>90393</v>
      </c>
      <c r="V604" s="71">
        <v>191</v>
      </c>
      <c r="W604" s="71">
        <v>202</v>
      </c>
      <c r="X604" s="71">
        <v>892</v>
      </c>
      <c r="Y604" s="71">
        <v>1382</v>
      </c>
      <c r="Z604" s="71">
        <v>1624</v>
      </c>
      <c r="AA604" s="71">
        <v>692</v>
      </c>
      <c r="AB604" s="71">
        <v>3029</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2491</v>
      </c>
      <c r="B605" s="70">
        <v>417</v>
      </c>
      <c r="C605" s="70">
        <v>9</v>
      </c>
      <c r="D605" s="70">
        <v>25</v>
      </c>
      <c r="E605" s="70">
        <v>2012</v>
      </c>
      <c r="F605" s="70" t="s">
        <v>179</v>
      </c>
      <c r="G605" s="70" t="s">
        <v>1867</v>
      </c>
      <c r="H605" s="70" t="s">
        <v>1868</v>
      </c>
      <c r="I605" s="148"/>
      <c r="J605" s="71">
        <v>2.8347365636514219</v>
      </c>
      <c r="K605" s="71">
        <v>0.67720551259819439</v>
      </c>
      <c r="L605" s="71">
        <v>10.70642702591975</v>
      </c>
      <c r="M605" s="71">
        <v>5.7062854562149496</v>
      </c>
      <c r="N605" s="71">
        <v>7.7731780467014469</v>
      </c>
      <c r="O605" s="71">
        <v>3.1031152455948279</v>
      </c>
      <c r="P605" s="71">
        <v>3.5184646908892026</v>
      </c>
      <c r="Q605" s="71">
        <v>0.229347793093852</v>
      </c>
      <c r="R605" s="71">
        <v>0</v>
      </c>
      <c r="S605" s="71">
        <v>0</v>
      </c>
      <c r="T605" s="72"/>
      <c r="U605" s="71">
        <v>99777</v>
      </c>
      <c r="V605" s="71">
        <v>191</v>
      </c>
      <c r="W605" s="71">
        <v>202</v>
      </c>
      <c r="X605" s="71">
        <v>892</v>
      </c>
      <c r="Y605" s="71">
        <v>1404</v>
      </c>
      <c r="Z605" s="71">
        <v>1623</v>
      </c>
      <c r="AA605" s="71">
        <v>707</v>
      </c>
      <c r="AB605" s="71">
        <v>3008</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2492</v>
      </c>
      <c r="B606" s="70">
        <v>418</v>
      </c>
      <c r="C606" s="70">
        <v>10</v>
      </c>
      <c r="D606" s="70">
        <v>25</v>
      </c>
      <c r="E606" s="70">
        <v>2013</v>
      </c>
      <c r="F606" s="70" t="s">
        <v>180</v>
      </c>
      <c r="G606" s="70" t="s">
        <v>1867</v>
      </c>
      <c r="H606" s="70" t="s">
        <v>1868</v>
      </c>
      <c r="I606" s="148"/>
      <c r="J606" s="71">
        <v>3.262388334222297</v>
      </c>
      <c r="K606" s="71">
        <v>0.55971266608778769</v>
      </c>
      <c r="L606" s="71">
        <v>9.4546192830219429</v>
      </c>
      <c r="M606" s="71">
        <v>5.3069819013004151</v>
      </c>
      <c r="N606" s="71">
        <v>7.4527600655064719</v>
      </c>
      <c r="O606" s="71">
        <v>2.9759791490975531</v>
      </c>
      <c r="P606" s="71">
        <v>3.8963838575121175</v>
      </c>
      <c r="Q606" s="71">
        <v>0.228274291597902</v>
      </c>
      <c r="R606" s="71">
        <v>0</v>
      </c>
      <c r="S606" s="71">
        <v>0</v>
      </c>
      <c r="T606" s="72"/>
      <c r="U606" s="71">
        <v>116920</v>
      </c>
      <c r="V606" s="71">
        <v>191</v>
      </c>
      <c r="W606" s="71">
        <v>202</v>
      </c>
      <c r="X606" s="71">
        <v>892</v>
      </c>
      <c r="Y606" s="71">
        <v>1389</v>
      </c>
      <c r="Z606" s="71">
        <v>1626</v>
      </c>
      <c r="AA606" s="71">
        <v>780</v>
      </c>
      <c r="AB606" s="71">
        <v>2951</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2493</v>
      </c>
      <c r="B607" s="70">
        <v>419</v>
      </c>
      <c r="C607" s="70">
        <v>11</v>
      </c>
      <c r="D607" s="70">
        <v>25</v>
      </c>
      <c r="E607" s="70">
        <v>2014</v>
      </c>
      <c r="F607" s="70" t="s">
        <v>181</v>
      </c>
      <c r="G607" s="70" t="s">
        <v>1867</v>
      </c>
      <c r="H607" s="70" t="s">
        <v>1868</v>
      </c>
      <c r="I607" s="148"/>
      <c r="J607" s="71">
        <v>3.3215986410657621</v>
      </c>
      <c r="K607" s="71">
        <v>0.49578274384724758</v>
      </c>
      <c r="L607" s="71">
        <v>7.932579714340398</v>
      </c>
      <c r="M607" s="71">
        <v>5.5759176745356189</v>
      </c>
      <c r="N607" s="71">
        <v>7.8233336635674897</v>
      </c>
      <c r="O607" s="71">
        <v>2.7647723303950542</v>
      </c>
      <c r="P607" s="71">
        <v>3.9568072981813001</v>
      </c>
      <c r="Q607" s="71">
        <v>0.21530471536274201</v>
      </c>
      <c r="R607" s="71">
        <v>0</v>
      </c>
      <c r="S607" s="71">
        <v>0</v>
      </c>
      <c r="T607" s="72"/>
      <c r="U607" s="71">
        <v>132210</v>
      </c>
      <c r="V607" s="71">
        <v>147</v>
      </c>
      <c r="W607" s="71">
        <v>173</v>
      </c>
      <c r="X607" s="71">
        <v>891</v>
      </c>
      <c r="Y607" s="71">
        <v>1377</v>
      </c>
      <c r="Z607" s="71">
        <v>1591</v>
      </c>
      <c r="AA607" s="71">
        <v>788</v>
      </c>
      <c r="AB607" s="71">
        <v>2901</v>
      </c>
      <c r="AC607" s="71">
        <v>0</v>
      </c>
      <c r="AD607" s="71">
        <v>0</v>
      </c>
      <c r="AE607" s="72"/>
      <c r="AF607" s="71"/>
      <c r="AG607" s="71"/>
      <c r="AH607" s="71"/>
      <c r="AI607" s="71"/>
      <c r="AJ607" s="71"/>
      <c r="AK607" s="71"/>
      <c r="AL607" s="71"/>
      <c r="AM607" s="71"/>
      <c r="AN607" s="71"/>
      <c r="AO607" s="71"/>
      <c r="AP607" s="71"/>
      <c r="AQ607" s="72"/>
      <c r="AR607" s="71">
        <v>11</v>
      </c>
      <c r="AS607" s="71">
        <v>0</v>
      </c>
      <c r="AT607" s="71">
        <v>1</v>
      </c>
      <c r="AU607" s="71">
        <v>0</v>
      </c>
      <c r="AV607" s="71">
        <v>0</v>
      </c>
      <c r="AW607" s="71">
        <v>0</v>
      </c>
      <c r="AX607" s="71"/>
      <c r="AY607" s="72"/>
      <c r="AZ607" s="71">
        <v>84.308000000000007</v>
      </c>
      <c r="BA607" s="71">
        <v>0</v>
      </c>
      <c r="BB607" s="71">
        <v>2970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2494</v>
      </c>
      <c r="B608" s="70">
        <v>420</v>
      </c>
      <c r="C608" s="70">
        <v>12</v>
      </c>
      <c r="D608" s="70">
        <v>25</v>
      </c>
      <c r="E608" s="70">
        <v>2015</v>
      </c>
      <c r="F608" s="70" t="s">
        <v>182</v>
      </c>
      <c r="G608" s="70" t="s">
        <v>1867</v>
      </c>
      <c r="H608" s="70" t="s">
        <v>1868</v>
      </c>
      <c r="I608" s="148"/>
      <c r="J608" s="71">
        <v>3.0271857995558129</v>
      </c>
      <c r="K608" s="71">
        <v>0.47540411335105159</v>
      </c>
      <c r="L608" s="71">
        <v>8.3498677056720094</v>
      </c>
      <c r="M608" s="71">
        <v>5.3951065088190431</v>
      </c>
      <c r="N608" s="71">
        <v>7.127381965668393</v>
      </c>
      <c r="O608" s="71">
        <v>2.7814478485122009</v>
      </c>
      <c r="P608" s="71">
        <v>3.9448575185615948</v>
      </c>
      <c r="Q608" s="71">
        <v>0.20604692603202299</v>
      </c>
      <c r="R608" s="71">
        <v>0</v>
      </c>
      <c r="S608" s="71">
        <v>0</v>
      </c>
      <c r="T608" s="72"/>
      <c r="U608" s="71">
        <v>120806</v>
      </c>
      <c r="V608" s="71">
        <v>147</v>
      </c>
      <c r="W608" s="71">
        <v>173</v>
      </c>
      <c r="X608" s="71">
        <v>891</v>
      </c>
      <c r="Y608" s="71">
        <v>1363</v>
      </c>
      <c r="Z608" s="71">
        <v>1616</v>
      </c>
      <c r="AA608" s="71">
        <v>785</v>
      </c>
      <c r="AB608" s="71">
        <v>2836</v>
      </c>
      <c r="AC608" s="71">
        <v>0</v>
      </c>
      <c r="AD608" s="71">
        <v>0</v>
      </c>
      <c r="AE608" s="72"/>
      <c r="AF608" s="71">
        <v>932296.21244147338</v>
      </c>
      <c r="AG608" s="71">
        <v>316723.6655457968</v>
      </c>
      <c r="AH608" s="71">
        <v>1079653.461715064</v>
      </c>
      <c r="AI608" s="71">
        <v>5666832.3173212605</v>
      </c>
      <c r="AJ608" s="71">
        <v>6036791.9089238197</v>
      </c>
      <c r="AK608" s="71">
        <v>0</v>
      </c>
      <c r="AL608" s="71">
        <v>0</v>
      </c>
      <c r="AM608" s="71">
        <v>388661.90342743858</v>
      </c>
      <c r="AN608" s="71">
        <v>0</v>
      </c>
      <c r="AO608" s="71">
        <v>0</v>
      </c>
      <c r="AP608" s="71">
        <v>14420959.469374852</v>
      </c>
      <c r="AQ608" s="72"/>
      <c r="AR608" s="71">
        <v>14</v>
      </c>
      <c r="AS608" s="71">
        <v>1</v>
      </c>
      <c r="AT608" s="71">
        <v>4</v>
      </c>
      <c r="AU608" s="71">
        <v>0</v>
      </c>
      <c r="AV608" s="71">
        <v>0</v>
      </c>
      <c r="AW608" s="71">
        <v>0</v>
      </c>
      <c r="AX608" s="71"/>
      <c r="AY608" s="72"/>
      <c r="AZ608" s="71">
        <v>99.608000000000004</v>
      </c>
      <c r="BA608" s="71">
        <v>10.9</v>
      </c>
      <c r="BB608" s="71">
        <v>3004.3</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2495</v>
      </c>
      <c r="B609" s="70">
        <v>421</v>
      </c>
      <c r="C609" s="70">
        <v>13</v>
      </c>
      <c r="D609" s="70">
        <v>25</v>
      </c>
      <c r="E609" s="70">
        <v>2016</v>
      </c>
      <c r="F609" s="70" t="s">
        <v>155</v>
      </c>
      <c r="G609" s="70" t="s">
        <v>1867</v>
      </c>
      <c r="H609" s="70" t="s">
        <v>1868</v>
      </c>
      <c r="I609" s="148"/>
      <c r="J609" s="71">
        <v>2.8416443802192339</v>
      </c>
      <c r="K609" s="71">
        <v>0.4484382688463161</v>
      </c>
      <c r="L609" s="71">
        <v>8.9790149899179728</v>
      </c>
      <c r="M609" s="71">
        <v>4.6256781408202974</v>
      </c>
      <c r="N609" s="71">
        <v>7.2161701391588391</v>
      </c>
      <c r="O609" s="71">
        <v>2.7697751811213633</v>
      </c>
      <c r="P609" s="71">
        <v>4.2853927458415546</v>
      </c>
      <c r="Q609" s="71">
        <v>0.1964276694544822</v>
      </c>
      <c r="R609" s="71">
        <v>0</v>
      </c>
      <c r="S609" s="71">
        <v>0</v>
      </c>
      <c r="T609" s="72"/>
      <c r="U609" s="71">
        <v>107943</v>
      </c>
      <c r="V609" s="71">
        <v>147</v>
      </c>
      <c r="W609" s="71">
        <v>173</v>
      </c>
      <c r="X609" s="71">
        <v>891</v>
      </c>
      <c r="Y609" s="71">
        <v>1357</v>
      </c>
      <c r="Z609" s="71">
        <v>1629</v>
      </c>
      <c r="AA609" s="71">
        <v>882</v>
      </c>
      <c r="AB609" s="71">
        <v>2781</v>
      </c>
      <c r="AC609" s="71">
        <v>0</v>
      </c>
      <c r="AD609" s="71">
        <v>0</v>
      </c>
      <c r="AE609" s="72"/>
      <c r="AF609" s="71">
        <v>890475.33537318162</v>
      </c>
      <c r="AG609" s="71">
        <v>301902.42665776127</v>
      </c>
      <c r="AH609" s="71">
        <v>915059.50937878655</v>
      </c>
      <c r="AI609" s="71">
        <v>5656628.4917668561</v>
      </c>
      <c r="AJ609" s="71">
        <v>5969891.2085079579</v>
      </c>
      <c r="AK609" s="71">
        <v>0</v>
      </c>
      <c r="AL609" s="71">
        <v>0</v>
      </c>
      <c r="AM609" s="71">
        <v>381420.48039465147</v>
      </c>
      <c r="AN609" s="71">
        <v>0</v>
      </c>
      <c r="AO609" s="71">
        <v>0</v>
      </c>
      <c r="AP609" s="71">
        <v>14115377.452079196</v>
      </c>
      <c r="AQ609" s="72"/>
      <c r="AR609" s="71">
        <v>15</v>
      </c>
      <c r="AS609" s="71">
        <v>1</v>
      </c>
      <c r="AT609" s="71">
        <v>10</v>
      </c>
      <c r="AU609" s="71">
        <v>0</v>
      </c>
      <c r="AV609" s="71">
        <v>0</v>
      </c>
      <c r="AW609" s="71">
        <v>0</v>
      </c>
      <c r="AX609" s="71"/>
      <c r="AY609" s="72"/>
      <c r="AZ609" s="71">
        <v>109.208</v>
      </c>
      <c r="BA609" s="71">
        <v>10.9</v>
      </c>
      <c r="BB609" s="71">
        <v>3121.9</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2496</v>
      </c>
      <c r="B610" s="70">
        <v>422</v>
      </c>
      <c r="C610" s="70">
        <v>14</v>
      </c>
      <c r="D610" s="70">
        <v>25</v>
      </c>
      <c r="E610" s="70">
        <v>2017</v>
      </c>
      <c r="F610" s="70" t="s">
        <v>156</v>
      </c>
      <c r="G610" s="70" t="s">
        <v>1867</v>
      </c>
      <c r="H610" s="70" t="s">
        <v>1868</v>
      </c>
      <c r="I610" s="148"/>
      <c r="J610" s="71">
        <v>3.2493511403750119</v>
      </c>
      <c r="K610" s="71">
        <v>0.45823676698865257</v>
      </c>
      <c r="L610" s="71">
        <v>8.1054471158858661</v>
      </c>
      <c r="M610" s="71">
        <v>4.6381210784975444</v>
      </c>
      <c r="N610" s="71">
        <v>7.0041982036349903</v>
      </c>
      <c r="O610" s="71">
        <v>2.7446496137331509</v>
      </c>
      <c r="P610" s="71">
        <v>4.2775580877174768</v>
      </c>
      <c r="Q610" s="71">
        <v>0.18564685582794799</v>
      </c>
      <c r="R610" s="71">
        <v>0</v>
      </c>
      <c r="S610" s="71">
        <v>0</v>
      </c>
      <c r="T610" s="72"/>
      <c r="U610" s="71">
        <v>121453</v>
      </c>
      <c r="V610" s="71">
        <v>147</v>
      </c>
      <c r="W610" s="71">
        <v>173</v>
      </c>
      <c r="X610" s="71">
        <v>891</v>
      </c>
      <c r="Y610" s="71">
        <v>1346</v>
      </c>
      <c r="Z610" s="71">
        <v>1641</v>
      </c>
      <c r="AA610" s="71">
        <v>886</v>
      </c>
      <c r="AB610" s="71">
        <v>2718</v>
      </c>
      <c r="AC610" s="71">
        <v>0</v>
      </c>
      <c r="AD610" s="71">
        <v>0</v>
      </c>
      <c r="AE610" s="72"/>
      <c r="AF610" s="71">
        <v>984531.22173364658</v>
      </c>
      <c r="AG610" s="71">
        <v>302779.61869999819</v>
      </c>
      <c r="AH610" s="71">
        <v>1117842.0069068279</v>
      </c>
      <c r="AI610" s="71">
        <v>5516679.9422378056</v>
      </c>
      <c r="AJ610" s="71">
        <v>5369616.0520393308</v>
      </c>
      <c r="AK610" s="71">
        <v>0</v>
      </c>
      <c r="AL610" s="71">
        <v>0</v>
      </c>
      <c r="AM610" s="71">
        <v>373363.18575281632</v>
      </c>
      <c r="AN610" s="71">
        <v>0</v>
      </c>
      <c r="AO610" s="71">
        <v>0</v>
      </c>
      <c r="AP610" s="71">
        <v>13664812.027370425</v>
      </c>
      <c r="AQ610" s="72"/>
      <c r="AR610" s="71">
        <v>18</v>
      </c>
      <c r="AS610" s="71">
        <v>1</v>
      </c>
      <c r="AT610" s="71">
        <v>11</v>
      </c>
      <c r="AU610" s="71">
        <v>0</v>
      </c>
      <c r="AV610" s="71">
        <v>0</v>
      </c>
      <c r="AW610" s="71">
        <v>0</v>
      </c>
      <c r="AX610" s="71"/>
      <c r="AY610" s="72"/>
      <c r="AZ610" s="71">
        <v>138.00800000000001</v>
      </c>
      <c r="BA610" s="71">
        <v>10.9</v>
      </c>
      <c r="BB610" s="71">
        <v>3141.5</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2497</v>
      </c>
      <c r="B611" s="70">
        <v>423</v>
      </c>
      <c r="C611" s="70">
        <v>15</v>
      </c>
      <c r="D611" s="70">
        <v>25</v>
      </c>
      <c r="E611" s="70">
        <v>2018</v>
      </c>
      <c r="F611" s="70" t="s">
        <v>183</v>
      </c>
      <c r="G611" s="70" t="s">
        <v>1867</v>
      </c>
      <c r="H611" s="70" t="s">
        <v>1868</v>
      </c>
      <c r="I611" s="148"/>
      <c r="J611" s="71">
        <v>3.2003941245222554</v>
      </c>
      <c r="K611" s="71">
        <v>0.42649431475253768</v>
      </c>
      <c r="L611" s="71">
        <v>7.4357037186779067</v>
      </c>
      <c r="M611" s="71">
        <v>4.6609966459168586</v>
      </c>
      <c r="N611" s="71">
        <v>6.477392800591109</v>
      </c>
      <c r="O611" s="71">
        <v>2.6947247610178953</v>
      </c>
      <c r="P611" s="71">
        <v>4.2349782592044214</v>
      </c>
      <c r="Q611" s="71">
        <v>0.170621203459496</v>
      </c>
      <c r="R611" s="71">
        <v>0</v>
      </c>
      <c r="S611" s="71">
        <v>0</v>
      </c>
      <c r="T611" s="72"/>
      <c r="U611" s="71">
        <v>124992</v>
      </c>
      <c r="V611" s="71">
        <v>147</v>
      </c>
      <c r="W611" s="71">
        <v>173</v>
      </c>
      <c r="X611" s="71">
        <v>891</v>
      </c>
      <c r="Y611" s="71">
        <v>1352</v>
      </c>
      <c r="Z611" s="71">
        <v>1642</v>
      </c>
      <c r="AA611" s="71">
        <v>886</v>
      </c>
      <c r="AB611" s="71">
        <v>2692</v>
      </c>
      <c r="AC611" s="71">
        <v>0</v>
      </c>
      <c r="AD611" s="71">
        <v>0</v>
      </c>
      <c r="AE611" s="72"/>
      <c r="AF611" s="71">
        <v>1017094.108956923</v>
      </c>
      <c r="AG611" s="71">
        <v>273943.12341724167</v>
      </c>
      <c r="AH611" s="71">
        <v>1053566.229054031</v>
      </c>
      <c r="AI611" s="71">
        <v>5639173.7629519012</v>
      </c>
      <c r="AJ611" s="71">
        <v>5010276.797029607</v>
      </c>
      <c r="AK611" s="71">
        <v>0</v>
      </c>
      <c r="AL611" s="71">
        <v>0</v>
      </c>
      <c r="AM611" s="71">
        <v>370556.79003575869</v>
      </c>
      <c r="AN611" s="71">
        <v>0</v>
      </c>
      <c r="AO611" s="71">
        <v>0</v>
      </c>
      <c r="AP611" s="71">
        <v>13364610.811445462</v>
      </c>
      <c r="AQ611" s="72"/>
      <c r="AR611" s="71">
        <v>19</v>
      </c>
      <c r="AS611" s="71">
        <v>2</v>
      </c>
      <c r="AT611" s="71">
        <v>22</v>
      </c>
      <c r="AU611" s="71">
        <v>0</v>
      </c>
      <c r="AV611" s="71">
        <v>0</v>
      </c>
      <c r="AW611" s="71">
        <v>0</v>
      </c>
      <c r="AX611" s="71"/>
      <c r="AY611" s="72"/>
      <c r="AZ611" s="71">
        <v>147.608</v>
      </c>
      <c r="BA611" s="71">
        <v>60</v>
      </c>
      <c r="BB611" s="71">
        <v>3344</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2498</v>
      </c>
      <c r="B612" s="70">
        <v>424</v>
      </c>
      <c r="C612" s="70">
        <v>16</v>
      </c>
      <c r="D612" s="70">
        <v>25</v>
      </c>
      <c r="E612" s="70">
        <v>2019</v>
      </c>
      <c r="F612" s="70" t="s">
        <v>158</v>
      </c>
      <c r="G612" s="70" t="s">
        <v>1867</v>
      </c>
      <c r="H612" s="70" t="s">
        <v>1868</v>
      </c>
      <c r="I612" s="148"/>
      <c r="J612" s="71">
        <v>2.662660355445448</v>
      </c>
      <c r="K612" s="71">
        <v>0.39575531908945683</v>
      </c>
      <c r="L612" s="71">
        <v>7.4690182084818888</v>
      </c>
      <c r="M612" s="71">
        <v>4.1813372236295425</v>
      </c>
      <c r="N612" s="71">
        <v>6.4749369044539122</v>
      </c>
      <c r="O612" s="71">
        <v>2.5588315038075002</v>
      </c>
      <c r="P612" s="71">
        <v>3.8190346807797266</v>
      </c>
      <c r="Q612" s="71">
        <v>0.16205103652247599</v>
      </c>
      <c r="R612" s="71">
        <v>0</v>
      </c>
      <c r="S612" s="71">
        <v>0</v>
      </c>
      <c r="T612" s="72"/>
      <c r="U612" s="71">
        <v>109393</v>
      </c>
      <c r="V612" s="71">
        <v>147</v>
      </c>
      <c r="W612" s="71">
        <v>173</v>
      </c>
      <c r="X612" s="71">
        <v>891</v>
      </c>
      <c r="Y612" s="71">
        <v>1335</v>
      </c>
      <c r="Z612" s="71">
        <v>1602</v>
      </c>
      <c r="AA612" s="71">
        <v>793</v>
      </c>
      <c r="AB612" s="71">
        <v>2626</v>
      </c>
      <c r="AC612" s="71">
        <v>0</v>
      </c>
      <c r="AD612" s="71">
        <v>0</v>
      </c>
      <c r="AE612" s="72"/>
      <c r="AF612" s="71">
        <v>873484.51982522558</v>
      </c>
      <c r="AG612" s="71">
        <v>273862.00117024587</v>
      </c>
      <c r="AH612" s="71">
        <v>1137536.8248794191</v>
      </c>
      <c r="AI612" s="71">
        <v>5525922.1503834594</v>
      </c>
      <c r="AJ612" s="71">
        <v>5218611.9095890438</v>
      </c>
      <c r="AK612" s="71">
        <v>0</v>
      </c>
      <c r="AL612" s="71">
        <v>0</v>
      </c>
      <c r="AM612" s="71">
        <v>357641.43148258398</v>
      </c>
      <c r="AN612" s="71">
        <v>0</v>
      </c>
      <c r="AO612" s="71">
        <v>0</v>
      </c>
      <c r="AP612" s="71">
        <v>13387058.837329976</v>
      </c>
      <c r="AQ612" s="72"/>
      <c r="AR612" s="71">
        <v>19</v>
      </c>
      <c r="AS612" s="71">
        <v>2</v>
      </c>
      <c r="AT612" s="71">
        <v>23</v>
      </c>
      <c r="AU612" s="71">
        <v>0</v>
      </c>
      <c r="AV612" s="71">
        <v>0</v>
      </c>
      <c r="AW612" s="71">
        <v>0</v>
      </c>
      <c r="AX612" s="71"/>
      <c r="AY612" s="72"/>
      <c r="AZ612" s="71">
        <v>147.9</v>
      </c>
      <c r="BA612" s="71">
        <v>60.4</v>
      </c>
      <c r="BB612" s="71">
        <v>3378.2</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2499</v>
      </c>
      <c r="B613" s="70">
        <v>425</v>
      </c>
      <c r="C613" s="70">
        <v>17</v>
      </c>
      <c r="D613" s="70">
        <v>25</v>
      </c>
      <c r="E613" s="70">
        <v>2020</v>
      </c>
      <c r="F613" s="70" t="s">
        <v>159</v>
      </c>
      <c r="G613" s="70" t="s">
        <v>1867</v>
      </c>
      <c r="H613" s="70" t="s">
        <v>1868</v>
      </c>
      <c r="I613" s="148"/>
      <c r="J613" s="71">
        <v>2.5802380911906129</v>
      </c>
      <c r="K613" s="71">
        <v>0.39283762703238279</v>
      </c>
      <c r="L613" s="71">
        <v>9.668974454114819</v>
      </c>
      <c r="M613" s="71">
        <v>3.3604239078069407</v>
      </c>
      <c r="N613" s="71">
        <v>5.8546275414102045</v>
      </c>
      <c r="O613" s="71">
        <v>2.2181077425286393</v>
      </c>
      <c r="P613" s="71">
        <v>3.6157057292255588</v>
      </c>
      <c r="Q613" s="71">
        <v>0.14993711960345299</v>
      </c>
      <c r="R613" s="71">
        <v>0</v>
      </c>
      <c r="S613" s="71">
        <v>0</v>
      </c>
      <c r="T613" s="72"/>
      <c r="U613" s="71">
        <v>120168</v>
      </c>
      <c r="V613" s="71">
        <v>135</v>
      </c>
      <c r="W613" s="71">
        <v>199</v>
      </c>
      <c r="X613" s="71">
        <v>753</v>
      </c>
      <c r="Y613" s="71">
        <v>1317</v>
      </c>
      <c r="Z613" s="71">
        <v>1585</v>
      </c>
      <c r="AA613" s="71">
        <v>798</v>
      </c>
      <c r="AB613" s="71">
        <v>2543</v>
      </c>
      <c r="AC613" s="71">
        <v>0</v>
      </c>
      <c r="AD613" s="71">
        <v>0</v>
      </c>
      <c r="AE613" s="72"/>
      <c r="AF613" s="71">
        <v>938260.62055264239</v>
      </c>
      <c r="AG613" s="71">
        <v>251691.3017467699</v>
      </c>
      <c r="AH613" s="71">
        <v>1417938.5511877877</v>
      </c>
      <c r="AI613" s="71">
        <v>4323486.2885224409</v>
      </c>
      <c r="AJ613" s="71">
        <v>5408244.4596717767</v>
      </c>
      <c r="AK613" s="71"/>
      <c r="AL613" s="71"/>
      <c r="AM613" s="71">
        <v>331889.7533192808</v>
      </c>
      <c r="AN613" s="71"/>
      <c r="AO613" s="71"/>
      <c r="AP613" s="71">
        <v>12671510.975000698</v>
      </c>
      <c r="AQ613" s="72"/>
      <c r="AR613" s="71">
        <v>19</v>
      </c>
      <c r="AS613" s="71">
        <v>3</v>
      </c>
      <c r="AT613" s="71">
        <v>33</v>
      </c>
      <c r="AU613" s="71">
        <v>0</v>
      </c>
      <c r="AV613" s="71">
        <v>0</v>
      </c>
      <c r="AW613" s="71">
        <v>0</v>
      </c>
      <c r="AX613" s="71"/>
      <c r="AY613" s="72"/>
      <c r="AZ613" s="71">
        <v>147.9</v>
      </c>
      <c r="BA613" s="71">
        <v>109.9</v>
      </c>
      <c r="BB613" s="71">
        <v>3573.8</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2500</v>
      </c>
      <c r="B614" s="70">
        <v>425</v>
      </c>
      <c r="C614" s="70">
        <v>18</v>
      </c>
      <c r="D614" s="70">
        <v>25</v>
      </c>
      <c r="E614" s="70">
        <v>2021</v>
      </c>
      <c r="F614" s="70" t="s">
        <v>160</v>
      </c>
      <c r="G614" s="70" t="s">
        <v>1867</v>
      </c>
      <c r="H614" s="70" t="s">
        <v>1868</v>
      </c>
      <c r="I614" s="148"/>
      <c r="J614" s="71">
        <v>2.8395849853176678</v>
      </c>
      <c r="K614" s="71">
        <v>0.37841167985305108</v>
      </c>
      <c r="L614" s="71">
        <v>8.8237991842627999</v>
      </c>
      <c r="M614" s="71">
        <v>3.4129019468694257</v>
      </c>
      <c r="N614" s="71">
        <v>5.6523695596390793</v>
      </c>
      <c r="O614" s="71">
        <v>2.1338429975788071</v>
      </c>
      <c r="P614" s="71">
        <v>3.7405209708104969</v>
      </c>
      <c r="Q614" s="71">
        <v>0.143982606842077</v>
      </c>
      <c r="R614" s="71">
        <v>0</v>
      </c>
      <c r="S614" s="71">
        <v>0</v>
      </c>
      <c r="T614" s="72"/>
      <c r="U614" s="71">
        <v>135808</v>
      </c>
      <c r="V614" s="71">
        <v>135</v>
      </c>
      <c r="W614" s="71">
        <v>199</v>
      </c>
      <c r="X614" s="71">
        <v>753</v>
      </c>
      <c r="Y614" s="71">
        <v>1287</v>
      </c>
      <c r="Z614" s="71">
        <v>1570</v>
      </c>
      <c r="AA614" s="71">
        <v>805</v>
      </c>
      <c r="AB614" s="71">
        <v>2466</v>
      </c>
      <c r="AC614" s="71">
        <v>0</v>
      </c>
      <c r="AD614" s="71">
        <v>0</v>
      </c>
      <c r="AE614" s="72"/>
      <c r="AF614" s="71">
        <v>1040230.8234073858</v>
      </c>
      <c r="AG614" s="71">
        <v>256037.61545704739</v>
      </c>
      <c r="AH614" s="71">
        <v>1271264.4300318747</v>
      </c>
      <c r="AI614" s="71">
        <v>4744146.073627864</v>
      </c>
      <c r="AJ614" s="71">
        <v>5148262.3651476214</v>
      </c>
      <c r="AK614" s="71">
        <v>0</v>
      </c>
      <c r="AL614" s="71">
        <v>0</v>
      </c>
      <c r="AM614" s="71">
        <v>323696.74733404204</v>
      </c>
      <c r="AN614" s="71">
        <v>0</v>
      </c>
      <c r="AO614" s="71">
        <v>0</v>
      </c>
      <c r="AP614" s="71">
        <v>12783638.055005835</v>
      </c>
      <c r="AQ614" s="72"/>
      <c r="AR614" s="71">
        <v>19</v>
      </c>
      <c r="AS614" s="71">
        <v>5</v>
      </c>
      <c r="AT614" s="71">
        <v>41</v>
      </c>
      <c r="AU614" s="71">
        <v>0</v>
      </c>
      <c r="AV614" s="71">
        <v>0</v>
      </c>
      <c r="AW614" s="71">
        <v>0</v>
      </c>
      <c r="AX614" s="71"/>
      <c r="AY614" s="72"/>
      <c r="AZ614" s="71">
        <v>147.9</v>
      </c>
      <c r="BA614" s="71">
        <v>208.9</v>
      </c>
      <c r="BB614" s="71">
        <v>3730.4</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1873</v>
      </c>
      <c r="B615" s="70">
        <v>425</v>
      </c>
      <c r="C615" s="70">
        <v>19</v>
      </c>
      <c r="D615" s="70">
        <v>25</v>
      </c>
      <c r="E615" s="70">
        <v>2022</v>
      </c>
      <c r="F615" s="70" t="s">
        <v>161</v>
      </c>
      <c r="G615" s="1064" t="s">
        <v>1867</v>
      </c>
      <c r="H615" s="70" t="s">
        <v>1868</v>
      </c>
      <c r="I615" s="148"/>
      <c r="J615" s="71">
        <v>2.6335203165571603</v>
      </c>
      <c r="K615" s="71">
        <v>0.36197123520611252</v>
      </c>
      <c r="L615" s="71">
        <v>7.9117009893213721</v>
      </c>
      <c r="M615" s="71">
        <v>3.4796324789957356</v>
      </c>
      <c r="N615" s="71">
        <v>5.5709873983472864</v>
      </c>
      <c r="O615" s="71">
        <v>2.2387429944735699</v>
      </c>
      <c r="P615" s="71">
        <v>3.7575845278626958</v>
      </c>
      <c r="Q615" s="71">
        <v>0.14264162839466518</v>
      </c>
      <c r="R615" s="71">
        <v>0</v>
      </c>
      <c r="S615" s="71">
        <v>0</v>
      </c>
      <c r="T615" s="72"/>
      <c r="U615" s="71">
        <v>154911</v>
      </c>
      <c r="V615" s="71">
        <v>135</v>
      </c>
      <c r="W615" s="71">
        <v>199</v>
      </c>
      <c r="X615" s="71">
        <v>753</v>
      </c>
      <c r="Y615" s="71">
        <v>1288</v>
      </c>
      <c r="Z615" s="71">
        <v>1565</v>
      </c>
      <c r="AA615" s="71">
        <v>821</v>
      </c>
      <c r="AB615" s="71">
        <v>2423</v>
      </c>
      <c r="AC615" s="71">
        <v>0</v>
      </c>
      <c r="AD615" s="71">
        <v>0</v>
      </c>
      <c r="AE615" s="72"/>
      <c r="AF615" s="71">
        <v>1057813.7589245592</v>
      </c>
      <c r="AG615" s="71">
        <v>258286.79625873745</v>
      </c>
      <c r="AH615" s="71">
        <v>1411115.2042984623</v>
      </c>
      <c r="AI615" s="71">
        <v>4711527.1063688574</v>
      </c>
      <c r="AJ615" s="71">
        <v>5244561.7127394807</v>
      </c>
      <c r="AK615" s="71">
        <v>0</v>
      </c>
      <c r="AL615" s="71">
        <v>0</v>
      </c>
      <c r="AM615" s="71">
        <v>312875.43434844102</v>
      </c>
      <c r="AN615" s="71">
        <v>0</v>
      </c>
      <c r="AO615" s="71">
        <v>0</v>
      </c>
      <c r="AP615" s="71">
        <v>12996180.012938539</v>
      </c>
      <c r="AQ615" s="72"/>
      <c r="AR615" s="71">
        <v>19</v>
      </c>
      <c r="AS615" s="71">
        <v>5</v>
      </c>
      <c r="AT615" s="71">
        <v>45</v>
      </c>
      <c r="AU615" s="71">
        <v>0</v>
      </c>
      <c r="AV615" s="71">
        <v>0</v>
      </c>
      <c r="AW615" s="71">
        <v>0</v>
      </c>
      <c r="AX615" s="71"/>
      <c r="AY615" s="72"/>
      <c r="AZ615" s="71">
        <v>147.89999999999998</v>
      </c>
      <c r="BA615" s="71">
        <v>208.9</v>
      </c>
      <c r="BB615" s="71">
        <v>6759</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2501</v>
      </c>
      <c r="B616" s="70">
        <v>425</v>
      </c>
      <c r="C616" s="70">
        <v>20</v>
      </c>
      <c r="D616" s="70">
        <v>25</v>
      </c>
      <c r="E616" s="70">
        <v>2023</v>
      </c>
      <c r="F616" s="70" t="s">
        <v>1539</v>
      </c>
      <c r="G616" s="1064" t="s">
        <v>1867</v>
      </c>
      <c r="H616" s="70" t="s">
        <v>1868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20</v>
      </c>
      <c r="AS616" s="71">
        <v>5</v>
      </c>
      <c r="AT616" s="71">
        <v>45</v>
      </c>
      <c r="AU616" s="71">
        <v>0</v>
      </c>
      <c r="AV616" s="71">
        <v>0</v>
      </c>
      <c r="AW616" s="71">
        <v>0</v>
      </c>
      <c r="AX616" s="71"/>
      <c r="AY616" s="72"/>
      <c r="AZ616" s="71">
        <v>157.79999999999998</v>
      </c>
      <c r="BA616" s="71">
        <v>208.9</v>
      </c>
      <c r="BB616" s="71">
        <v>6759</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1866</v>
      </c>
      <c r="B617" s="70">
        <v>425</v>
      </c>
      <c r="C617" s="70">
        <v>21</v>
      </c>
      <c r="D617" s="70">
        <v>25</v>
      </c>
      <c r="E617" s="70">
        <v>2024</v>
      </c>
      <c r="F617" s="70" t="s">
        <v>1554</v>
      </c>
      <c r="G617" s="70" t="s">
        <v>1867</v>
      </c>
      <c r="H617" s="70" t="s">
        <v>1868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1559</v>
      </c>
      <c r="B618" s="70">
        <v>511</v>
      </c>
      <c r="C618" s="70">
        <v>1</v>
      </c>
      <c r="D618" s="70">
        <v>31</v>
      </c>
      <c r="E618" s="70">
        <v>1990</v>
      </c>
      <c r="F618" s="70" t="s">
        <v>787</v>
      </c>
      <c r="G618" s="70" t="s">
        <v>1560</v>
      </c>
      <c r="H618" s="70" t="s">
        <v>1561</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1562</v>
      </c>
      <c r="B619" s="70">
        <v>512</v>
      </c>
      <c r="C619" s="70">
        <v>2</v>
      </c>
      <c r="D619" s="70">
        <v>31</v>
      </c>
      <c r="E619" s="70">
        <v>2005</v>
      </c>
      <c r="F619" s="70" t="s">
        <v>789</v>
      </c>
      <c r="G619" s="70" t="s">
        <v>1560</v>
      </c>
      <c r="H619" s="70" t="s">
        <v>1561</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1563</v>
      </c>
      <c r="B620" s="70">
        <v>513</v>
      </c>
      <c r="C620" s="70">
        <v>3</v>
      </c>
      <c r="D620" s="70">
        <v>31</v>
      </c>
      <c r="E620" s="70">
        <v>2006</v>
      </c>
      <c r="F620" s="70" t="s">
        <v>790</v>
      </c>
      <c r="G620" s="70" t="s">
        <v>1560</v>
      </c>
      <c r="H620" s="70" t="s">
        <v>1561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1564</v>
      </c>
      <c r="B621" s="70">
        <v>514</v>
      </c>
      <c r="C621" s="70">
        <v>4</v>
      </c>
      <c r="D621" s="70">
        <v>31</v>
      </c>
      <c r="E621" s="70">
        <v>2007</v>
      </c>
      <c r="F621" s="70" t="s">
        <v>791</v>
      </c>
      <c r="G621" s="70" t="s">
        <v>1560</v>
      </c>
      <c r="H621" s="70" t="s">
        <v>1561</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1565</v>
      </c>
      <c r="B622" s="70">
        <v>515</v>
      </c>
      <c r="C622" s="70">
        <v>5</v>
      </c>
      <c r="D622" s="70">
        <v>31</v>
      </c>
      <c r="E622" s="70">
        <v>2008</v>
      </c>
      <c r="F622" s="70" t="s">
        <v>792</v>
      </c>
      <c r="G622" s="70" t="s">
        <v>1560</v>
      </c>
      <c r="H622" s="70" t="s">
        <v>1561</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1566</v>
      </c>
      <c r="B623" s="70">
        <v>516</v>
      </c>
      <c r="C623" s="70">
        <v>6</v>
      </c>
      <c r="D623" s="70">
        <v>31</v>
      </c>
      <c r="E623" s="70">
        <v>2009</v>
      </c>
      <c r="F623" s="70" t="s">
        <v>176</v>
      </c>
      <c r="G623" s="70" t="s">
        <v>1560</v>
      </c>
      <c r="H623" s="70" t="s">
        <v>1561</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1567</v>
      </c>
      <c r="B624" s="70">
        <v>517</v>
      </c>
      <c r="C624" s="70">
        <v>7</v>
      </c>
      <c r="D624" s="70">
        <v>31</v>
      </c>
      <c r="E624" s="70">
        <v>2010</v>
      </c>
      <c r="F624" s="70" t="s">
        <v>177</v>
      </c>
      <c r="G624" s="70" t="s">
        <v>1560</v>
      </c>
      <c r="H624" s="70" t="s">
        <v>1561</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1568</v>
      </c>
      <c r="B625" s="70">
        <v>518</v>
      </c>
      <c r="C625" s="70">
        <v>8</v>
      </c>
      <c r="D625" s="70">
        <v>31</v>
      </c>
      <c r="E625" s="70">
        <v>2011</v>
      </c>
      <c r="F625" s="70" t="s">
        <v>178</v>
      </c>
      <c r="G625" s="70" t="s">
        <v>1560</v>
      </c>
      <c r="H625" s="70" t="s">
        <v>1561</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1569</v>
      </c>
      <c r="B626" s="70">
        <v>519</v>
      </c>
      <c r="C626" s="70">
        <v>9</v>
      </c>
      <c r="D626" s="70">
        <v>31</v>
      </c>
      <c r="E626" s="70">
        <v>2012</v>
      </c>
      <c r="F626" s="70" t="s">
        <v>179</v>
      </c>
      <c r="G626" s="70" t="s">
        <v>1560</v>
      </c>
      <c r="H626" s="70" t="s">
        <v>1561</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1570</v>
      </c>
      <c r="B627" s="70">
        <v>520</v>
      </c>
      <c r="C627" s="70">
        <v>10</v>
      </c>
      <c r="D627" s="70">
        <v>31</v>
      </c>
      <c r="E627" s="70">
        <v>2013</v>
      </c>
      <c r="F627" s="70" t="s">
        <v>180</v>
      </c>
      <c r="G627" s="70" t="s">
        <v>1560</v>
      </c>
      <c r="H627" s="70" t="s">
        <v>1561</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1571</v>
      </c>
      <c r="B628" s="70">
        <v>521</v>
      </c>
      <c r="C628" s="70">
        <v>11</v>
      </c>
      <c r="D628" s="70">
        <v>31</v>
      </c>
      <c r="E628" s="70">
        <v>2014</v>
      </c>
      <c r="F628" s="70" t="s">
        <v>181</v>
      </c>
      <c r="G628" s="70" t="s">
        <v>1560</v>
      </c>
      <c r="H628" s="70" t="s">
        <v>1561</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1572</v>
      </c>
      <c r="B629" s="70">
        <v>522</v>
      </c>
      <c r="C629" s="70">
        <v>12</v>
      </c>
      <c r="D629" s="70">
        <v>31</v>
      </c>
      <c r="E629" s="70">
        <v>2015</v>
      </c>
      <c r="F629" s="70" t="s">
        <v>182</v>
      </c>
      <c r="G629" s="70" t="s">
        <v>1560</v>
      </c>
      <c r="H629" s="70" t="s">
        <v>1561</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1573</v>
      </c>
      <c r="B630" s="70">
        <v>523</v>
      </c>
      <c r="C630" s="70">
        <v>13</v>
      </c>
      <c r="D630" s="70">
        <v>31</v>
      </c>
      <c r="E630" s="70">
        <v>2016</v>
      </c>
      <c r="F630" s="70" t="s">
        <v>155</v>
      </c>
      <c r="G630" s="70" t="s">
        <v>1560</v>
      </c>
      <c r="H630" s="70" t="s">
        <v>1561</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1574</v>
      </c>
      <c r="B631" s="70">
        <v>524</v>
      </c>
      <c r="C631" s="70">
        <v>14</v>
      </c>
      <c r="D631" s="70">
        <v>31</v>
      </c>
      <c r="E631" s="70">
        <v>2017</v>
      </c>
      <c r="F631" s="70" t="s">
        <v>156</v>
      </c>
      <c r="G631" s="70" t="s">
        <v>1560</v>
      </c>
      <c r="H631" s="70" t="s">
        <v>1561</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1575</v>
      </c>
      <c r="B632" s="70">
        <v>525</v>
      </c>
      <c r="C632" s="70">
        <v>15</v>
      </c>
      <c r="D632" s="70">
        <v>31</v>
      </c>
      <c r="E632" s="70">
        <v>2018</v>
      </c>
      <c r="F632" s="70" t="s">
        <v>183</v>
      </c>
      <c r="G632" s="70" t="s">
        <v>1560</v>
      </c>
      <c r="H632" s="70" t="s">
        <v>1561</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1576</v>
      </c>
      <c r="B633" s="70">
        <v>526</v>
      </c>
      <c r="C633" s="70">
        <v>16</v>
      </c>
      <c r="D633" s="70">
        <v>31</v>
      </c>
      <c r="E633" s="70">
        <v>2019</v>
      </c>
      <c r="F633" s="70" t="s">
        <v>158</v>
      </c>
      <c r="G633" s="70" t="s">
        <v>1560</v>
      </c>
      <c r="H633" s="70" t="s">
        <v>1561</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1577</v>
      </c>
      <c r="B634" s="70">
        <v>527</v>
      </c>
      <c r="C634" s="70">
        <v>17</v>
      </c>
      <c r="D634" s="70">
        <v>31</v>
      </c>
      <c r="E634" s="70">
        <v>2020</v>
      </c>
      <c r="F634" s="70" t="s">
        <v>159</v>
      </c>
      <c r="G634" s="1064" t="s">
        <v>1560</v>
      </c>
      <c r="H634" s="70" t="s">
        <v>1561</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1578</v>
      </c>
      <c r="B635" s="70">
        <v>527</v>
      </c>
      <c r="C635" s="70">
        <v>18</v>
      </c>
      <c r="D635" s="70">
        <v>31</v>
      </c>
      <c r="E635" s="70">
        <v>2021</v>
      </c>
      <c r="F635" s="70" t="s">
        <v>160</v>
      </c>
      <c r="G635" s="1064" t="s">
        <v>1560</v>
      </c>
      <c r="H635" s="70" t="s">
        <v>1561</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1579</v>
      </c>
      <c r="B636" s="70">
        <v>527</v>
      </c>
      <c r="C636" s="70">
        <v>19</v>
      </c>
      <c r="D636" s="70">
        <v>31</v>
      </c>
      <c r="E636" s="70">
        <v>2022</v>
      </c>
      <c r="F636" s="70" t="s">
        <v>161</v>
      </c>
      <c r="G636" s="70" t="s">
        <v>1560</v>
      </c>
      <c r="H636" s="70" t="s">
        <v>1561</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1580</v>
      </c>
      <c r="B637" s="70">
        <v>527</v>
      </c>
      <c r="C637" s="70">
        <v>20</v>
      </c>
      <c r="D637" s="70">
        <v>31</v>
      </c>
      <c r="E637" s="70">
        <v>2023</v>
      </c>
      <c r="F637" s="70" t="s">
        <v>1539</v>
      </c>
      <c r="G637" s="70" t="s">
        <v>1560</v>
      </c>
      <c r="H637" s="70" t="s">
        <v>1561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1581</v>
      </c>
      <c r="B638" s="70">
        <v>527</v>
      </c>
      <c r="C638" s="70">
        <v>21</v>
      </c>
      <c r="D638" s="70">
        <v>31</v>
      </c>
      <c r="E638" s="70">
        <v>2024</v>
      </c>
      <c r="F638" s="70" t="s">
        <v>1554</v>
      </c>
      <c r="G638" s="70" t="s">
        <v>1560</v>
      </c>
      <c r="H638" s="70" t="s">
        <v>1561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1582</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1852</v>
      </c>
      <c r="IX6" s="1058" t="s">
        <v>1852</v>
      </c>
      <c r="IY6" s="1058" t="s">
        <v>1852</v>
      </c>
      <c r="IZ6" s="1058" t="s">
        <v>1852</v>
      </c>
      <c r="JA6" s="1058" t="s">
        <v>1852</v>
      </c>
      <c r="JB6" s="1058" t="s">
        <v>1852</v>
      </c>
      <c r="JC6" s="1058" t="s">
        <v>1852</v>
      </c>
      <c r="JD6" s="1058" t="s">
        <v>1852</v>
      </c>
      <c r="JE6" s="1058" t="s">
        <v>1852</v>
      </c>
      <c r="JF6" s="1058" t="s">
        <v>1852</v>
      </c>
      <c r="JG6" s="1058" t="s">
        <v>1852</v>
      </c>
      <c r="JH6" s="1058" t="s">
        <v>1852</v>
      </c>
      <c r="JI6" s="1058" t="s">
        <v>1852</v>
      </c>
      <c r="JJ6" s="1058" t="s">
        <v>1852</v>
      </c>
      <c r="JK6" s="1058" t="s">
        <v>1852</v>
      </c>
      <c r="JL6" s="1058" t="s">
        <v>1852</v>
      </c>
      <c r="JM6" s="1058" t="s">
        <v>1852</v>
      </c>
      <c r="JN6" s="1058" t="s">
        <v>1852</v>
      </c>
      <c r="JO6" s="1058" t="s">
        <v>1852</v>
      </c>
      <c r="JP6" s="1058" t="s">
        <v>1852</v>
      </c>
      <c r="JQ6" s="1058" t="s">
        <v>1852</v>
      </c>
      <c r="JR6" s="1058" t="s">
        <v>1852</v>
      </c>
      <c r="JS6" s="1058" t="s">
        <v>1852</v>
      </c>
      <c r="JT6" s="1058" t="s">
        <v>1852</v>
      </c>
      <c r="JU6" s="1058" t="s">
        <v>1852</v>
      </c>
      <c r="JV6" s="1058" t="s">
        <v>1852</v>
      </c>
      <c r="JW6" s="1058" t="s">
        <v>1852</v>
      </c>
      <c r="JX6" s="1058" t="s">
        <v>1852</v>
      </c>
      <c r="JY6" s="1058" t="s">
        <v>1852</v>
      </c>
      <c r="JZ6" s="1058" t="s">
        <v>1852</v>
      </c>
      <c r="KA6" s="1058" t="s">
        <v>1852</v>
      </c>
      <c r="KB6" s="1058" t="s">
        <v>1852</v>
      </c>
      <c r="KC6" s="1058" t="s">
        <v>1852</v>
      </c>
      <c r="KD6" s="1058" t="s">
        <v>1852</v>
      </c>
      <c r="KE6" s="1058" t="s">
        <v>1852</v>
      </c>
      <c r="KF6" s="1058" t="s">
        <v>1852</v>
      </c>
      <c r="KG6" s="1058" t="s">
        <v>1852</v>
      </c>
      <c r="KH6" s="1058" t="s">
        <v>1852</v>
      </c>
      <c r="KI6" s="1058" t="s">
        <v>1852</v>
      </c>
      <c r="KJ6" s="1058" t="s">
        <v>1852</v>
      </c>
      <c r="KK6" s="1058" t="s">
        <v>1852</v>
      </c>
      <c r="KL6" s="1058" t="s">
        <v>1852</v>
      </c>
      <c r="KM6" s="1058" t="s">
        <v>1852</v>
      </c>
      <c r="KN6" s="1058" t="s">
        <v>1852</v>
      </c>
      <c r="KO6" s="1058" t="s">
        <v>1852</v>
      </c>
      <c r="KP6" s="1058" t="s">
        <v>1852</v>
      </c>
      <c r="KQ6" s="1058" t="s">
        <v>1852</v>
      </c>
      <c r="KR6" s="1058" t="s">
        <v>1852</v>
      </c>
      <c r="KS6" s="1058" t="s">
        <v>1852</v>
      </c>
      <c r="KT6" s="1058" t="s">
        <v>1852</v>
      </c>
      <c r="KU6" s="1058" t="s">
        <v>1852</v>
      </c>
      <c r="KV6" s="1058" t="s">
        <v>1852</v>
      </c>
      <c r="KW6" s="1058" t="s">
        <v>1852</v>
      </c>
      <c r="KX6" s="1058" t="s">
        <v>1852</v>
      </c>
      <c r="KY6" s="1058" t="s">
        <v>1852</v>
      </c>
      <c r="KZ6" s="1058" t="s">
        <v>1852</v>
      </c>
      <c r="LA6" s="1058" t="s">
        <v>1852</v>
      </c>
      <c r="LB6" s="1058" t="s">
        <v>1852</v>
      </c>
      <c r="LC6" s="1058" t="s">
        <v>1852</v>
      </c>
      <c r="LD6" s="1058" t="s">
        <v>1852</v>
      </c>
      <c r="LE6" s="1058" t="s">
        <v>1852</v>
      </c>
      <c r="LF6" s="1058" t="s">
        <v>1852</v>
      </c>
      <c r="LG6" s="1058" t="s">
        <v>1852</v>
      </c>
      <c r="LH6" s="1058" t="s">
        <v>1852</v>
      </c>
      <c r="LI6" s="1058" t="s">
        <v>1852</v>
      </c>
      <c r="LJ6" s="1058" t="s">
        <v>1852</v>
      </c>
      <c r="LK6" s="1058" t="s">
        <v>1852</v>
      </c>
      <c r="LL6" s="1058" t="s">
        <v>1852</v>
      </c>
      <c r="LM6" s="1058" t="s">
        <v>1852</v>
      </c>
      <c r="LN6" s="1058" t="s">
        <v>1852</v>
      </c>
      <c r="LO6" s="1058" t="s">
        <v>1852</v>
      </c>
      <c r="LP6" s="1058" t="s">
        <v>1852</v>
      </c>
      <c r="LQ6" s="1058" t="s">
        <v>1852</v>
      </c>
      <c r="LR6" s="1058" t="s">
        <v>1852</v>
      </c>
      <c r="LS6" s="1058" t="s">
        <v>1852</v>
      </c>
      <c r="LT6" s="1058" t="s">
        <v>1852</v>
      </c>
      <c r="LU6" s="1058" t="s">
        <v>1852</v>
      </c>
      <c r="LV6" s="1058" t="s">
        <v>1852</v>
      </c>
      <c r="LW6" s="1058" t="s">
        <v>1852</v>
      </c>
      <c r="LX6" s="1058" t="s">
        <v>1852</v>
      </c>
      <c r="LY6" s="1058" t="s">
        <v>1852</v>
      </c>
      <c r="LZ6" s="1058" t="s">
        <v>1852</v>
      </c>
      <c r="MA6" s="1058" t="s">
        <v>1852</v>
      </c>
      <c r="MB6" s="1058" t="s">
        <v>1852</v>
      </c>
      <c r="MC6" s="1058" t="s">
        <v>1852</v>
      </c>
      <c r="MD6" s="1058" t="s">
        <v>1852</v>
      </c>
      <c r="ME6" s="1058" t="s">
        <v>1852</v>
      </c>
      <c r="MF6" s="1058" t="s">
        <v>1852</v>
      </c>
      <c r="MG6" s="1058" t="s">
        <v>1852</v>
      </c>
      <c r="MH6" s="1058" t="s">
        <v>1852</v>
      </c>
      <c r="MI6" s="1058" t="s">
        <v>1852</v>
      </c>
      <c r="MJ6" s="1058" t="s">
        <v>1852</v>
      </c>
      <c r="MK6" s="1058" t="s">
        <v>1852</v>
      </c>
      <c r="ML6" s="1058" t="s">
        <v>1852</v>
      </c>
      <c r="MM6" s="1058" t="s">
        <v>1852</v>
      </c>
      <c r="MN6" s="1058" t="s">
        <v>1852</v>
      </c>
      <c r="MO6" s="1058" t="s">
        <v>1852</v>
      </c>
      <c r="MP6" s="1058" t="s">
        <v>1852</v>
      </c>
      <c r="MQ6" s="1058" t="s">
        <v>1852</v>
      </c>
      <c r="MR6" s="1058" t="s">
        <v>1852</v>
      </c>
      <c r="MS6" s="1058" t="s">
        <v>1852</v>
      </c>
      <c r="MT6" s="1058" t="s">
        <v>1852</v>
      </c>
      <c r="MU6" s="1058" t="s">
        <v>1852</v>
      </c>
      <c r="MV6" s="1058" t="s">
        <v>1852</v>
      </c>
      <c r="MW6" s="1058" t="s">
        <v>1852</v>
      </c>
      <c r="MX6" s="1058" t="s">
        <v>1852</v>
      </c>
      <c r="MY6" s="1058" t="s">
        <v>1852</v>
      </c>
      <c r="MZ6" s="1058" t="s">
        <v>1852</v>
      </c>
      <c r="NA6" s="1058" t="s">
        <v>1852</v>
      </c>
      <c r="NB6" s="1058" t="s">
        <v>1852</v>
      </c>
      <c r="NC6" s="1058" t="s">
        <v>1852</v>
      </c>
      <c r="ND6" s="1058" t="s">
        <v>1852</v>
      </c>
      <c r="NE6" s="1058" t="s">
        <v>1852</v>
      </c>
      <c r="NF6" s="1058" t="s">
        <v>1852</v>
      </c>
      <c r="NG6" s="1058" t="s">
        <v>1852</v>
      </c>
      <c r="NH6" s="1058" t="s">
        <v>1852</v>
      </c>
      <c r="NI6" s="1058" t="s">
        <v>1852</v>
      </c>
      <c r="NJ6" s="1058" t="s">
        <v>1852</v>
      </c>
      <c r="NK6" s="1058" t="s">
        <v>1852</v>
      </c>
      <c r="NL6" s="1058" t="s">
        <v>1852</v>
      </c>
      <c r="NM6" s="1058" t="s">
        <v>1852</v>
      </c>
      <c r="NN6" s="1058" t="s">
        <v>1852</v>
      </c>
      <c r="NO6" s="1058" t="s">
        <v>1852</v>
      </c>
      <c r="NP6" s="1058" t="s">
        <v>1852</v>
      </c>
      <c r="NQ6" s="1058" t="s">
        <v>1852</v>
      </c>
      <c r="NR6" s="1058" t="s">
        <v>1852</v>
      </c>
      <c r="NS6" s="1058" t="s">
        <v>1852</v>
      </c>
      <c r="NT6" s="1058" t="s">
        <v>1852</v>
      </c>
      <c r="NU6" s="1058" t="s">
        <v>1852</v>
      </c>
      <c r="NV6" s="1058" t="s">
        <v>1852</v>
      </c>
      <c r="NW6" s="1058" t="s">
        <v>1852</v>
      </c>
      <c r="NX6" s="1058" t="s">
        <v>1852</v>
      </c>
      <c r="NY6" s="1058" t="s">
        <v>1852</v>
      </c>
      <c r="NZ6" s="1058" t="s">
        <v>1852</v>
      </c>
      <c r="OA6" s="1058" t="s">
        <v>1852</v>
      </c>
      <c r="OB6" s="1058" t="s">
        <v>1852</v>
      </c>
      <c r="OC6" s="1058" t="s">
        <v>1852</v>
      </c>
      <c r="OD6" s="1058" t="s">
        <v>1852</v>
      </c>
      <c r="OE6" s="1058" t="s">
        <v>1852</v>
      </c>
      <c r="OF6" s="1058" t="s">
        <v>1852</v>
      </c>
      <c r="OG6" s="1058" t="s">
        <v>1852</v>
      </c>
      <c r="OH6" s="1058" t="s">
        <v>1852</v>
      </c>
      <c r="OI6" s="1058" t="s">
        <v>1852</v>
      </c>
      <c r="OJ6" s="1058" t="s">
        <v>1852</v>
      </c>
      <c r="OK6" s="1058" t="s">
        <v>1852</v>
      </c>
      <c r="OL6" s="1058" t="s">
        <v>1852</v>
      </c>
      <c r="OM6" s="1058" t="s">
        <v>1852</v>
      </c>
      <c r="ON6" s="1058" t="s">
        <v>1852</v>
      </c>
      <c r="OO6" s="1058" t="s">
        <v>1852</v>
      </c>
      <c r="OP6" s="1058" t="s">
        <v>1852</v>
      </c>
      <c r="OQ6" s="1058" t="s">
        <v>1852</v>
      </c>
      <c r="OR6" s="1058" t="s">
        <v>1852</v>
      </c>
      <c r="OS6" s="1058" t="s">
        <v>1852</v>
      </c>
      <c r="OT6" s="1058" t="s">
        <v>1852</v>
      </c>
      <c r="OU6" s="1058" t="s">
        <v>1852</v>
      </c>
      <c r="OV6" s="1058" t="s">
        <v>1852</v>
      </c>
      <c r="OW6" s="1058" t="s">
        <v>1852</v>
      </c>
      <c r="OX6" s="1058" t="s">
        <v>1852</v>
      </c>
      <c r="OY6" s="1058" t="s">
        <v>1852</v>
      </c>
      <c r="OZ6" s="1058" t="s">
        <v>1852</v>
      </c>
      <c r="PA6" s="1058" t="s">
        <v>1852</v>
      </c>
      <c r="PB6" s="1058" t="s">
        <v>1852</v>
      </c>
      <c r="PC6" s="1058" t="s">
        <v>1852</v>
      </c>
      <c r="PD6" s="1058" t="s">
        <v>1852</v>
      </c>
      <c r="PE6" s="1058" t="s">
        <v>1852</v>
      </c>
      <c r="PF6" s="1058" t="s">
        <v>1852</v>
      </c>
      <c r="PG6" s="1058" t="s">
        <v>1852</v>
      </c>
      <c r="PH6" s="1058" t="s">
        <v>1852</v>
      </c>
      <c r="PI6" s="1058" t="s">
        <v>1852</v>
      </c>
      <c r="PJ6" s="1058" t="s">
        <v>1852</v>
      </c>
      <c r="PK6" s="1058" t="s">
        <v>1852</v>
      </c>
      <c r="PL6" s="1058" t="s">
        <v>1852</v>
      </c>
      <c r="PM6" s="1058" t="s">
        <v>1852</v>
      </c>
      <c r="PN6" s="1058" t="s">
        <v>1852</v>
      </c>
      <c r="PO6" s="1058" t="s">
        <v>1852</v>
      </c>
      <c r="PP6" s="1058" t="s">
        <v>1852</v>
      </c>
      <c r="PQ6" s="1058" t="s">
        <v>1852</v>
      </c>
      <c r="PR6" s="1058" t="s">
        <v>1852</v>
      </c>
      <c r="PS6" s="1058" t="s">
        <v>1852</v>
      </c>
      <c r="PT6" s="1058" t="s">
        <v>1852</v>
      </c>
      <c r="PU6" s="1058" t="s">
        <v>1852</v>
      </c>
      <c r="PV6" s="1058" t="s">
        <v>1852</v>
      </c>
      <c r="PW6" s="1058" t="s">
        <v>1852</v>
      </c>
      <c r="PX6" s="1058" t="s">
        <v>1852</v>
      </c>
      <c r="PY6" s="1058" t="s">
        <v>1852</v>
      </c>
      <c r="PZ6" s="1058" t="s">
        <v>1852</v>
      </c>
      <c r="QA6" s="1058" t="s">
        <v>1852</v>
      </c>
      <c r="QB6" s="1058" t="s">
        <v>1852</v>
      </c>
      <c r="QC6" s="1058" t="s">
        <v>1852</v>
      </c>
      <c r="QD6" s="1058" t="s">
        <v>1852</v>
      </c>
      <c r="QE6" s="1058" t="s">
        <v>1852</v>
      </c>
      <c r="QF6" s="1058" t="s">
        <v>1852</v>
      </c>
      <c r="QG6" s="1058" t="s">
        <v>1852</v>
      </c>
      <c r="QH6" s="1058" t="s">
        <v>1852</v>
      </c>
      <c r="QI6" s="1058" t="s">
        <v>1852</v>
      </c>
      <c r="QJ6" s="1058" t="s">
        <v>1852</v>
      </c>
      <c r="QK6" s="1058" t="s">
        <v>1852</v>
      </c>
      <c r="QL6" s="1058" t="s">
        <v>1852</v>
      </c>
      <c r="QM6" s="1058" t="s">
        <v>1852</v>
      </c>
      <c r="QN6" s="1058" t="s">
        <v>1852</v>
      </c>
      <c r="QO6" s="1058" t="s">
        <v>1852</v>
      </c>
      <c r="QP6" s="1058" t="s">
        <v>1852</v>
      </c>
      <c r="QQ6" s="1058" t="s">
        <v>1852</v>
      </c>
      <c r="QR6" s="1058" t="s">
        <v>1852</v>
      </c>
      <c r="QS6" s="1058" t="s">
        <v>1852</v>
      </c>
      <c r="QT6" s="1058" t="s">
        <v>1852</v>
      </c>
      <c r="QU6" s="1058" t="s">
        <v>1852</v>
      </c>
      <c r="QV6" s="1058" t="s">
        <v>1852</v>
      </c>
      <c r="QW6" s="1058" t="s">
        <v>1852</v>
      </c>
      <c r="QX6" s="1058" t="s">
        <v>1852</v>
      </c>
      <c r="QY6" s="1058" t="s">
        <v>1852</v>
      </c>
      <c r="QZ6" s="1058" t="s">
        <v>1852</v>
      </c>
      <c r="RA6" s="1058" t="s">
        <v>1852</v>
      </c>
      <c r="RB6" s="1058" t="s">
        <v>1852</v>
      </c>
      <c r="RC6" s="1058" t="s">
        <v>1852</v>
      </c>
      <c r="RD6" s="1058" t="s">
        <v>1852</v>
      </c>
      <c r="RE6" s="1058" t="s">
        <v>1852</v>
      </c>
      <c r="RF6" s="1058" t="s">
        <v>1852</v>
      </c>
      <c r="RG6" s="1058" t="s">
        <v>1852</v>
      </c>
      <c r="RH6" s="1058" t="s">
        <v>1852</v>
      </c>
      <c r="RI6" s="1058" t="s">
        <v>1852</v>
      </c>
      <c r="RJ6" s="1058" t="s">
        <v>1852</v>
      </c>
      <c r="RK6" s="1058" t="s">
        <v>1852</v>
      </c>
      <c r="RL6" s="1058" t="s">
        <v>1852</v>
      </c>
      <c r="RM6" s="1058" t="s">
        <v>1852</v>
      </c>
      <c r="RN6" s="1058" t="s">
        <v>1852</v>
      </c>
      <c r="RO6" s="1058" t="s">
        <v>1852</v>
      </c>
      <c r="RP6" s="1058" t="s">
        <v>1852</v>
      </c>
      <c r="RQ6" s="1058" t="s">
        <v>1852</v>
      </c>
      <c r="RR6" s="1058" t="s">
        <v>1852</v>
      </c>
      <c r="RS6" s="1058" t="s">
        <v>1852</v>
      </c>
      <c r="RT6" s="1058" t="s">
        <v>1852</v>
      </c>
      <c r="RU6" s="1058" t="s">
        <v>1852</v>
      </c>
      <c r="RV6" s="1058" t="s">
        <v>1852</v>
      </c>
      <c r="RW6" s="1058" t="s">
        <v>1852</v>
      </c>
      <c r="RX6" s="1058" t="s">
        <v>1852</v>
      </c>
      <c r="RY6" s="1058" t="s">
        <v>1852</v>
      </c>
      <c r="RZ6" s="1058" t="s">
        <v>1852</v>
      </c>
      <c r="SA6" s="1058" t="s">
        <v>1852</v>
      </c>
      <c r="SB6" s="1058" t="s">
        <v>1852</v>
      </c>
      <c r="SC6" s="1058" t="s">
        <v>1852</v>
      </c>
      <c r="SD6" s="1058" t="s">
        <v>1852</v>
      </c>
      <c r="SE6" s="1058" t="s">
        <v>1852</v>
      </c>
      <c r="SF6" s="1058" t="s">
        <v>1852</v>
      </c>
      <c r="SG6" s="1058" t="s">
        <v>1852</v>
      </c>
      <c r="SH6" s="1058" t="s">
        <v>1852</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2284</v>
      </c>
      <c r="B9" s="70">
        <v>1</v>
      </c>
      <c r="C9" s="70">
        <v>1</v>
      </c>
      <c r="D9" s="70">
        <v>1</v>
      </c>
      <c r="E9" s="70">
        <v>1990</v>
      </c>
      <c r="F9" s="70" t="s">
        <v>787</v>
      </c>
      <c r="G9" s="1073" t="s">
        <v>1633</v>
      </c>
      <c r="H9" s="70" t="s">
        <v>1634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2285</v>
      </c>
      <c r="B10" s="70">
        <v>2</v>
      </c>
      <c r="C10" s="70">
        <v>2</v>
      </c>
      <c r="D10" s="70">
        <v>1</v>
      </c>
      <c r="E10" s="70">
        <v>2005</v>
      </c>
      <c r="F10" s="70" t="s">
        <v>789</v>
      </c>
      <c r="G10" s="1073" t="s">
        <v>1633</v>
      </c>
      <c r="H10" s="70" t="s">
        <v>1634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2286</v>
      </c>
      <c r="B11" s="70">
        <v>3</v>
      </c>
      <c r="C11" s="70">
        <v>3</v>
      </c>
      <c r="D11" s="70">
        <v>1</v>
      </c>
      <c r="E11" s="70">
        <v>2006</v>
      </c>
      <c r="F11" s="70" t="s">
        <v>790</v>
      </c>
      <c r="G11" s="1073" t="s">
        <v>1633</v>
      </c>
      <c r="H11" s="70" t="s">
        <v>1634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2287</v>
      </c>
      <c r="B12" s="70">
        <v>4</v>
      </c>
      <c r="C12" s="70">
        <v>4</v>
      </c>
      <c r="D12" s="70">
        <v>1</v>
      </c>
      <c r="E12" s="70">
        <v>2007</v>
      </c>
      <c r="F12" s="70" t="s">
        <v>791</v>
      </c>
      <c r="G12" s="1073" t="s">
        <v>1633</v>
      </c>
      <c r="H12" s="70" t="s">
        <v>1634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2288</v>
      </c>
      <c r="B13" s="70">
        <v>5</v>
      </c>
      <c r="C13" s="70">
        <v>5</v>
      </c>
      <c r="D13" s="70">
        <v>1</v>
      </c>
      <c r="E13" s="70">
        <v>2008</v>
      </c>
      <c r="F13" s="70" t="s">
        <v>792</v>
      </c>
      <c r="G13" s="1073" t="s">
        <v>1633</v>
      </c>
      <c r="H13" s="70" t="s">
        <v>1634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2289</v>
      </c>
      <c r="B14" s="70">
        <v>6</v>
      </c>
      <c r="C14" s="70">
        <v>6</v>
      </c>
      <c r="D14" s="70">
        <v>1</v>
      </c>
      <c r="E14" s="70">
        <v>2009</v>
      </c>
      <c r="F14" s="70" t="s">
        <v>176</v>
      </c>
      <c r="G14" s="1073" t="s">
        <v>1633</v>
      </c>
      <c r="H14" s="70" t="s">
        <v>1634</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2290</v>
      </c>
      <c r="B15" s="70">
        <v>7</v>
      </c>
      <c r="C15" s="70">
        <v>7</v>
      </c>
      <c r="D15" s="70">
        <v>1</v>
      </c>
      <c r="E15" s="70">
        <v>2010</v>
      </c>
      <c r="F15" s="70" t="s">
        <v>177</v>
      </c>
      <c r="G15" s="1073" t="s">
        <v>1633</v>
      </c>
      <c r="H15" s="70" t="s">
        <v>1634</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2291</v>
      </c>
      <c r="B16" s="70">
        <v>8</v>
      </c>
      <c r="C16" s="70">
        <v>8</v>
      </c>
      <c r="D16" s="70">
        <v>1</v>
      </c>
      <c r="E16" s="70">
        <v>2011</v>
      </c>
      <c r="F16" s="70" t="s">
        <v>178</v>
      </c>
      <c r="G16" s="1073" t="s">
        <v>1633</v>
      </c>
      <c r="H16" s="70" t="s">
        <v>1634</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2292</v>
      </c>
      <c r="B17" s="70">
        <v>9</v>
      </c>
      <c r="C17" s="70">
        <v>9</v>
      </c>
      <c r="D17" s="70">
        <v>1</v>
      </c>
      <c r="E17" s="70">
        <v>2012</v>
      </c>
      <c r="F17" s="70" t="s">
        <v>179</v>
      </c>
      <c r="G17" s="1073" t="s">
        <v>1633</v>
      </c>
      <c r="H17" s="70" t="s">
        <v>1634</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2293</v>
      </c>
      <c r="B18" s="70">
        <v>10</v>
      </c>
      <c r="C18" s="70">
        <v>10</v>
      </c>
      <c r="D18" s="70">
        <v>1</v>
      </c>
      <c r="E18" s="70">
        <v>2013</v>
      </c>
      <c r="F18" s="70" t="s">
        <v>180</v>
      </c>
      <c r="G18" s="1073" t="s">
        <v>1633</v>
      </c>
      <c r="H18" s="70" t="s">
        <v>1634</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2294</v>
      </c>
      <c r="B19" s="70">
        <v>11</v>
      </c>
      <c r="C19" s="70">
        <v>11</v>
      </c>
      <c r="D19" s="70">
        <v>1</v>
      </c>
      <c r="E19" s="70">
        <v>2014</v>
      </c>
      <c r="F19" s="70" t="s">
        <v>181</v>
      </c>
      <c r="G19" s="1073" t="s">
        <v>1633</v>
      </c>
      <c r="H19" s="70" t="s">
        <v>1634</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2295</v>
      </c>
      <c r="B20" s="70">
        <v>12</v>
      </c>
      <c r="C20" s="70">
        <v>12</v>
      </c>
      <c r="D20" s="70">
        <v>1</v>
      </c>
      <c r="E20" s="70">
        <v>2015</v>
      </c>
      <c r="F20" s="70" t="s">
        <v>182</v>
      </c>
      <c r="G20" s="1073" t="s">
        <v>1633</v>
      </c>
      <c r="H20" s="70" t="s">
        <v>1634</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2296</v>
      </c>
      <c r="B21" s="70">
        <v>13</v>
      </c>
      <c r="C21" s="70">
        <v>13</v>
      </c>
      <c r="D21" s="70">
        <v>1</v>
      </c>
      <c r="E21" s="70">
        <v>2016</v>
      </c>
      <c r="F21" s="70" t="s">
        <v>155</v>
      </c>
      <c r="G21" s="1073" t="s">
        <v>1633</v>
      </c>
      <c r="H21" s="70" t="s">
        <v>1634</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2297</v>
      </c>
      <c r="B22" s="70">
        <v>14</v>
      </c>
      <c r="C22" s="70">
        <v>14</v>
      </c>
      <c r="D22" s="70">
        <v>1</v>
      </c>
      <c r="E22" s="70">
        <v>2017</v>
      </c>
      <c r="F22" s="70" t="s">
        <v>156</v>
      </c>
      <c r="G22" s="1073" t="s">
        <v>1633</v>
      </c>
      <c r="H22" s="70" t="s">
        <v>1634</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2298</v>
      </c>
      <c r="B23" s="70">
        <v>15</v>
      </c>
      <c r="C23" s="70">
        <v>15</v>
      </c>
      <c r="D23" s="70">
        <v>1</v>
      </c>
      <c r="E23" s="70">
        <v>2018</v>
      </c>
      <c r="F23" s="70" t="s">
        <v>183</v>
      </c>
      <c r="G23" s="1073" t="s">
        <v>1633</v>
      </c>
      <c r="H23" s="70" t="s">
        <v>1634</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2299</v>
      </c>
      <c r="B24" s="70">
        <v>16</v>
      </c>
      <c r="C24" s="70">
        <v>16</v>
      </c>
      <c r="D24" s="70">
        <v>1</v>
      </c>
      <c r="E24" s="70">
        <v>2019</v>
      </c>
      <c r="F24" s="70" t="s">
        <v>158</v>
      </c>
      <c r="G24" s="1073" t="s">
        <v>1633</v>
      </c>
      <c r="H24" s="70" t="s">
        <v>1634</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2300</v>
      </c>
      <c r="B25" s="70">
        <v>17</v>
      </c>
      <c r="C25" s="70">
        <v>17</v>
      </c>
      <c r="D25" s="70">
        <v>1</v>
      </c>
      <c r="E25" s="70">
        <v>2020</v>
      </c>
      <c r="F25" s="70" t="s">
        <v>159</v>
      </c>
      <c r="G25" s="1073" t="s">
        <v>1633</v>
      </c>
      <c r="H25" s="70" t="s">
        <v>1634</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2301</v>
      </c>
      <c r="B26" s="70">
        <v>18</v>
      </c>
      <c r="C26" s="70">
        <v>18</v>
      </c>
      <c r="D26" s="70">
        <v>1</v>
      </c>
      <c r="E26" s="70">
        <v>2021</v>
      </c>
      <c r="F26" s="70" t="s">
        <v>160</v>
      </c>
      <c r="G26" s="1073" t="s">
        <v>1633</v>
      </c>
      <c r="H26" s="70" t="s">
        <v>1634</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1763</v>
      </c>
      <c r="B27" s="70">
        <v>19</v>
      </c>
      <c r="C27" s="70">
        <v>19</v>
      </c>
      <c r="D27" s="70">
        <v>1</v>
      </c>
      <c r="E27" s="70">
        <v>2022</v>
      </c>
      <c r="F27" s="70" t="s">
        <v>161</v>
      </c>
      <c r="G27" s="1073" t="s">
        <v>1633</v>
      </c>
      <c r="H27" s="70" t="s">
        <v>1634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2302</v>
      </c>
      <c r="B28" s="70">
        <v>20</v>
      </c>
      <c r="C28" s="70">
        <v>20</v>
      </c>
      <c r="D28" s="70">
        <v>1</v>
      </c>
      <c r="E28" s="70">
        <v>2023</v>
      </c>
      <c r="F28" s="70" t="s">
        <v>1539</v>
      </c>
      <c r="G28" s="1073" t="s">
        <v>1633</v>
      </c>
      <c r="H28" s="70" t="s">
        <v>1634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1632</v>
      </c>
      <c r="B29" s="70">
        <v>21</v>
      </c>
      <c r="C29" s="70">
        <v>21</v>
      </c>
      <c r="D29" s="70">
        <v>1</v>
      </c>
      <c r="E29" s="70">
        <v>2024</v>
      </c>
      <c r="F29" s="70" t="s">
        <v>1554</v>
      </c>
      <c r="G29" s="1073" t="s">
        <v>1633</v>
      </c>
      <c r="H29" s="70" t="s">
        <v>1634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2502</v>
      </c>
      <c r="B30" s="70">
        <v>22</v>
      </c>
      <c r="C30" s="70">
        <v>22</v>
      </c>
      <c r="D30" s="70">
        <v>1</v>
      </c>
      <c r="E30" s="70">
        <v>2025</v>
      </c>
      <c r="F30" s="70" t="s">
        <v>1583</v>
      </c>
      <c r="G30" s="1073" t="s">
        <v>1633</v>
      </c>
      <c r="H30" s="70" t="s">
        <v>1634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2503</v>
      </c>
      <c r="B31" s="70">
        <v>23</v>
      </c>
      <c r="C31" s="70">
        <v>23</v>
      </c>
      <c r="D31" s="70">
        <v>1</v>
      </c>
      <c r="E31" s="70">
        <v>2026</v>
      </c>
      <c r="F31" s="70" t="s">
        <v>1584</v>
      </c>
      <c r="G31" s="1073" t="s">
        <v>1633</v>
      </c>
      <c r="H31" s="70" t="s">
        <v>1634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2504</v>
      </c>
      <c r="B32" s="70">
        <v>24</v>
      </c>
      <c r="C32" s="70">
        <v>24</v>
      </c>
      <c r="D32" s="70">
        <v>1</v>
      </c>
      <c r="E32" s="70">
        <v>2027</v>
      </c>
      <c r="F32" s="70" t="s">
        <v>1585</v>
      </c>
      <c r="G32" s="1073" t="s">
        <v>1633</v>
      </c>
      <c r="H32" s="70" t="s">
        <v>1634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2505</v>
      </c>
      <c r="B33" s="70">
        <v>25</v>
      </c>
      <c r="C33" s="70">
        <v>25</v>
      </c>
      <c r="D33" s="70">
        <v>1</v>
      </c>
      <c r="E33" s="70">
        <v>2028</v>
      </c>
      <c r="F33" s="70" t="s">
        <v>1586</v>
      </c>
      <c r="G33" s="1073" t="s">
        <v>1633</v>
      </c>
      <c r="H33" s="70" t="s">
        <v>1634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2506</v>
      </c>
      <c r="B34" s="70">
        <v>26</v>
      </c>
      <c r="C34" s="70">
        <v>26</v>
      </c>
      <c r="D34" s="70">
        <v>1</v>
      </c>
      <c r="E34" s="70">
        <v>2029</v>
      </c>
      <c r="F34" s="70" t="s">
        <v>1587</v>
      </c>
      <c r="G34" s="1073" t="s">
        <v>1633</v>
      </c>
      <c r="H34" s="70" t="s">
        <v>1634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2507</v>
      </c>
      <c r="B35" s="70">
        <v>27</v>
      </c>
      <c r="C35" s="70">
        <v>27</v>
      </c>
      <c r="D35" s="70">
        <v>1</v>
      </c>
      <c r="E35" s="70">
        <v>2030</v>
      </c>
      <c r="F35" s="70" t="s">
        <v>1588</v>
      </c>
      <c r="G35" s="1073" t="s">
        <v>1633</v>
      </c>
      <c r="H35" s="70" t="s">
        <v>1634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1582</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1589</v>
      </c>
      <c r="B57" s="70">
        <v>22</v>
      </c>
      <c r="C57" s="70">
        <v>22</v>
      </c>
      <c r="D57" s="70">
        <v>2</v>
      </c>
      <c r="E57" s="70">
        <v>2025</v>
      </c>
      <c r="F57" s="70" t="s">
        <v>1583</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1590</v>
      </c>
      <c r="B58" s="70">
        <v>23</v>
      </c>
      <c r="C58" s="70">
        <v>23</v>
      </c>
      <c r="D58" s="70">
        <v>2</v>
      </c>
      <c r="E58" s="70">
        <v>2026</v>
      </c>
      <c r="F58" s="70" t="s">
        <v>1584</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1591</v>
      </c>
      <c r="B59" s="70">
        <v>24</v>
      </c>
      <c r="C59" s="70">
        <v>24</v>
      </c>
      <c r="D59" s="70">
        <v>2</v>
      </c>
      <c r="E59" s="70">
        <v>2027</v>
      </c>
      <c r="F59" s="70" t="s">
        <v>1585</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1592</v>
      </c>
      <c r="B60" s="70">
        <v>25</v>
      </c>
      <c r="C60" s="70">
        <v>25</v>
      </c>
      <c r="D60" s="70">
        <v>2</v>
      </c>
      <c r="E60" s="70">
        <v>2028</v>
      </c>
      <c r="F60" s="70" t="s">
        <v>1586</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1593</v>
      </c>
      <c r="B61" s="70">
        <v>26</v>
      </c>
      <c r="C61" s="70">
        <v>26</v>
      </c>
      <c r="D61" s="70">
        <v>2</v>
      </c>
      <c r="E61" s="70">
        <v>2029</v>
      </c>
      <c r="F61" s="70" t="s">
        <v>1587</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1594</v>
      </c>
      <c r="B62" s="70">
        <v>27</v>
      </c>
      <c r="C62" s="70">
        <v>27</v>
      </c>
      <c r="D62" s="70">
        <v>2</v>
      </c>
      <c r="E62" s="70">
        <v>2030</v>
      </c>
      <c r="F62" s="70" t="s">
        <v>1588</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1857</v>
      </c>
      <c r="AE4" s="1058" t="s">
        <v>1857</v>
      </c>
      <c r="AF4" s="1058" t="s">
        <v>1857</v>
      </c>
      <c r="AG4" s="1058" t="s">
        <v>1857</v>
      </c>
      <c r="AH4" s="1058" t="s">
        <v>1857</v>
      </c>
      <c r="AI4" s="1058" t="s">
        <v>1857</v>
      </c>
      <c r="AJ4" s="1058" t="s">
        <v>1857</v>
      </c>
      <c r="AK4" s="1058" t="s">
        <v>1857</v>
      </c>
      <c r="AL4" s="1058" t="s">
        <v>1857</v>
      </c>
      <c r="AM4" s="1058" t="s">
        <v>1857</v>
      </c>
      <c r="AN4" s="1058" t="s">
        <v>1857</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1595</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1596</v>
      </c>
      <c r="B10" s="70">
        <v>2</v>
      </c>
      <c r="C10" s="70">
        <v>18</v>
      </c>
      <c r="D10" s="70">
        <v>2</v>
      </c>
      <c r="E10" s="70">
        <v>2024</v>
      </c>
      <c r="F10" s="70" t="s">
        <v>1554</v>
      </c>
      <c r="G10" s="1073" t="s">
        <v>1597</v>
      </c>
      <c r="H10" s="70" t="s">
        <v>1598</v>
      </c>
      <c r="I10" s="1066"/>
      <c r="J10" s="73">
        <v>14604</v>
      </c>
      <c r="K10" s="71">
        <v>16421035</v>
      </c>
      <c r="L10" s="71">
        <v>266588</v>
      </c>
      <c r="M10" s="71">
        <v>299341076</v>
      </c>
      <c r="N10" s="71">
        <v>966200</v>
      </c>
      <c r="O10" s="71">
        <v>2369358901</v>
      </c>
      <c r="P10" s="71">
        <v>5431</v>
      </c>
      <c r="Q10" s="71">
        <v>28890307</v>
      </c>
      <c r="R10" s="71">
        <v>0</v>
      </c>
      <c r="S10" s="71">
        <v>0</v>
      </c>
      <c r="T10" s="71">
        <v>257</v>
      </c>
      <c r="U10" s="71">
        <v>1347</v>
      </c>
      <c r="V10" s="71">
        <v>5989</v>
      </c>
      <c r="W10" s="71">
        <v>1577446.9999999998</v>
      </c>
      <c r="X10" s="71">
        <v>8259313.0000000009</v>
      </c>
      <c r="Y10" s="71">
        <v>36725038.999999993</v>
      </c>
      <c r="Z10" s="71">
        <v>2760573118.0000005</v>
      </c>
      <c r="AA10" s="71">
        <v>4594489</v>
      </c>
      <c r="AB10" s="71">
        <v>60321876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1599</v>
      </c>
      <c r="B11" s="70">
        <v>3</v>
      </c>
      <c r="C11" s="70">
        <v>18</v>
      </c>
      <c r="D11" s="70">
        <v>3</v>
      </c>
      <c r="E11" s="70">
        <v>2024</v>
      </c>
      <c r="F11" s="70" t="s">
        <v>1554</v>
      </c>
      <c r="G11" s="1073" t="s">
        <v>1600</v>
      </c>
      <c r="H11" s="70" t="s">
        <v>1601</v>
      </c>
      <c r="I11" s="1066"/>
      <c r="J11" s="73">
        <v>62983</v>
      </c>
      <c r="K11" s="71">
        <v>74746648.000000015</v>
      </c>
      <c r="L11" s="71">
        <v>164050</v>
      </c>
      <c r="M11" s="71">
        <v>193890654</v>
      </c>
      <c r="N11" s="71">
        <v>286300</v>
      </c>
      <c r="O11" s="71">
        <v>646060328</v>
      </c>
      <c r="P11" s="71">
        <v>1473</v>
      </c>
      <c r="Q11" s="71">
        <v>8666718.9999999981</v>
      </c>
      <c r="R11" s="71">
        <v>0</v>
      </c>
      <c r="S11" s="71">
        <v>0</v>
      </c>
      <c r="T11" s="71">
        <v>0</v>
      </c>
      <c r="U11" s="71">
        <v>0</v>
      </c>
      <c r="V11" s="71">
        <v>11</v>
      </c>
      <c r="W11" s="71">
        <v>0</v>
      </c>
      <c r="X11" s="71">
        <v>0</v>
      </c>
      <c r="Y11" s="71">
        <v>67452</v>
      </c>
      <c r="Z11" s="71">
        <v>923431801.00000012</v>
      </c>
      <c r="AA11" s="71">
        <v>133054904.00000001</v>
      </c>
      <c r="AB11" s="71">
        <v>663613610</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1602</v>
      </c>
      <c r="B12" s="70">
        <v>4</v>
      </c>
      <c r="C12" s="70">
        <v>18</v>
      </c>
      <c r="D12" s="70">
        <v>4</v>
      </c>
      <c r="E12" s="70">
        <v>2024</v>
      </c>
      <c r="F12" s="70" t="s">
        <v>1554</v>
      </c>
      <c r="G12" s="1073" t="s">
        <v>1603</v>
      </c>
      <c r="H12" s="70" t="s">
        <v>1604</v>
      </c>
      <c r="I12" s="1066"/>
      <c r="J12" s="73">
        <v>95881</v>
      </c>
      <c r="K12" s="71">
        <v>110400721.99999999</v>
      </c>
      <c r="L12" s="71">
        <v>959320</v>
      </c>
      <c r="M12" s="71">
        <v>1100309864</v>
      </c>
      <c r="N12" s="71">
        <v>2241800</v>
      </c>
      <c r="O12" s="71">
        <v>5659941532</v>
      </c>
      <c r="P12" s="71">
        <v>11303</v>
      </c>
      <c r="Q12" s="71">
        <v>66492334</v>
      </c>
      <c r="R12" s="71">
        <v>0</v>
      </c>
      <c r="S12" s="71">
        <v>0</v>
      </c>
      <c r="T12" s="71">
        <v>0</v>
      </c>
      <c r="U12" s="71">
        <v>0</v>
      </c>
      <c r="V12" s="71">
        <v>1</v>
      </c>
      <c r="W12" s="71">
        <v>0</v>
      </c>
      <c r="X12" s="71">
        <v>0</v>
      </c>
      <c r="Y12" s="71">
        <v>8830</v>
      </c>
      <c r="Z12" s="71">
        <v>6937153282</v>
      </c>
      <c r="AA12" s="71">
        <v>168994964</v>
      </c>
      <c r="AB12" s="71">
        <v>887252351.00000012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1605</v>
      </c>
      <c r="B13" s="70">
        <v>5</v>
      </c>
      <c r="C13" s="70">
        <v>18</v>
      </c>
      <c r="D13" s="70">
        <v>5</v>
      </c>
      <c r="E13" s="70">
        <v>2024</v>
      </c>
      <c r="F13" s="70" t="s">
        <v>1554</v>
      </c>
      <c r="G13" s="1073" t="s">
        <v>1606</v>
      </c>
      <c r="H13" s="70" t="s">
        <v>1607</v>
      </c>
      <c r="I13" s="1066"/>
      <c r="J13" s="73">
        <v>315940</v>
      </c>
      <c r="K13" s="71">
        <v>385658990.99999994</v>
      </c>
      <c r="L13" s="71">
        <v>1204061</v>
      </c>
      <c r="M13" s="71">
        <v>1460959703.9999998</v>
      </c>
      <c r="N13" s="71">
        <v>1441100</v>
      </c>
      <c r="O13" s="71">
        <v>3404669117</v>
      </c>
      <c r="P13" s="71">
        <v>4165</v>
      </c>
      <c r="Q13" s="71">
        <v>22709091</v>
      </c>
      <c r="R13" s="71">
        <v>0</v>
      </c>
      <c r="S13" s="71">
        <v>0</v>
      </c>
      <c r="T13" s="71">
        <v>0</v>
      </c>
      <c r="U13" s="71">
        <v>0</v>
      </c>
      <c r="V13" s="71">
        <v>4514</v>
      </c>
      <c r="W13" s="71">
        <v>0</v>
      </c>
      <c r="X13" s="71">
        <v>0</v>
      </c>
      <c r="Y13" s="71">
        <v>27679848.000000004</v>
      </c>
      <c r="Z13" s="71">
        <v>5301676750.999999</v>
      </c>
      <c r="AA13" s="71">
        <v>545822424</v>
      </c>
      <c r="AB13" s="71">
        <v>2639312950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1608</v>
      </c>
      <c r="B14" s="70">
        <v>6</v>
      </c>
      <c r="C14" s="70">
        <v>18</v>
      </c>
      <c r="D14" s="70">
        <v>6</v>
      </c>
      <c r="E14" s="70">
        <v>2024</v>
      </c>
      <c r="F14" s="70" t="s">
        <v>1554</v>
      </c>
      <c r="G14" s="1073" t="s">
        <v>1609</v>
      </c>
      <c r="H14" s="70" t="s">
        <v>1610</v>
      </c>
      <c r="I14" s="1066"/>
      <c r="J14" s="73">
        <v>64315</v>
      </c>
      <c r="K14" s="71">
        <v>69623841</v>
      </c>
      <c r="L14" s="71">
        <v>86440</v>
      </c>
      <c r="M14" s="71">
        <v>93550134</v>
      </c>
      <c r="N14" s="71">
        <v>213500</v>
      </c>
      <c r="O14" s="71">
        <v>626771997</v>
      </c>
      <c r="P14" s="71">
        <v>2610</v>
      </c>
      <c r="Q14" s="71">
        <v>15629055.000000002</v>
      </c>
      <c r="R14" s="71">
        <v>0</v>
      </c>
      <c r="S14" s="71">
        <v>0</v>
      </c>
      <c r="T14" s="71">
        <v>0</v>
      </c>
      <c r="U14" s="71">
        <v>1074</v>
      </c>
      <c r="V14" s="71">
        <v>2772</v>
      </c>
      <c r="W14" s="71">
        <v>0</v>
      </c>
      <c r="X14" s="71">
        <v>6583315</v>
      </c>
      <c r="Y14" s="71">
        <v>16997659</v>
      </c>
      <c r="Z14" s="71">
        <v>829156000.99999988</v>
      </c>
      <c r="AA14" s="71">
        <v>103015192</v>
      </c>
      <c r="AB14" s="71">
        <v>616496030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1611</v>
      </c>
      <c r="B15" s="70">
        <v>7</v>
      </c>
      <c r="C15" s="70">
        <v>18</v>
      </c>
      <c r="D15" s="70">
        <v>7</v>
      </c>
      <c r="E15" s="70">
        <v>2024</v>
      </c>
      <c r="F15" s="70" t="s">
        <v>1554</v>
      </c>
      <c r="G15" s="1073" t="s">
        <v>1612</v>
      </c>
      <c r="H15" s="70" t="s">
        <v>1613</v>
      </c>
      <c r="I15" s="1066"/>
      <c r="J15" s="73">
        <v>399646</v>
      </c>
      <c r="K15" s="71">
        <v>480801895</v>
      </c>
      <c r="L15" s="71">
        <v>2640295</v>
      </c>
      <c r="M15" s="71">
        <v>3156252503</v>
      </c>
      <c r="N15" s="71">
        <v>608300</v>
      </c>
      <c r="O15" s="71">
        <v>1441156131</v>
      </c>
      <c r="P15" s="71">
        <v>0</v>
      </c>
      <c r="Q15" s="71">
        <v>0</v>
      </c>
      <c r="R15" s="71">
        <v>0</v>
      </c>
      <c r="S15" s="71">
        <v>0</v>
      </c>
      <c r="T15" s="71">
        <v>0</v>
      </c>
      <c r="U15" s="71">
        <v>0</v>
      </c>
      <c r="V15" s="71">
        <v>1811</v>
      </c>
      <c r="W15" s="71">
        <v>0</v>
      </c>
      <c r="X15" s="71">
        <v>0</v>
      </c>
      <c r="Y15" s="71">
        <v>11103580</v>
      </c>
      <c r="Z15" s="71">
        <v>5089314109</v>
      </c>
      <c r="AA15" s="71">
        <v>795678874</v>
      </c>
      <c r="AB15" s="71">
        <v>4001156832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1614</v>
      </c>
      <c r="B16" s="70">
        <v>8</v>
      </c>
      <c r="C16" s="70">
        <v>18</v>
      </c>
      <c r="D16" s="70">
        <v>8</v>
      </c>
      <c r="E16" s="70">
        <v>2024</v>
      </c>
      <c r="F16" s="70" t="s">
        <v>1554</v>
      </c>
      <c r="G16" s="1073" t="s">
        <v>1615</v>
      </c>
      <c r="H16" s="70" t="s">
        <v>1616</v>
      </c>
      <c r="I16" s="1066"/>
      <c r="J16" s="73">
        <v>20201</v>
      </c>
      <c r="K16" s="71">
        <v>23890685</v>
      </c>
      <c r="L16" s="71">
        <v>6538</v>
      </c>
      <c r="M16" s="71">
        <v>7702841.9999999991</v>
      </c>
      <c r="N16" s="71">
        <v>212600</v>
      </c>
      <c r="O16" s="71">
        <v>491835116</v>
      </c>
      <c r="P16" s="71">
        <v>82</v>
      </c>
      <c r="Q16" s="71">
        <v>484732.00000000006</v>
      </c>
      <c r="R16" s="71">
        <v>0</v>
      </c>
      <c r="S16" s="71">
        <v>0</v>
      </c>
      <c r="T16" s="71">
        <v>0</v>
      </c>
      <c r="U16" s="71">
        <v>0</v>
      </c>
      <c r="V16" s="71">
        <v>0</v>
      </c>
      <c r="W16" s="71">
        <v>0</v>
      </c>
      <c r="X16" s="71">
        <v>0</v>
      </c>
      <c r="Y16" s="71">
        <v>0</v>
      </c>
      <c r="Z16" s="71">
        <v>523913375</v>
      </c>
      <c r="AA16" s="71">
        <v>45903552</v>
      </c>
      <c r="AB16" s="71">
        <v>287859159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1617</v>
      </c>
      <c r="B17" s="70">
        <v>9</v>
      </c>
      <c r="C17" s="70">
        <v>18</v>
      </c>
      <c r="D17" s="70">
        <v>9</v>
      </c>
      <c r="E17" s="70">
        <v>2024</v>
      </c>
      <c r="F17" s="70" t="s">
        <v>1554</v>
      </c>
      <c r="G17" s="1073" t="s">
        <v>1618</v>
      </c>
      <c r="H17" s="70" t="s">
        <v>1619</v>
      </c>
      <c r="I17" s="1066"/>
      <c r="J17" s="73">
        <v>15943</v>
      </c>
      <c r="K17" s="71">
        <v>18527168.000000004</v>
      </c>
      <c r="L17" s="71">
        <v>564304</v>
      </c>
      <c r="M17" s="71">
        <v>653727017</v>
      </c>
      <c r="N17" s="71">
        <v>150300</v>
      </c>
      <c r="O17" s="71">
        <v>349182727</v>
      </c>
      <c r="P17" s="71">
        <v>981</v>
      </c>
      <c r="Q17" s="71">
        <v>5818634</v>
      </c>
      <c r="R17" s="71">
        <v>0</v>
      </c>
      <c r="S17" s="71">
        <v>0</v>
      </c>
      <c r="T17" s="71">
        <v>0</v>
      </c>
      <c r="U17" s="71">
        <v>0</v>
      </c>
      <c r="V17" s="71">
        <v>0</v>
      </c>
      <c r="W17" s="71">
        <v>0</v>
      </c>
      <c r="X17" s="71">
        <v>0</v>
      </c>
      <c r="Y17" s="71">
        <v>0</v>
      </c>
      <c r="Z17" s="71">
        <v>1027255546.0000001</v>
      </c>
      <c r="AA17" s="71">
        <v>7530318</v>
      </c>
      <c r="AB17" s="71">
        <v>106048875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1620</v>
      </c>
      <c r="B18" s="70">
        <v>10</v>
      </c>
      <c r="C18" s="70">
        <v>18</v>
      </c>
      <c r="D18" s="70">
        <v>10</v>
      </c>
      <c r="E18" s="70">
        <v>2024</v>
      </c>
      <c r="F18" s="70" t="s">
        <v>1554</v>
      </c>
      <c r="G18" s="1073" t="s">
        <v>1621</v>
      </c>
      <c r="H18" s="70" t="s">
        <v>1622</v>
      </c>
      <c r="I18" s="1066"/>
      <c r="J18" s="73">
        <v>22810</v>
      </c>
      <c r="K18" s="71">
        <v>26373476</v>
      </c>
      <c r="L18" s="71">
        <v>703040</v>
      </c>
      <c r="M18" s="71">
        <v>810847436</v>
      </c>
      <c r="N18" s="71">
        <v>626300</v>
      </c>
      <c r="O18" s="71">
        <v>1567554044.9999998</v>
      </c>
      <c r="P18" s="71">
        <v>4460</v>
      </c>
      <c r="Q18" s="71">
        <v>24153044</v>
      </c>
      <c r="R18" s="71">
        <v>0</v>
      </c>
      <c r="S18" s="71">
        <v>0</v>
      </c>
      <c r="T18" s="71">
        <v>0</v>
      </c>
      <c r="U18" s="71">
        <v>0</v>
      </c>
      <c r="V18" s="71">
        <v>11</v>
      </c>
      <c r="W18" s="71">
        <v>0</v>
      </c>
      <c r="X18" s="71">
        <v>0</v>
      </c>
      <c r="Y18" s="71">
        <v>65244</v>
      </c>
      <c r="Z18" s="71">
        <v>2428993244.9999995</v>
      </c>
      <c r="AA18" s="71">
        <v>9197899</v>
      </c>
      <c r="AB18" s="71">
        <v>147181207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1623</v>
      </c>
      <c r="B19" s="70">
        <v>11</v>
      </c>
      <c r="C19" s="70">
        <v>18</v>
      </c>
      <c r="D19" s="70">
        <v>11</v>
      </c>
      <c r="E19" s="70">
        <v>2024</v>
      </c>
      <c r="F19" s="70" t="s">
        <v>1554</v>
      </c>
      <c r="G19" s="1073" t="s">
        <v>1624</v>
      </c>
      <c r="H19" s="70" t="s">
        <v>1625</v>
      </c>
      <c r="I19" s="1066"/>
      <c r="J19" s="73">
        <v>279021</v>
      </c>
      <c r="K19" s="71">
        <v>334400757</v>
      </c>
      <c r="L19" s="71">
        <v>743221</v>
      </c>
      <c r="M19" s="71">
        <v>883180490</v>
      </c>
      <c r="N19" s="71">
        <v>1395600</v>
      </c>
      <c r="O19" s="71">
        <v>3540413584</v>
      </c>
      <c r="P19" s="71">
        <v>6095</v>
      </c>
      <c r="Q19" s="71">
        <v>41256303.999999993</v>
      </c>
      <c r="R19" s="71">
        <v>0</v>
      </c>
      <c r="S19" s="71">
        <v>0</v>
      </c>
      <c r="T19" s="71">
        <v>0</v>
      </c>
      <c r="U19" s="71">
        <v>0</v>
      </c>
      <c r="V19" s="71">
        <v>5563</v>
      </c>
      <c r="W19" s="71">
        <v>0</v>
      </c>
      <c r="X19" s="71">
        <v>0</v>
      </c>
      <c r="Y19" s="71">
        <v>34110108</v>
      </c>
      <c r="Z19" s="71">
        <v>4833361243</v>
      </c>
      <c r="AA19" s="71">
        <v>528595015.99999994</v>
      </c>
      <c r="AB19" s="71">
        <v>2429636716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1626</v>
      </c>
      <c r="B20" s="70">
        <v>12</v>
      </c>
      <c r="C20" s="70">
        <v>18</v>
      </c>
      <c r="D20" s="70">
        <v>12</v>
      </c>
      <c r="E20" s="70">
        <v>2024</v>
      </c>
      <c r="F20" s="70" t="s">
        <v>1554</v>
      </c>
      <c r="G20" s="1073" t="s">
        <v>1627</v>
      </c>
      <c r="H20" s="70" t="s">
        <v>1628</v>
      </c>
      <c r="I20" s="1066"/>
      <c r="J20" s="73">
        <v>399029</v>
      </c>
      <c r="K20" s="71">
        <v>491783461</v>
      </c>
      <c r="L20" s="71">
        <v>230799</v>
      </c>
      <c r="M20" s="71">
        <v>281985843</v>
      </c>
      <c r="N20" s="71">
        <v>19700</v>
      </c>
      <c r="O20" s="71">
        <v>48634259</v>
      </c>
      <c r="P20" s="71">
        <v>0</v>
      </c>
      <c r="Q20" s="71">
        <v>0</v>
      </c>
      <c r="R20" s="71">
        <v>0</v>
      </c>
      <c r="S20" s="71">
        <v>0</v>
      </c>
      <c r="T20" s="71">
        <v>0</v>
      </c>
      <c r="U20" s="71">
        <v>2</v>
      </c>
      <c r="V20" s="71">
        <v>1667</v>
      </c>
      <c r="W20" s="71">
        <v>0</v>
      </c>
      <c r="X20" s="71">
        <v>9811</v>
      </c>
      <c r="Y20" s="71">
        <v>10220327</v>
      </c>
      <c r="Z20" s="71">
        <v>832633701</v>
      </c>
      <c r="AA20" s="71">
        <v>854492153</v>
      </c>
      <c r="AB20" s="71">
        <v>4375369250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1629</v>
      </c>
      <c r="B21" s="70">
        <v>13</v>
      </c>
      <c r="C21" s="70">
        <v>18</v>
      </c>
      <c r="D21" s="70">
        <v>13</v>
      </c>
      <c r="E21" s="70">
        <v>2024</v>
      </c>
      <c r="F21" s="70" t="s">
        <v>1554</v>
      </c>
      <c r="G21" s="1073" t="s">
        <v>1630</v>
      </c>
      <c r="H21" s="70" t="s">
        <v>1631</v>
      </c>
      <c r="I21" s="1066"/>
      <c r="J21" s="73">
        <v>425207</v>
      </c>
      <c r="K21" s="71">
        <v>494555109</v>
      </c>
      <c r="L21" s="71">
        <v>62111</v>
      </c>
      <c r="M21" s="71">
        <v>71904219</v>
      </c>
      <c r="N21" s="71">
        <v>803400</v>
      </c>
      <c r="O21" s="71">
        <v>2304152775</v>
      </c>
      <c r="P21" s="71">
        <v>2500</v>
      </c>
      <c r="Q21" s="71">
        <v>13299320.999999998</v>
      </c>
      <c r="R21" s="71">
        <v>0</v>
      </c>
      <c r="S21" s="71">
        <v>0</v>
      </c>
      <c r="T21" s="71">
        <v>0</v>
      </c>
      <c r="U21" s="71">
        <v>112</v>
      </c>
      <c r="V21" s="71">
        <v>4090</v>
      </c>
      <c r="W21" s="71">
        <v>0</v>
      </c>
      <c r="X21" s="71">
        <v>688010</v>
      </c>
      <c r="Y21" s="71">
        <v>25077182</v>
      </c>
      <c r="Z21" s="71">
        <v>2909676616</v>
      </c>
      <c r="AA21" s="71">
        <v>976722022</v>
      </c>
      <c r="AB21" s="71">
        <v>4743158841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1632</v>
      </c>
      <c r="B22" s="70">
        <v>14</v>
      </c>
      <c r="C22" s="70">
        <v>18</v>
      </c>
      <c r="D22" s="70">
        <v>14</v>
      </c>
      <c r="E22" s="70">
        <v>2024</v>
      </c>
      <c r="F22" s="70" t="s">
        <v>1554</v>
      </c>
      <c r="G22" s="1073" t="s">
        <v>1633</v>
      </c>
      <c r="H22" s="70" t="s">
        <v>1634</v>
      </c>
      <c r="I22" s="1066"/>
      <c r="J22" s="73">
        <v>18774</v>
      </c>
      <c r="K22" s="71">
        <v>22264945</v>
      </c>
      <c r="L22" s="71">
        <v>1063</v>
      </c>
      <c r="M22" s="71">
        <v>1256612</v>
      </c>
      <c r="N22" s="71">
        <v>140700</v>
      </c>
      <c r="O22" s="71">
        <v>295810713.99999994</v>
      </c>
      <c r="P22" s="71">
        <v>918</v>
      </c>
      <c r="Q22" s="71">
        <v>5445347</v>
      </c>
      <c r="R22" s="71">
        <v>0</v>
      </c>
      <c r="S22" s="71">
        <v>0</v>
      </c>
      <c r="T22" s="71">
        <v>0</v>
      </c>
      <c r="U22" s="71">
        <v>0</v>
      </c>
      <c r="V22" s="71">
        <v>0</v>
      </c>
      <c r="W22" s="71">
        <v>0</v>
      </c>
      <c r="X22" s="71">
        <v>0</v>
      </c>
      <c r="Y22" s="71">
        <v>0</v>
      </c>
      <c r="Z22" s="71">
        <v>324777618</v>
      </c>
      <c r="AA22" s="71">
        <v>34005804</v>
      </c>
      <c r="AB22" s="71">
        <v>226340811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1635</v>
      </c>
      <c r="B23" s="70">
        <v>15</v>
      </c>
      <c r="C23" s="70">
        <v>18</v>
      </c>
      <c r="D23" s="70">
        <v>15</v>
      </c>
      <c r="E23" s="70">
        <v>2024</v>
      </c>
      <c r="F23" s="70" t="s">
        <v>1554</v>
      </c>
      <c r="G23" s="1073" t="s">
        <v>1636</v>
      </c>
      <c r="H23" s="70" t="s">
        <v>1637</v>
      </c>
      <c r="I23" s="1066"/>
      <c r="J23" s="73">
        <v>6634</v>
      </c>
      <c r="K23" s="71">
        <v>7159897</v>
      </c>
      <c r="L23" s="71">
        <v>139</v>
      </c>
      <c r="M23" s="71">
        <v>149794</v>
      </c>
      <c r="N23" s="71">
        <v>218300</v>
      </c>
      <c r="O23" s="71">
        <v>538321765.99999988</v>
      </c>
      <c r="P23" s="71">
        <v>5078</v>
      </c>
      <c r="Q23" s="71">
        <v>30401031</v>
      </c>
      <c r="R23" s="71">
        <v>0</v>
      </c>
      <c r="S23" s="71">
        <v>0</v>
      </c>
      <c r="T23" s="71">
        <v>0</v>
      </c>
      <c r="U23" s="71">
        <v>0</v>
      </c>
      <c r="V23" s="71">
        <v>9</v>
      </c>
      <c r="W23" s="71">
        <v>0</v>
      </c>
      <c r="X23" s="71">
        <v>0</v>
      </c>
      <c r="Y23" s="71">
        <v>53471</v>
      </c>
      <c r="Z23" s="71">
        <v>576085958.99999988</v>
      </c>
      <c r="AA23" s="71">
        <v>3664899</v>
      </c>
      <c r="AB23" s="71">
        <v>53771711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1638</v>
      </c>
      <c r="B24" s="70">
        <v>16</v>
      </c>
      <c r="C24" s="70">
        <v>18</v>
      </c>
      <c r="D24" s="70">
        <v>16</v>
      </c>
      <c r="E24" s="70">
        <v>2024</v>
      </c>
      <c r="F24" s="70" t="s">
        <v>1554</v>
      </c>
      <c r="G24" s="1073" t="s">
        <v>1639</v>
      </c>
      <c r="H24" s="70" t="s">
        <v>1640</v>
      </c>
      <c r="I24" s="1066"/>
      <c r="J24" s="73">
        <v>248115</v>
      </c>
      <c r="K24" s="71">
        <v>303315038</v>
      </c>
      <c r="L24" s="71">
        <v>385528</v>
      </c>
      <c r="M24" s="71">
        <v>467864087</v>
      </c>
      <c r="N24" s="71">
        <v>162300</v>
      </c>
      <c r="O24" s="71">
        <v>496950601</v>
      </c>
      <c r="P24" s="71">
        <v>0</v>
      </c>
      <c r="Q24" s="71">
        <v>0</v>
      </c>
      <c r="R24" s="71">
        <v>0</v>
      </c>
      <c r="S24" s="71">
        <v>0</v>
      </c>
      <c r="T24" s="71">
        <v>0</v>
      </c>
      <c r="U24" s="71">
        <v>0</v>
      </c>
      <c r="V24" s="71">
        <v>4337</v>
      </c>
      <c r="W24" s="71">
        <v>0</v>
      </c>
      <c r="X24" s="71">
        <v>0</v>
      </c>
      <c r="Y24" s="71">
        <v>26591541</v>
      </c>
      <c r="Z24" s="71">
        <v>1294721267.0000002</v>
      </c>
      <c r="AA24" s="71">
        <v>464009988</v>
      </c>
      <c r="AB24" s="71">
        <v>2406209195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1641</v>
      </c>
      <c r="B25" s="70">
        <v>17</v>
      </c>
      <c r="C25" s="70">
        <v>18</v>
      </c>
      <c r="D25" s="70">
        <v>17</v>
      </c>
      <c r="E25" s="70">
        <v>2024</v>
      </c>
      <c r="F25" s="70" t="s">
        <v>1554</v>
      </c>
      <c r="G25" s="1073" t="s">
        <v>1642</v>
      </c>
      <c r="H25" s="70" t="s">
        <v>1643</v>
      </c>
      <c r="I25" s="1066"/>
      <c r="J25" s="73">
        <v>18133</v>
      </c>
      <c r="K25" s="71">
        <v>20799068</v>
      </c>
      <c r="L25" s="71">
        <v>296036</v>
      </c>
      <c r="M25" s="71">
        <v>338923278</v>
      </c>
      <c r="N25" s="71">
        <v>453900</v>
      </c>
      <c r="O25" s="71">
        <v>1144638580</v>
      </c>
      <c r="P25" s="71">
        <v>5365</v>
      </c>
      <c r="Q25" s="71">
        <v>32123060.000000004</v>
      </c>
      <c r="R25" s="71">
        <v>0</v>
      </c>
      <c r="S25" s="71">
        <v>0</v>
      </c>
      <c r="T25" s="71">
        <v>0</v>
      </c>
      <c r="U25" s="71">
        <v>0</v>
      </c>
      <c r="V25" s="71">
        <v>763</v>
      </c>
      <c r="W25" s="71">
        <v>0</v>
      </c>
      <c r="X25" s="71">
        <v>0</v>
      </c>
      <c r="Y25" s="71">
        <v>4677734.9999999991</v>
      </c>
      <c r="Z25" s="71">
        <v>1541161721</v>
      </c>
      <c r="AA25" s="71">
        <v>9774386</v>
      </c>
      <c r="AB25" s="71">
        <v>120730248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1644</v>
      </c>
      <c r="B26" s="70">
        <v>18</v>
      </c>
      <c r="C26" s="70">
        <v>18</v>
      </c>
      <c r="D26" s="70">
        <v>18</v>
      </c>
      <c r="E26" s="70">
        <v>2024</v>
      </c>
      <c r="F26" s="70" t="s">
        <v>1554</v>
      </c>
      <c r="G26" s="1073" t="s">
        <v>1645</v>
      </c>
      <c r="H26" s="70" t="s">
        <v>1646</v>
      </c>
      <c r="I26" s="1066"/>
      <c r="J26" s="73">
        <v>24037</v>
      </c>
      <c r="K26" s="71">
        <v>27171370</v>
      </c>
      <c r="L26" s="71">
        <v>736682</v>
      </c>
      <c r="M26" s="71">
        <v>831533372</v>
      </c>
      <c r="N26" s="71">
        <v>447700</v>
      </c>
      <c r="O26" s="71">
        <v>1129062896</v>
      </c>
      <c r="P26" s="71">
        <v>8415</v>
      </c>
      <c r="Q26" s="71">
        <v>44634641</v>
      </c>
      <c r="R26" s="71">
        <v>0</v>
      </c>
      <c r="S26" s="71">
        <v>0</v>
      </c>
      <c r="T26" s="71">
        <v>0</v>
      </c>
      <c r="U26" s="71">
        <v>0</v>
      </c>
      <c r="V26" s="71">
        <v>821</v>
      </c>
      <c r="W26" s="71">
        <v>0</v>
      </c>
      <c r="X26" s="71">
        <v>0</v>
      </c>
      <c r="Y26" s="71">
        <v>5033391</v>
      </c>
      <c r="Z26" s="71">
        <v>2037435670</v>
      </c>
      <c r="AA26" s="71">
        <v>11092451</v>
      </c>
      <c r="AB26" s="71">
        <v>182136824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1647</v>
      </c>
      <c r="B27" s="70">
        <v>19</v>
      </c>
      <c r="C27" s="70">
        <v>18</v>
      </c>
      <c r="D27" s="70">
        <v>19</v>
      </c>
      <c r="E27" s="70">
        <v>2024</v>
      </c>
      <c r="F27" s="70" t="s">
        <v>1554</v>
      </c>
      <c r="G27" s="1073" t="s">
        <v>1648</v>
      </c>
      <c r="H27" s="70" t="s">
        <v>1649</v>
      </c>
      <c r="I27" s="1066"/>
      <c r="J27" s="73">
        <v>48223</v>
      </c>
      <c r="K27" s="71">
        <v>52610471</v>
      </c>
      <c r="L27" s="71">
        <v>1441206</v>
      </c>
      <c r="M27" s="71">
        <v>1572406571</v>
      </c>
      <c r="N27" s="71">
        <v>663300</v>
      </c>
      <c r="O27" s="71">
        <v>1674495881</v>
      </c>
      <c r="P27" s="71">
        <v>5325</v>
      </c>
      <c r="Q27" s="71">
        <v>30218418</v>
      </c>
      <c r="R27" s="71">
        <v>0</v>
      </c>
      <c r="S27" s="71">
        <v>0</v>
      </c>
      <c r="T27" s="71">
        <v>0</v>
      </c>
      <c r="U27" s="71">
        <v>0</v>
      </c>
      <c r="V27" s="71">
        <v>1438</v>
      </c>
      <c r="W27" s="71">
        <v>0</v>
      </c>
      <c r="X27" s="71">
        <v>0</v>
      </c>
      <c r="Y27" s="71">
        <v>8815608.0000000019</v>
      </c>
      <c r="Z27" s="71">
        <v>3338546949</v>
      </c>
      <c r="AA27" s="71">
        <v>23805563</v>
      </c>
      <c r="AB27" s="71">
        <v>300954491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1650</v>
      </c>
      <c r="B28" s="70">
        <v>20</v>
      </c>
      <c r="C28" s="70">
        <v>18</v>
      </c>
      <c r="D28" s="70">
        <v>20</v>
      </c>
      <c r="E28" s="70">
        <v>2024</v>
      </c>
      <c r="F28" s="70" t="s">
        <v>1554</v>
      </c>
      <c r="G28" s="1073" t="s">
        <v>1651</v>
      </c>
      <c r="H28" s="70" t="s">
        <v>1652</v>
      </c>
      <c r="I28" s="1066"/>
      <c r="J28" s="73">
        <v>79657</v>
      </c>
      <c r="K28" s="71">
        <v>89245103</v>
      </c>
      <c r="L28" s="71">
        <v>1417315</v>
      </c>
      <c r="M28" s="71">
        <v>1585960124.0000002</v>
      </c>
      <c r="N28" s="71">
        <v>427200</v>
      </c>
      <c r="O28" s="71">
        <v>1083059777.9999998</v>
      </c>
      <c r="P28" s="71">
        <v>4013</v>
      </c>
      <c r="Q28" s="71">
        <v>24028820</v>
      </c>
      <c r="R28" s="71">
        <v>0</v>
      </c>
      <c r="S28" s="71">
        <v>0</v>
      </c>
      <c r="T28" s="71">
        <v>0</v>
      </c>
      <c r="U28" s="71">
        <v>22</v>
      </c>
      <c r="V28" s="71">
        <v>900</v>
      </c>
      <c r="W28" s="71">
        <v>0</v>
      </c>
      <c r="X28" s="71">
        <v>137111.99999999997</v>
      </c>
      <c r="Y28" s="71">
        <v>5520026</v>
      </c>
      <c r="Z28" s="71">
        <v>2787950963.0000005</v>
      </c>
      <c r="AA28" s="71">
        <v>56113680</v>
      </c>
      <c r="AB28" s="71">
        <v>743913725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1653</v>
      </c>
      <c r="B29" s="70">
        <v>21</v>
      </c>
      <c r="C29" s="70">
        <v>18</v>
      </c>
      <c r="D29" s="70">
        <v>21</v>
      </c>
      <c r="E29" s="70">
        <v>2024</v>
      </c>
      <c r="F29" s="70" t="s">
        <v>1554</v>
      </c>
      <c r="G29" s="1073" t="s">
        <v>1654</v>
      </c>
      <c r="H29" s="70" t="s">
        <v>1655</v>
      </c>
      <c r="I29" s="1066"/>
      <c r="J29" s="73">
        <v>94359</v>
      </c>
      <c r="K29" s="71">
        <v>114095421</v>
      </c>
      <c r="L29" s="71">
        <v>1427550</v>
      </c>
      <c r="M29" s="71">
        <v>1716542504</v>
      </c>
      <c r="N29" s="71">
        <v>296900</v>
      </c>
      <c r="O29" s="71">
        <v>651901018</v>
      </c>
      <c r="P29" s="71">
        <v>0</v>
      </c>
      <c r="Q29" s="71">
        <v>0</v>
      </c>
      <c r="R29" s="71">
        <v>0</v>
      </c>
      <c r="S29" s="71">
        <v>0</v>
      </c>
      <c r="T29" s="71">
        <v>0</v>
      </c>
      <c r="U29" s="71">
        <v>0</v>
      </c>
      <c r="V29" s="71">
        <v>30</v>
      </c>
      <c r="W29" s="71">
        <v>0</v>
      </c>
      <c r="X29" s="71">
        <v>0</v>
      </c>
      <c r="Y29" s="71">
        <v>181752</v>
      </c>
      <c r="Z29" s="71">
        <v>2482720695</v>
      </c>
      <c r="AA29" s="71">
        <v>44643425</v>
      </c>
      <c r="AB29" s="71">
        <v>635925576</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1656</v>
      </c>
      <c r="B30" s="70">
        <v>22</v>
      </c>
      <c r="C30" s="70">
        <v>18</v>
      </c>
      <c r="D30" s="70">
        <v>22</v>
      </c>
      <c r="E30" s="70">
        <v>2024</v>
      </c>
      <c r="F30" s="70" t="s">
        <v>1554</v>
      </c>
      <c r="G30" s="1073" t="s">
        <v>1657</v>
      </c>
      <c r="H30" s="70" t="s">
        <v>1658</v>
      </c>
      <c r="I30" s="1066"/>
      <c r="J30" s="73">
        <v>30209</v>
      </c>
      <c r="K30" s="71">
        <v>32515019.000000004</v>
      </c>
      <c r="L30" s="71">
        <v>863791</v>
      </c>
      <c r="M30" s="71">
        <v>928704277</v>
      </c>
      <c r="N30" s="71">
        <v>1161500</v>
      </c>
      <c r="O30" s="71">
        <v>3155080109</v>
      </c>
      <c r="P30" s="71">
        <v>1768</v>
      </c>
      <c r="Q30" s="71">
        <v>10587331</v>
      </c>
      <c r="R30" s="71">
        <v>0</v>
      </c>
      <c r="S30" s="71">
        <v>0</v>
      </c>
      <c r="T30" s="71">
        <v>0</v>
      </c>
      <c r="U30" s="71">
        <v>117</v>
      </c>
      <c r="V30" s="71">
        <v>3417</v>
      </c>
      <c r="W30" s="71">
        <v>0</v>
      </c>
      <c r="X30" s="71">
        <v>716708</v>
      </c>
      <c r="Y30" s="71">
        <v>20952063</v>
      </c>
      <c r="Z30" s="71">
        <v>4148555506.999999</v>
      </c>
      <c r="AA30" s="71">
        <v>11237390</v>
      </c>
      <c r="AB30" s="71">
        <v>154726402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4152738.9999999995</v>
      </c>
      <c r="K31" s="71">
        <v>5046521269.999999</v>
      </c>
      <c r="L31" s="71">
        <v>551060</v>
      </c>
      <c r="M31" s="71">
        <v>664710880</v>
      </c>
      <c r="N31" s="71">
        <v>2897300</v>
      </c>
      <c r="O31" s="71">
        <v>8578796987</v>
      </c>
      <c r="P31" s="71">
        <v>15336</v>
      </c>
      <c r="Q31" s="71">
        <v>83190355</v>
      </c>
      <c r="R31" s="71">
        <v>0</v>
      </c>
      <c r="S31" s="71">
        <v>0</v>
      </c>
      <c r="T31" s="71">
        <v>122261</v>
      </c>
      <c r="U31" s="71">
        <v>2826</v>
      </c>
      <c r="V31" s="71">
        <v>6950</v>
      </c>
      <c r="W31" s="71">
        <v>853098575</v>
      </c>
      <c r="X31" s="71">
        <v>17330258</v>
      </c>
      <c r="Y31" s="71">
        <v>42618626</v>
      </c>
      <c r="Z31" s="71">
        <v>15286266950.999998</v>
      </c>
      <c r="AA31" s="71">
        <v>10908480024</v>
      </c>
      <c r="AB31" s="71">
        <v>55110186863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1659</v>
      </c>
      <c r="B32" s="70">
        <v>24</v>
      </c>
      <c r="C32" s="70">
        <v>18</v>
      </c>
      <c r="D32" s="70">
        <v>24</v>
      </c>
      <c r="E32" s="70">
        <v>2024</v>
      </c>
      <c r="F32" s="70" t="s">
        <v>1554</v>
      </c>
      <c r="G32" s="1073" t="s">
        <v>1660</v>
      </c>
      <c r="H32" s="70" t="s">
        <v>1661</v>
      </c>
      <c r="I32" s="1066"/>
      <c r="J32" s="73">
        <v>13829</v>
      </c>
      <c r="K32" s="71">
        <v>14862870.999999998</v>
      </c>
      <c r="L32" s="71">
        <v>115510</v>
      </c>
      <c r="M32" s="71">
        <v>124183333</v>
      </c>
      <c r="N32" s="71">
        <v>1388300</v>
      </c>
      <c r="O32" s="71">
        <v>3948494576</v>
      </c>
      <c r="P32" s="71">
        <v>23466</v>
      </c>
      <c r="Q32" s="71">
        <v>151976678.00000003</v>
      </c>
      <c r="R32" s="71">
        <v>0</v>
      </c>
      <c r="S32" s="71">
        <v>0</v>
      </c>
      <c r="T32" s="71">
        <v>0</v>
      </c>
      <c r="U32" s="71">
        <v>74</v>
      </c>
      <c r="V32" s="71">
        <v>55</v>
      </c>
      <c r="W32" s="71">
        <v>0</v>
      </c>
      <c r="X32" s="71">
        <v>454259</v>
      </c>
      <c r="Y32" s="71">
        <v>338732.00000000006</v>
      </c>
      <c r="Z32" s="71">
        <v>4240310449.000001</v>
      </c>
      <c r="AA32" s="71">
        <v>5445226</v>
      </c>
      <c r="AB32" s="71">
        <v>85063967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1662</v>
      </c>
      <c r="B33" s="70">
        <v>25</v>
      </c>
      <c r="C33" s="70">
        <v>18</v>
      </c>
      <c r="D33" s="70">
        <v>25</v>
      </c>
      <c r="E33" s="70">
        <v>2024</v>
      </c>
      <c r="F33" s="70" t="s">
        <v>1554</v>
      </c>
      <c r="G33" s="1073" t="s">
        <v>1663</v>
      </c>
      <c r="H33" s="70" t="s">
        <v>1664</v>
      </c>
      <c r="I33" s="1066"/>
      <c r="J33" s="73">
        <v>21043</v>
      </c>
      <c r="K33" s="71">
        <v>23100178</v>
      </c>
      <c r="L33" s="71">
        <v>233636</v>
      </c>
      <c r="M33" s="71">
        <v>256277336</v>
      </c>
      <c r="N33" s="71">
        <v>923700</v>
      </c>
      <c r="O33" s="71">
        <v>2690979210</v>
      </c>
      <c r="P33" s="71">
        <v>4127</v>
      </c>
      <c r="Q33" s="71">
        <v>23152222</v>
      </c>
      <c r="R33" s="71">
        <v>0</v>
      </c>
      <c r="S33" s="71">
        <v>0</v>
      </c>
      <c r="T33" s="71">
        <v>0</v>
      </c>
      <c r="U33" s="71">
        <v>0</v>
      </c>
      <c r="V33" s="71">
        <v>8</v>
      </c>
      <c r="W33" s="71">
        <v>0</v>
      </c>
      <c r="X33" s="71">
        <v>0</v>
      </c>
      <c r="Y33" s="71">
        <v>50037</v>
      </c>
      <c r="Z33" s="71">
        <v>2993558983.0000005</v>
      </c>
      <c r="AA33" s="71">
        <v>8422267</v>
      </c>
      <c r="AB33" s="71">
        <v>120874129.00000001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1665</v>
      </c>
      <c r="B34" s="70">
        <v>26</v>
      </c>
      <c r="C34" s="70">
        <v>18</v>
      </c>
      <c r="D34" s="70">
        <v>26</v>
      </c>
      <c r="E34" s="70">
        <v>2024</v>
      </c>
      <c r="F34" s="70" t="s">
        <v>1554</v>
      </c>
      <c r="G34" s="1073" t="s">
        <v>1666</v>
      </c>
      <c r="H34" s="70" t="s">
        <v>1667</v>
      </c>
      <c r="I34" s="1066"/>
      <c r="J34" s="73">
        <v>20292</v>
      </c>
      <c r="K34" s="71">
        <v>24215307</v>
      </c>
      <c r="L34" s="71">
        <v>173142</v>
      </c>
      <c r="M34" s="71">
        <v>205392183</v>
      </c>
      <c r="N34" s="71">
        <v>0</v>
      </c>
      <c r="O34" s="71">
        <v>0</v>
      </c>
      <c r="P34" s="71">
        <v>0</v>
      </c>
      <c r="Q34" s="71">
        <v>0</v>
      </c>
      <c r="R34" s="71">
        <v>0</v>
      </c>
      <c r="S34" s="71">
        <v>0</v>
      </c>
      <c r="T34" s="71">
        <v>0</v>
      </c>
      <c r="U34" s="71">
        <v>0</v>
      </c>
      <c r="V34" s="71">
        <v>214</v>
      </c>
      <c r="W34" s="71">
        <v>0</v>
      </c>
      <c r="X34" s="71">
        <v>0</v>
      </c>
      <c r="Y34" s="71">
        <v>1312739</v>
      </c>
      <c r="Z34" s="71">
        <v>230920229</v>
      </c>
      <c r="AA34" s="71">
        <v>13491037</v>
      </c>
      <c r="AB34" s="71">
        <v>194268812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1668</v>
      </c>
      <c r="B35" s="70">
        <v>27</v>
      </c>
      <c r="C35" s="70">
        <v>18</v>
      </c>
      <c r="D35" s="70">
        <v>27</v>
      </c>
      <c r="E35" s="70">
        <v>2024</v>
      </c>
      <c r="F35" s="70" t="s">
        <v>1554</v>
      </c>
      <c r="G35" s="1073" t="s">
        <v>1669</v>
      </c>
      <c r="H35" s="70" t="s">
        <v>1670</v>
      </c>
      <c r="I35" s="1066"/>
      <c r="J35" s="73">
        <v>46138</v>
      </c>
      <c r="K35" s="71">
        <v>53128148</v>
      </c>
      <c r="L35" s="71">
        <v>1129165</v>
      </c>
      <c r="M35" s="71">
        <v>1295459099</v>
      </c>
      <c r="N35" s="71">
        <v>1953400</v>
      </c>
      <c r="O35" s="71">
        <v>4790749478</v>
      </c>
      <c r="P35" s="71">
        <v>5875</v>
      </c>
      <c r="Q35" s="71">
        <v>31817181</v>
      </c>
      <c r="R35" s="71">
        <v>0</v>
      </c>
      <c r="S35" s="71">
        <v>0</v>
      </c>
      <c r="T35" s="71">
        <v>0</v>
      </c>
      <c r="U35" s="71">
        <v>0</v>
      </c>
      <c r="V35" s="71">
        <v>0</v>
      </c>
      <c r="W35" s="71">
        <v>0</v>
      </c>
      <c r="X35" s="71">
        <v>0</v>
      </c>
      <c r="Y35" s="71">
        <v>0</v>
      </c>
      <c r="Z35" s="71">
        <v>6171153905.999999</v>
      </c>
      <c r="AA35" s="71">
        <v>23694724</v>
      </c>
      <c r="AB35" s="71">
        <v>298057301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1671</v>
      </c>
      <c r="B36" s="70">
        <v>28</v>
      </c>
      <c r="C36" s="70">
        <v>18</v>
      </c>
      <c r="D36" s="70">
        <v>28</v>
      </c>
      <c r="E36" s="70">
        <v>2024</v>
      </c>
      <c r="F36" s="70" t="s">
        <v>1554</v>
      </c>
      <c r="G36" s="1073" t="s">
        <v>1672</v>
      </c>
      <c r="H36" s="70" t="s">
        <v>1673</v>
      </c>
      <c r="I36" s="1066"/>
      <c r="J36" s="73">
        <v>25225</v>
      </c>
      <c r="K36" s="71">
        <v>26937289</v>
      </c>
      <c r="L36" s="71">
        <v>27139</v>
      </c>
      <c r="M36" s="71">
        <v>28994537</v>
      </c>
      <c r="N36" s="71">
        <v>388000</v>
      </c>
      <c r="O36" s="71">
        <v>1150035511</v>
      </c>
      <c r="P36" s="71">
        <v>2175</v>
      </c>
      <c r="Q36" s="71">
        <v>13020239</v>
      </c>
      <c r="R36" s="71">
        <v>0</v>
      </c>
      <c r="S36" s="71">
        <v>0</v>
      </c>
      <c r="T36" s="71">
        <v>0</v>
      </c>
      <c r="U36" s="71">
        <v>0</v>
      </c>
      <c r="V36" s="71">
        <v>0</v>
      </c>
      <c r="W36" s="71">
        <v>0</v>
      </c>
      <c r="X36" s="71">
        <v>0</v>
      </c>
      <c r="Y36" s="71">
        <v>0</v>
      </c>
      <c r="Z36" s="71">
        <v>1218987576</v>
      </c>
      <c r="AA36" s="71">
        <v>11559676</v>
      </c>
      <c r="AB36" s="71">
        <v>165308479</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1674</v>
      </c>
      <c r="B37" s="70">
        <v>29</v>
      </c>
      <c r="C37" s="70">
        <v>18</v>
      </c>
      <c r="D37" s="70">
        <v>29</v>
      </c>
      <c r="E37" s="70">
        <v>2024</v>
      </c>
      <c r="F37" s="70" t="s">
        <v>1554</v>
      </c>
      <c r="G37" s="1073" t="s">
        <v>1675</v>
      </c>
      <c r="H37" s="70" t="s">
        <v>1676</v>
      </c>
      <c r="I37" s="1066"/>
      <c r="J37" s="73">
        <v>92971</v>
      </c>
      <c r="K37" s="71">
        <v>108338158</v>
      </c>
      <c r="L37" s="71">
        <v>269120</v>
      </c>
      <c r="M37" s="71">
        <v>312338543</v>
      </c>
      <c r="N37" s="71">
        <v>86400</v>
      </c>
      <c r="O37" s="71">
        <v>173300111.99999997</v>
      </c>
      <c r="P37" s="71">
        <v>0</v>
      </c>
      <c r="Q37" s="71">
        <v>0</v>
      </c>
      <c r="R37" s="71">
        <v>0</v>
      </c>
      <c r="S37" s="71">
        <v>0</v>
      </c>
      <c r="T37" s="71">
        <v>0</v>
      </c>
      <c r="U37" s="71">
        <v>0</v>
      </c>
      <c r="V37" s="71">
        <v>0</v>
      </c>
      <c r="W37" s="71">
        <v>0</v>
      </c>
      <c r="X37" s="71">
        <v>0</v>
      </c>
      <c r="Y37" s="71">
        <v>0</v>
      </c>
      <c r="Z37" s="71">
        <v>593976813</v>
      </c>
      <c r="AA37" s="71">
        <v>214998356</v>
      </c>
      <c r="AB37" s="71">
        <v>991808745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1677</v>
      </c>
      <c r="B38" s="70">
        <v>30</v>
      </c>
      <c r="C38" s="70">
        <v>18</v>
      </c>
      <c r="D38" s="70">
        <v>30</v>
      </c>
      <c r="E38" s="70">
        <v>2024</v>
      </c>
      <c r="F38" s="70" t="s">
        <v>1554</v>
      </c>
      <c r="G38" s="1073" t="s">
        <v>1678</v>
      </c>
      <c r="H38" s="70" t="s">
        <v>1679</v>
      </c>
      <c r="I38" s="1066"/>
      <c r="J38" s="73">
        <v>185293</v>
      </c>
      <c r="K38" s="71">
        <v>214465316</v>
      </c>
      <c r="L38" s="71">
        <v>1046685.9999999999</v>
      </c>
      <c r="M38" s="71">
        <v>1206545611</v>
      </c>
      <c r="N38" s="71">
        <v>29800</v>
      </c>
      <c r="O38" s="71">
        <v>58129249</v>
      </c>
      <c r="P38" s="71">
        <v>248</v>
      </c>
      <c r="Q38" s="71">
        <v>1344981</v>
      </c>
      <c r="R38" s="71">
        <v>0</v>
      </c>
      <c r="S38" s="71">
        <v>0</v>
      </c>
      <c r="T38" s="71">
        <v>0</v>
      </c>
      <c r="U38" s="71">
        <v>0</v>
      </c>
      <c r="V38" s="71">
        <v>0</v>
      </c>
      <c r="W38" s="71">
        <v>0</v>
      </c>
      <c r="X38" s="71">
        <v>0</v>
      </c>
      <c r="Y38" s="71">
        <v>0</v>
      </c>
      <c r="Z38" s="71">
        <v>1480485157.0000002</v>
      </c>
      <c r="AA38" s="71">
        <v>418250939</v>
      </c>
      <c r="AB38" s="71">
        <v>1966882830.9999998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1680</v>
      </c>
      <c r="B39" s="70">
        <v>31</v>
      </c>
      <c r="C39" s="70">
        <v>18</v>
      </c>
      <c r="D39" s="70">
        <v>31</v>
      </c>
      <c r="E39" s="70">
        <v>2024</v>
      </c>
      <c r="F39" s="70" t="s">
        <v>1554</v>
      </c>
      <c r="G39" s="1073" t="s">
        <v>1681</v>
      </c>
      <c r="H39" s="70" t="s">
        <v>1682</v>
      </c>
      <c r="I39" s="1066"/>
      <c r="J39" s="73">
        <v>20086</v>
      </c>
      <c r="K39" s="71">
        <v>22809226</v>
      </c>
      <c r="L39" s="71">
        <v>525744</v>
      </c>
      <c r="M39" s="71">
        <v>596044650</v>
      </c>
      <c r="N39" s="71">
        <v>14800</v>
      </c>
      <c r="O39" s="71">
        <v>26984145</v>
      </c>
      <c r="P39" s="71">
        <v>0</v>
      </c>
      <c r="Q39" s="71">
        <v>0</v>
      </c>
      <c r="R39" s="71">
        <v>0</v>
      </c>
      <c r="S39" s="71">
        <v>0</v>
      </c>
      <c r="T39" s="71">
        <v>0</v>
      </c>
      <c r="U39" s="71">
        <v>0</v>
      </c>
      <c r="V39" s="71">
        <v>92</v>
      </c>
      <c r="W39" s="71">
        <v>0</v>
      </c>
      <c r="X39" s="71">
        <v>0</v>
      </c>
      <c r="Y39" s="71">
        <v>561691</v>
      </c>
      <c r="Z39" s="71">
        <v>646399712</v>
      </c>
      <c r="AA39" s="71">
        <v>8730015</v>
      </c>
      <c r="AB39" s="71">
        <v>131719410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1683</v>
      </c>
      <c r="B40" s="70">
        <v>32</v>
      </c>
      <c r="C40" s="70">
        <v>18</v>
      </c>
      <c r="D40" s="70">
        <v>32</v>
      </c>
      <c r="E40" s="70">
        <v>2024</v>
      </c>
      <c r="F40" s="70" t="s">
        <v>1554</v>
      </c>
      <c r="G40" s="1073" t="s">
        <v>1684</v>
      </c>
      <c r="H40" s="70" t="s">
        <v>1685</v>
      </c>
      <c r="I40" s="1066"/>
      <c r="J40" s="73">
        <v>359971</v>
      </c>
      <c r="K40" s="71">
        <v>430489984</v>
      </c>
      <c r="L40" s="71">
        <v>1688585</v>
      </c>
      <c r="M40" s="71">
        <v>2002218216.9999998</v>
      </c>
      <c r="N40" s="71">
        <v>1839100</v>
      </c>
      <c r="O40" s="71">
        <v>4477204485</v>
      </c>
      <c r="P40" s="71">
        <v>542</v>
      </c>
      <c r="Q40" s="71">
        <v>3665616</v>
      </c>
      <c r="R40" s="71">
        <v>0</v>
      </c>
      <c r="S40" s="71">
        <v>0</v>
      </c>
      <c r="T40" s="71">
        <v>97799</v>
      </c>
      <c r="U40" s="71">
        <v>11503</v>
      </c>
      <c r="V40" s="71">
        <v>25260</v>
      </c>
      <c r="W40" s="71">
        <v>679435968</v>
      </c>
      <c r="X40" s="71">
        <v>70534433.999999985</v>
      </c>
      <c r="Y40" s="71">
        <v>154891377</v>
      </c>
      <c r="Z40" s="71">
        <v>7818440080.999999</v>
      </c>
      <c r="AA40" s="71">
        <v>765644166</v>
      </c>
      <c r="AB40" s="71">
        <v>3284995018</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1686</v>
      </c>
      <c r="B41" s="70">
        <v>33</v>
      </c>
      <c r="C41" s="70">
        <v>18</v>
      </c>
      <c r="D41" s="70">
        <v>33</v>
      </c>
      <c r="E41" s="70">
        <v>2024</v>
      </c>
      <c r="F41" s="70" t="s">
        <v>1554</v>
      </c>
      <c r="G41" s="1073" t="s">
        <v>1687</v>
      </c>
      <c r="H41" s="70" t="s">
        <v>1688</v>
      </c>
      <c r="I41" s="1066"/>
      <c r="J41" s="73">
        <v>30322</v>
      </c>
      <c r="K41" s="71">
        <v>34926876</v>
      </c>
      <c r="L41" s="71">
        <v>528745</v>
      </c>
      <c r="M41" s="71">
        <v>607001871</v>
      </c>
      <c r="N41" s="71">
        <v>123400</v>
      </c>
      <c r="O41" s="71">
        <v>239146464</v>
      </c>
      <c r="P41" s="71">
        <v>466</v>
      </c>
      <c r="Q41" s="71">
        <v>2552732</v>
      </c>
      <c r="R41" s="71">
        <v>0</v>
      </c>
      <c r="S41" s="71">
        <v>0</v>
      </c>
      <c r="T41" s="71">
        <v>0</v>
      </c>
      <c r="U41" s="71">
        <v>0</v>
      </c>
      <c r="V41" s="71">
        <v>0</v>
      </c>
      <c r="W41" s="71">
        <v>0</v>
      </c>
      <c r="X41" s="71">
        <v>0</v>
      </c>
      <c r="Y41" s="71">
        <v>0</v>
      </c>
      <c r="Z41" s="71">
        <v>883627943.00000012</v>
      </c>
      <c r="AA41" s="71">
        <v>14681910</v>
      </c>
      <c r="AB41" s="71">
        <v>234082146</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1689</v>
      </c>
      <c r="B42" s="70">
        <v>34</v>
      </c>
      <c r="C42" s="70">
        <v>18</v>
      </c>
      <c r="D42" s="70">
        <v>34</v>
      </c>
      <c r="E42" s="70">
        <v>2024</v>
      </c>
      <c r="F42" s="70" t="s">
        <v>1554</v>
      </c>
      <c r="G42" s="1073" t="s">
        <v>1690</v>
      </c>
      <c r="H42" s="70" t="s">
        <v>1691</v>
      </c>
      <c r="I42" s="1066"/>
      <c r="J42" s="73">
        <v>98340</v>
      </c>
      <c r="K42" s="71">
        <v>117809035.00000001</v>
      </c>
      <c r="L42" s="71">
        <v>1649729</v>
      </c>
      <c r="M42" s="71">
        <v>1966365817</v>
      </c>
      <c r="N42" s="71">
        <v>889800</v>
      </c>
      <c r="O42" s="71">
        <v>2175821526</v>
      </c>
      <c r="P42" s="71">
        <v>3164</v>
      </c>
      <c r="Q42" s="71">
        <v>18766521</v>
      </c>
      <c r="R42" s="71">
        <v>0</v>
      </c>
      <c r="S42" s="71">
        <v>0</v>
      </c>
      <c r="T42" s="71">
        <v>0</v>
      </c>
      <c r="U42" s="71">
        <v>4</v>
      </c>
      <c r="V42" s="71">
        <v>3372</v>
      </c>
      <c r="W42" s="71">
        <v>0</v>
      </c>
      <c r="X42" s="71">
        <v>22075</v>
      </c>
      <c r="Y42" s="71">
        <v>20677595</v>
      </c>
      <c r="Z42" s="71">
        <v>4299462568.999999</v>
      </c>
      <c r="AA42" s="71">
        <v>193675731</v>
      </c>
      <c r="AB42" s="71">
        <v>995433221</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1692</v>
      </c>
      <c r="B43" s="70">
        <v>35</v>
      </c>
      <c r="C43" s="70">
        <v>18</v>
      </c>
      <c r="D43" s="70">
        <v>35</v>
      </c>
      <c r="E43" s="70">
        <v>2024</v>
      </c>
      <c r="F43" s="70" t="s">
        <v>1554</v>
      </c>
      <c r="G43" s="1073" t="s">
        <v>1693</v>
      </c>
      <c r="H43" s="70" t="s">
        <v>1694</v>
      </c>
      <c r="I43" s="1066"/>
      <c r="J43" s="73">
        <v>16001.999999999998</v>
      </c>
      <c r="K43" s="71">
        <v>17222261</v>
      </c>
      <c r="L43" s="71">
        <v>511</v>
      </c>
      <c r="M43" s="71">
        <v>550195.00000000012</v>
      </c>
      <c r="N43" s="71">
        <v>94400</v>
      </c>
      <c r="O43" s="71">
        <v>228491472.99999997</v>
      </c>
      <c r="P43" s="71">
        <v>1498</v>
      </c>
      <c r="Q43" s="71">
        <v>8968135</v>
      </c>
      <c r="R43" s="71">
        <v>0</v>
      </c>
      <c r="S43" s="71">
        <v>0</v>
      </c>
      <c r="T43" s="71">
        <v>0</v>
      </c>
      <c r="U43" s="71">
        <v>0</v>
      </c>
      <c r="V43" s="71">
        <v>10</v>
      </c>
      <c r="W43" s="71">
        <v>0</v>
      </c>
      <c r="X43" s="71">
        <v>0</v>
      </c>
      <c r="Y43" s="71">
        <v>58377.000000000007</v>
      </c>
      <c r="Z43" s="71">
        <v>255290441</v>
      </c>
      <c r="AA43" s="71">
        <v>7509646</v>
      </c>
      <c r="AB43" s="71">
        <v>87046831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1695</v>
      </c>
      <c r="B44" s="70">
        <v>36</v>
      </c>
      <c r="C44" s="70">
        <v>18</v>
      </c>
      <c r="D44" s="70">
        <v>36</v>
      </c>
      <c r="E44" s="70">
        <v>2024</v>
      </c>
      <c r="F44" s="70" t="s">
        <v>1554</v>
      </c>
      <c r="G44" s="1073" t="s">
        <v>1696</v>
      </c>
      <c r="H44" s="70" t="s">
        <v>1697</v>
      </c>
      <c r="I44" s="1066"/>
      <c r="J44" s="73">
        <v>40384</v>
      </c>
      <c r="K44" s="71">
        <v>47337807</v>
      </c>
      <c r="L44" s="71">
        <v>288360</v>
      </c>
      <c r="M44" s="71">
        <v>336878621</v>
      </c>
      <c r="N44" s="71">
        <v>190300</v>
      </c>
      <c r="O44" s="71">
        <v>399282826</v>
      </c>
      <c r="P44" s="71">
        <v>884</v>
      </c>
      <c r="Q44" s="71">
        <v>5240317</v>
      </c>
      <c r="R44" s="71">
        <v>0</v>
      </c>
      <c r="S44" s="71">
        <v>0</v>
      </c>
      <c r="T44" s="71">
        <v>0</v>
      </c>
      <c r="U44" s="71">
        <v>0</v>
      </c>
      <c r="V44" s="71">
        <v>0</v>
      </c>
      <c r="W44" s="71">
        <v>0</v>
      </c>
      <c r="X44" s="71">
        <v>0</v>
      </c>
      <c r="Y44" s="71">
        <v>0</v>
      </c>
      <c r="Z44" s="71">
        <v>788739571.00000012</v>
      </c>
      <c r="AA44" s="71">
        <v>60400204.999999993</v>
      </c>
      <c r="AB44" s="71">
        <v>313033441</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1698</v>
      </c>
      <c r="B45" s="70">
        <v>37</v>
      </c>
      <c r="C45" s="70">
        <v>18</v>
      </c>
      <c r="D45" s="70">
        <v>37</v>
      </c>
      <c r="E45" s="70">
        <v>2024</v>
      </c>
      <c r="F45" s="70" t="s">
        <v>1554</v>
      </c>
      <c r="G45" s="1073" t="s">
        <v>1699</v>
      </c>
      <c r="H45" s="70" t="s">
        <v>1700</v>
      </c>
      <c r="I45" s="1066"/>
      <c r="J45" s="73">
        <v>95183</v>
      </c>
      <c r="K45" s="71">
        <v>117490716</v>
      </c>
      <c r="L45" s="71">
        <v>1462513</v>
      </c>
      <c r="M45" s="71">
        <v>1793885096</v>
      </c>
      <c r="N45" s="71">
        <v>51600</v>
      </c>
      <c r="O45" s="71">
        <v>144040924</v>
      </c>
      <c r="P45" s="71">
        <v>0</v>
      </c>
      <c r="Q45" s="71">
        <v>0</v>
      </c>
      <c r="R45" s="71">
        <v>0</v>
      </c>
      <c r="S45" s="71">
        <v>0</v>
      </c>
      <c r="T45" s="71">
        <v>0</v>
      </c>
      <c r="U45" s="71">
        <v>0</v>
      </c>
      <c r="V45" s="71">
        <v>4488</v>
      </c>
      <c r="W45" s="71">
        <v>0</v>
      </c>
      <c r="X45" s="71">
        <v>0</v>
      </c>
      <c r="Y45" s="71">
        <v>27518699</v>
      </c>
      <c r="Z45" s="71">
        <v>2082935435.0000002</v>
      </c>
      <c r="AA45" s="71">
        <v>40025483</v>
      </c>
      <c r="AB45" s="71">
        <v>589613565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1701</v>
      </c>
      <c r="B46" s="70">
        <v>38</v>
      </c>
      <c r="C46" s="70">
        <v>18</v>
      </c>
      <c r="D46" s="70">
        <v>38</v>
      </c>
      <c r="E46" s="70">
        <v>2024</v>
      </c>
      <c r="F46" s="70" t="s">
        <v>1554</v>
      </c>
      <c r="G46" s="1073" t="s">
        <v>1702</v>
      </c>
      <c r="H46" s="70" t="s">
        <v>1703</v>
      </c>
      <c r="I46" s="1066"/>
      <c r="J46" s="73">
        <v>51795</v>
      </c>
      <c r="K46" s="71">
        <v>62354693</v>
      </c>
      <c r="L46" s="71">
        <v>384226</v>
      </c>
      <c r="M46" s="71">
        <v>459497730</v>
      </c>
      <c r="N46" s="71">
        <v>800</v>
      </c>
      <c r="O46" s="71">
        <v>1875593</v>
      </c>
      <c r="P46" s="71">
        <v>0</v>
      </c>
      <c r="Q46" s="71">
        <v>0</v>
      </c>
      <c r="R46" s="71">
        <v>0</v>
      </c>
      <c r="S46" s="71">
        <v>0</v>
      </c>
      <c r="T46" s="71">
        <v>0</v>
      </c>
      <c r="U46" s="71">
        <v>0</v>
      </c>
      <c r="V46" s="71">
        <v>2023.0000000000002</v>
      </c>
      <c r="W46" s="71">
        <v>0</v>
      </c>
      <c r="X46" s="71">
        <v>0</v>
      </c>
      <c r="Y46" s="71">
        <v>12406998</v>
      </c>
      <c r="Z46" s="71">
        <v>536135014.00000006</v>
      </c>
      <c r="AA46" s="71">
        <v>34374581</v>
      </c>
      <c r="AB46" s="71">
        <v>451255967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1704</v>
      </c>
      <c r="B47" s="70">
        <v>39</v>
      </c>
      <c r="C47" s="70">
        <v>18</v>
      </c>
      <c r="D47" s="70">
        <v>39</v>
      </c>
      <c r="E47" s="70">
        <v>2024</v>
      </c>
      <c r="F47" s="70" t="s">
        <v>1554</v>
      </c>
      <c r="G47" s="1073" t="s">
        <v>1705</v>
      </c>
      <c r="H47" s="70" t="s">
        <v>1706</v>
      </c>
      <c r="I47" s="1066"/>
      <c r="J47" s="73">
        <v>26099</v>
      </c>
      <c r="K47" s="71">
        <v>29567319</v>
      </c>
      <c r="L47" s="71">
        <v>444587</v>
      </c>
      <c r="M47" s="71">
        <v>502799453</v>
      </c>
      <c r="N47" s="71">
        <v>311100</v>
      </c>
      <c r="O47" s="71">
        <v>772182613.00000012</v>
      </c>
      <c r="P47" s="71">
        <v>203</v>
      </c>
      <c r="Q47" s="71">
        <v>1082335</v>
      </c>
      <c r="R47" s="71">
        <v>0</v>
      </c>
      <c r="S47" s="71">
        <v>0</v>
      </c>
      <c r="T47" s="71">
        <v>0</v>
      </c>
      <c r="U47" s="71">
        <v>0</v>
      </c>
      <c r="V47" s="71">
        <v>267</v>
      </c>
      <c r="W47" s="71">
        <v>0</v>
      </c>
      <c r="X47" s="71">
        <v>0</v>
      </c>
      <c r="Y47" s="71">
        <v>1638715.9999999998</v>
      </c>
      <c r="Z47" s="71">
        <v>1307270436</v>
      </c>
      <c r="AA47" s="71">
        <v>14297987</v>
      </c>
      <c r="AB47" s="71">
        <v>176993433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1707</v>
      </c>
      <c r="B48" s="70">
        <v>40</v>
      </c>
      <c r="C48" s="70">
        <v>18</v>
      </c>
      <c r="D48" s="70">
        <v>40</v>
      </c>
      <c r="E48" s="70">
        <v>2024</v>
      </c>
      <c r="F48" s="70" t="s">
        <v>1554</v>
      </c>
      <c r="G48" s="1073" t="s">
        <v>1708</v>
      </c>
      <c r="H48" s="70" t="s">
        <v>1709</v>
      </c>
      <c r="I48" s="1066"/>
      <c r="J48" s="73">
        <v>35872</v>
      </c>
      <c r="K48" s="71">
        <v>40163415</v>
      </c>
      <c r="L48" s="71">
        <v>748868</v>
      </c>
      <c r="M48" s="71">
        <v>837147633</v>
      </c>
      <c r="N48" s="71">
        <v>428300</v>
      </c>
      <c r="O48" s="71">
        <v>1054354718.9999999</v>
      </c>
      <c r="P48" s="71">
        <v>2747</v>
      </c>
      <c r="Q48" s="71">
        <v>16444932.000000002</v>
      </c>
      <c r="R48" s="71">
        <v>0</v>
      </c>
      <c r="S48" s="71">
        <v>0</v>
      </c>
      <c r="T48" s="71">
        <v>0</v>
      </c>
      <c r="U48" s="71">
        <v>62</v>
      </c>
      <c r="V48" s="71">
        <v>2076</v>
      </c>
      <c r="W48" s="71">
        <v>0</v>
      </c>
      <c r="X48" s="71">
        <v>379202.99999999994</v>
      </c>
      <c r="Y48" s="71">
        <v>12729296</v>
      </c>
      <c r="Z48" s="71">
        <v>1961219198</v>
      </c>
      <c r="AA48" s="71">
        <v>19289095</v>
      </c>
      <c r="AB48" s="71">
        <v>228785569.00000003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1710</v>
      </c>
      <c r="B49" s="70">
        <v>41</v>
      </c>
      <c r="C49" s="70">
        <v>18</v>
      </c>
      <c r="D49" s="70">
        <v>41</v>
      </c>
      <c r="E49" s="70">
        <v>2024</v>
      </c>
      <c r="F49" s="70" t="s">
        <v>1554</v>
      </c>
      <c r="G49" s="1073" t="s">
        <v>1711</v>
      </c>
      <c r="H49" s="70" t="s">
        <v>1712</v>
      </c>
      <c r="I49" s="1066"/>
      <c r="J49" s="73">
        <v>27795</v>
      </c>
      <c r="K49" s="71">
        <v>31577745.999999996</v>
      </c>
      <c r="L49" s="71">
        <v>980924</v>
      </c>
      <c r="M49" s="71">
        <v>1112056918</v>
      </c>
      <c r="N49" s="71">
        <v>699100</v>
      </c>
      <c r="O49" s="71">
        <v>1632510661</v>
      </c>
      <c r="P49" s="71">
        <v>637</v>
      </c>
      <c r="Q49" s="71">
        <v>3361474.0000000005</v>
      </c>
      <c r="R49" s="71">
        <v>0</v>
      </c>
      <c r="S49" s="71">
        <v>0</v>
      </c>
      <c r="T49" s="71">
        <v>0</v>
      </c>
      <c r="U49" s="71">
        <v>0</v>
      </c>
      <c r="V49" s="71">
        <v>206</v>
      </c>
      <c r="W49" s="71">
        <v>0</v>
      </c>
      <c r="X49" s="71">
        <v>0</v>
      </c>
      <c r="Y49" s="71">
        <v>1265400</v>
      </c>
      <c r="Z49" s="71">
        <v>2780772199</v>
      </c>
      <c r="AA49" s="71">
        <v>11538930</v>
      </c>
      <c r="AB49" s="71">
        <v>171193193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1713</v>
      </c>
      <c r="B50" s="70">
        <v>42</v>
      </c>
      <c r="C50" s="70">
        <v>18</v>
      </c>
      <c r="D50" s="70">
        <v>42</v>
      </c>
      <c r="E50" s="70">
        <v>2024</v>
      </c>
      <c r="F50" s="70" t="s">
        <v>1554</v>
      </c>
      <c r="G50" s="1073" t="s">
        <v>1714</v>
      </c>
      <c r="H50" s="70" t="s">
        <v>1715</v>
      </c>
      <c r="I50" s="1066"/>
      <c r="J50" s="73">
        <v>142578</v>
      </c>
      <c r="K50" s="71">
        <v>167929299</v>
      </c>
      <c r="L50" s="71">
        <v>1416395</v>
      </c>
      <c r="M50" s="71">
        <v>1660690806</v>
      </c>
      <c r="N50" s="71">
        <v>347000</v>
      </c>
      <c r="O50" s="71">
        <v>781908247</v>
      </c>
      <c r="P50" s="71">
        <v>5406</v>
      </c>
      <c r="Q50" s="71">
        <v>32065001.000000004</v>
      </c>
      <c r="R50" s="71">
        <v>0</v>
      </c>
      <c r="S50" s="71">
        <v>0</v>
      </c>
      <c r="T50" s="71">
        <v>0</v>
      </c>
      <c r="U50" s="71">
        <v>0</v>
      </c>
      <c r="V50" s="71">
        <v>0</v>
      </c>
      <c r="W50" s="71">
        <v>0</v>
      </c>
      <c r="X50" s="71">
        <v>0</v>
      </c>
      <c r="Y50" s="71">
        <v>0</v>
      </c>
      <c r="Z50" s="71">
        <v>2642593352.9999995</v>
      </c>
      <c r="AA50" s="71">
        <v>260701130</v>
      </c>
      <c r="AB50" s="71">
        <v>1417025448</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1716</v>
      </c>
      <c r="B51" s="70">
        <v>43</v>
      </c>
      <c r="C51" s="70">
        <v>18</v>
      </c>
      <c r="D51" s="70">
        <v>43</v>
      </c>
      <c r="E51" s="70">
        <v>2024</v>
      </c>
      <c r="F51" s="70" t="s">
        <v>1554</v>
      </c>
      <c r="G51" s="1073" t="s">
        <v>1717</v>
      </c>
      <c r="H51" s="70" t="s">
        <v>1718</v>
      </c>
      <c r="I51" s="1066"/>
      <c r="J51" s="73">
        <v>143084</v>
      </c>
      <c r="K51" s="71">
        <v>167461404.99999997</v>
      </c>
      <c r="L51" s="71">
        <v>2277326</v>
      </c>
      <c r="M51" s="71">
        <v>2652963375</v>
      </c>
      <c r="N51" s="71">
        <v>1276500</v>
      </c>
      <c r="O51" s="71">
        <v>3114696807</v>
      </c>
      <c r="P51" s="71">
        <v>6018</v>
      </c>
      <c r="Q51" s="71">
        <v>31178536</v>
      </c>
      <c r="R51" s="71">
        <v>0</v>
      </c>
      <c r="S51" s="71">
        <v>0</v>
      </c>
      <c r="T51" s="71">
        <v>0</v>
      </c>
      <c r="U51" s="71">
        <v>0</v>
      </c>
      <c r="V51" s="71">
        <v>106</v>
      </c>
      <c r="W51" s="71">
        <v>0</v>
      </c>
      <c r="X51" s="71">
        <v>0</v>
      </c>
      <c r="Y51" s="71">
        <v>652690.00000000012</v>
      </c>
      <c r="Z51" s="71">
        <v>5966952813</v>
      </c>
      <c r="AA51" s="71">
        <v>232269224.99999997</v>
      </c>
      <c r="AB51" s="71">
        <v>1212030965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1719</v>
      </c>
      <c r="B52" s="70">
        <v>44</v>
      </c>
      <c r="C52" s="70">
        <v>18</v>
      </c>
      <c r="D52" s="70">
        <v>44</v>
      </c>
      <c r="E52" s="70">
        <v>2024</v>
      </c>
      <c r="F52" s="70" t="s">
        <v>1554</v>
      </c>
      <c r="G52" s="1073" t="s">
        <v>1720</v>
      </c>
      <c r="H52" s="70" t="s">
        <v>1721</v>
      </c>
      <c r="I52" s="1066"/>
      <c r="J52" s="73">
        <v>19322</v>
      </c>
      <c r="K52" s="71">
        <v>21271014</v>
      </c>
      <c r="L52" s="71">
        <v>5877</v>
      </c>
      <c r="M52" s="71">
        <v>6463911</v>
      </c>
      <c r="N52" s="71">
        <v>716000</v>
      </c>
      <c r="O52" s="71">
        <v>2041543751</v>
      </c>
      <c r="P52" s="71">
        <v>1703</v>
      </c>
      <c r="Q52" s="71">
        <v>9057807</v>
      </c>
      <c r="R52" s="71">
        <v>0</v>
      </c>
      <c r="S52" s="71">
        <v>0</v>
      </c>
      <c r="T52" s="71">
        <v>0</v>
      </c>
      <c r="U52" s="71">
        <v>0</v>
      </c>
      <c r="V52" s="71">
        <v>1</v>
      </c>
      <c r="W52" s="71">
        <v>0</v>
      </c>
      <c r="X52" s="71">
        <v>0</v>
      </c>
      <c r="Y52" s="71">
        <v>4660</v>
      </c>
      <c r="Z52" s="71">
        <v>2078341143.0000002</v>
      </c>
      <c r="AA52" s="71">
        <v>12188050</v>
      </c>
      <c r="AB52" s="71">
        <v>173019745</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1722</v>
      </c>
      <c r="B53" s="70">
        <v>45</v>
      </c>
      <c r="C53" s="70">
        <v>18</v>
      </c>
      <c r="D53" s="70">
        <v>45</v>
      </c>
      <c r="E53" s="70">
        <v>2024</v>
      </c>
      <c r="F53" s="70" t="s">
        <v>1554</v>
      </c>
      <c r="G53" s="1073" t="s">
        <v>1723</v>
      </c>
      <c r="H53" s="70" t="s">
        <v>1724</v>
      </c>
      <c r="I53" s="1066"/>
      <c r="J53" s="73">
        <v>17905</v>
      </c>
      <c r="K53" s="71">
        <v>20551343</v>
      </c>
      <c r="L53" s="71">
        <v>805923</v>
      </c>
      <c r="M53" s="71">
        <v>922996478</v>
      </c>
      <c r="N53" s="71">
        <v>635000</v>
      </c>
      <c r="O53" s="71">
        <v>1347240841</v>
      </c>
      <c r="P53" s="71">
        <v>1018</v>
      </c>
      <c r="Q53" s="71">
        <v>5512569.9999999991</v>
      </c>
      <c r="R53" s="71">
        <v>0</v>
      </c>
      <c r="S53" s="71">
        <v>0</v>
      </c>
      <c r="T53" s="71">
        <v>0</v>
      </c>
      <c r="U53" s="71">
        <v>0</v>
      </c>
      <c r="V53" s="71">
        <v>90</v>
      </c>
      <c r="W53" s="71">
        <v>0</v>
      </c>
      <c r="X53" s="71">
        <v>0</v>
      </c>
      <c r="Y53" s="71">
        <v>553106</v>
      </c>
      <c r="Z53" s="71">
        <v>2296854337.9999995</v>
      </c>
      <c r="AA53" s="71">
        <v>6888139</v>
      </c>
      <c r="AB53" s="71">
        <v>103465040.00000001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1725</v>
      </c>
      <c r="B54" s="70">
        <v>46</v>
      </c>
      <c r="C54" s="70">
        <v>18</v>
      </c>
      <c r="D54" s="70">
        <v>46</v>
      </c>
      <c r="E54" s="70">
        <v>2024</v>
      </c>
      <c r="F54" s="70" t="s">
        <v>1554</v>
      </c>
      <c r="G54" s="1073" t="s">
        <v>1726</v>
      </c>
      <c r="H54" s="70" t="s">
        <v>1727</v>
      </c>
      <c r="I54" s="1066"/>
      <c r="J54" s="73">
        <v>20762</v>
      </c>
      <c r="K54" s="71">
        <v>23627974</v>
      </c>
      <c r="L54" s="71">
        <v>1063301</v>
      </c>
      <c r="M54" s="71">
        <v>1207835603</v>
      </c>
      <c r="N54" s="71">
        <v>63300</v>
      </c>
      <c r="O54" s="71">
        <v>127655903.99999999</v>
      </c>
      <c r="P54" s="71">
        <v>0</v>
      </c>
      <c r="Q54" s="71">
        <v>0</v>
      </c>
      <c r="R54" s="71">
        <v>0</v>
      </c>
      <c r="S54" s="71">
        <v>0</v>
      </c>
      <c r="T54" s="71">
        <v>0</v>
      </c>
      <c r="U54" s="71">
        <v>0</v>
      </c>
      <c r="V54" s="71">
        <v>1363</v>
      </c>
      <c r="W54" s="71">
        <v>0</v>
      </c>
      <c r="X54" s="71">
        <v>0</v>
      </c>
      <c r="Y54" s="71">
        <v>8357915.9999999991</v>
      </c>
      <c r="Z54" s="71">
        <v>1367477397</v>
      </c>
      <c r="AA54" s="71">
        <v>7534599</v>
      </c>
      <c r="AB54" s="71">
        <v>105494611</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1728</v>
      </c>
      <c r="B55" s="70">
        <v>47</v>
      </c>
      <c r="C55" s="70">
        <v>18</v>
      </c>
      <c r="D55" s="70">
        <v>47</v>
      </c>
      <c r="E55" s="70">
        <v>2024</v>
      </c>
      <c r="F55" s="70" t="s">
        <v>1554</v>
      </c>
      <c r="G55" s="1073" t="s">
        <v>1729</v>
      </c>
      <c r="H55" s="70" t="s">
        <v>1730</v>
      </c>
      <c r="I55" s="1066"/>
      <c r="J55" s="73">
        <v>61724</v>
      </c>
      <c r="K55" s="71">
        <v>74044142.000000015</v>
      </c>
      <c r="L55" s="71">
        <v>217969</v>
      </c>
      <c r="M55" s="71">
        <v>260227176</v>
      </c>
      <c r="N55" s="71">
        <v>697800</v>
      </c>
      <c r="O55" s="71">
        <v>1592613241</v>
      </c>
      <c r="P55" s="71">
        <v>0</v>
      </c>
      <c r="Q55" s="71">
        <v>0</v>
      </c>
      <c r="R55" s="71">
        <v>0</v>
      </c>
      <c r="S55" s="71">
        <v>0</v>
      </c>
      <c r="T55" s="71">
        <v>0</v>
      </c>
      <c r="U55" s="71">
        <v>0</v>
      </c>
      <c r="V55" s="71">
        <v>0</v>
      </c>
      <c r="W55" s="71">
        <v>0</v>
      </c>
      <c r="X55" s="71">
        <v>0</v>
      </c>
      <c r="Y55" s="71">
        <v>0</v>
      </c>
      <c r="Z55" s="71">
        <v>1926884559.0000002</v>
      </c>
      <c r="AA55" s="71">
        <v>127362481</v>
      </c>
      <c r="AB55" s="71">
        <v>679248344</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1731</v>
      </c>
      <c r="B56" s="70">
        <v>48</v>
      </c>
      <c r="C56" s="70">
        <v>18</v>
      </c>
      <c r="D56" s="70">
        <v>48</v>
      </c>
      <c r="E56" s="70">
        <v>2024</v>
      </c>
      <c r="F56" s="70" t="s">
        <v>1554</v>
      </c>
      <c r="G56" s="1073" t="s">
        <v>1732</v>
      </c>
      <c r="H56" s="70" t="s">
        <v>1733</v>
      </c>
      <c r="I56" s="1066"/>
      <c r="J56" s="73">
        <v>21012</v>
      </c>
      <c r="K56" s="71">
        <v>23918149</v>
      </c>
      <c r="L56" s="71">
        <v>182204</v>
      </c>
      <c r="M56" s="71">
        <v>206917940.00000003</v>
      </c>
      <c r="N56" s="71">
        <v>0</v>
      </c>
      <c r="O56" s="71">
        <v>0</v>
      </c>
      <c r="P56" s="71">
        <v>0</v>
      </c>
      <c r="Q56" s="71">
        <v>0</v>
      </c>
      <c r="R56" s="71">
        <v>0</v>
      </c>
      <c r="S56" s="71">
        <v>0</v>
      </c>
      <c r="T56" s="71">
        <v>0</v>
      </c>
      <c r="U56" s="71">
        <v>0</v>
      </c>
      <c r="V56" s="71">
        <v>21</v>
      </c>
      <c r="W56" s="71">
        <v>0</v>
      </c>
      <c r="X56" s="71">
        <v>0</v>
      </c>
      <c r="Y56" s="71">
        <v>130489</v>
      </c>
      <c r="Z56" s="71">
        <v>230966578.00000003</v>
      </c>
      <c r="AA56" s="71">
        <v>11241497</v>
      </c>
      <c r="AB56" s="71">
        <v>165817140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1734</v>
      </c>
      <c r="B57" s="70">
        <v>49</v>
      </c>
      <c r="C57" s="70">
        <v>18</v>
      </c>
      <c r="D57" s="70">
        <v>49</v>
      </c>
      <c r="E57" s="70">
        <v>2024</v>
      </c>
      <c r="F57" s="70" t="s">
        <v>1554</v>
      </c>
      <c r="G57" s="1073" t="s">
        <v>1735</v>
      </c>
      <c r="H57" s="70" t="s">
        <v>1736</v>
      </c>
      <c r="I57" s="1066"/>
      <c r="J57" s="73">
        <v>65765</v>
      </c>
      <c r="K57" s="71">
        <v>74709963</v>
      </c>
      <c r="L57" s="71">
        <v>203724</v>
      </c>
      <c r="M57" s="71">
        <v>230292149</v>
      </c>
      <c r="N57" s="71">
        <v>2035800</v>
      </c>
      <c r="O57" s="71">
        <v>5143931540</v>
      </c>
      <c r="P57" s="71">
        <v>796</v>
      </c>
      <c r="Q57" s="71">
        <v>4185785</v>
      </c>
      <c r="R57" s="71">
        <v>0</v>
      </c>
      <c r="S57" s="71">
        <v>0</v>
      </c>
      <c r="T57" s="71">
        <v>0</v>
      </c>
      <c r="U57" s="71">
        <v>0</v>
      </c>
      <c r="V57" s="71">
        <v>0</v>
      </c>
      <c r="W57" s="71">
        <v>0</v>
      </c>
      <c r="X57" s="71">
        <v>0</v>
      </c>
      <c r="Y57" s="71">
        <v>0</v>
      </c>
      <c r="Z57" s="71">
        <v>5453119436.999999</v>
      </c>
      <c r="AA57" s="71">
        <v>141791337</v>
      </c>
      <c r="AB57" s="71">
        <v>743240921</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1737</v>
      </c>
      <c r="B58" s="70">
        <v>50</v>
      </c>
      <c r="C58" s="70">
        <v>18</v>
      </c>
      <c r="D58" s="70">
        <v>50</v>
      </c>
      <c r="E58" s="70">
        <v>2024</v>
      </c>
      <c r="F58" s="70" t="s">
        <v>1554</v>
      </c>
      <c r="G58" s="1073" t="s">
        <v>1738</v>
      </c>
      <c r="H58" s="70" t="s">
        <v>1739</v>
      </c>
      <c r="I58" s="1066"/>
      <c r="J58" s="73">
        <v>57926</v>
      </c>
      <c r="K58" s="71">
        <v>69614750</v>
      </c>
      <c r="L58" s="71">
        <v>1602927</v>
      </c>
      <c r="M58" s="71">
        <v>1916897352.9999998</v>
      </c>
      <c r="N58" s="71">
        <v>222800</v>
      </c>
      <c r="O58" s="71">
        <v>574209925</v>
      </c>
      <c r="P58" s="71">
        <v>0</v>
      </c>
      <c r="Q58" s="71">
        <v>0</v>
      </c>
      <c r="R58" s="71">
        <v>0</v>
      </c>
      <c r="S58" s="71">
        <v>0</v>
      </c>
      <c r="T58" s="71">
        <v>0</v>
      </c>
      <c r="U58" s="71">
        <v>0</v>
      </c>
      <c r="V58" s="71">
        <v>2194</v>
      </c>
      <c r="W58" s="71">
        <v>0</v>
      </c>
      <c r="X58" s="71">
        <v>0</v>
      </c>
      <c r="Y58" s="71">
        <v>13455080</v>
      </c>
      <c r="Z58" s="71">
        <v>2574177108</v>
      </c>
      <c r="AA58" s="71">
        <v>19958845</v>
      </c>
      <c r="AB58" s="71">
        <v>284523149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1740</v>
      </c>
      <c r="B59" s="70">
        <v>51</v>
      </c>
      <c r="C59" s="70">
        <v>18</v>
      </c>
      <c r="D59" s="70">
        <v>51</v>
      </c>
      <c r="E59" s="70">
        <v>2024</v>
      </c>
      <c r="F59" s="70" t="s">
        <v>1554</v>
      </c>
      <c r="G59" s="1073" t="s">
        <v>1741</v>
      </c>
      <c r="H59" s="70" t="s">
        <v>1742</v>
      </c>
      <c r="I59" s="1066"/>
      <c r="J59" s="73">
        <v>94267</v>
      </c>
      <c r="K59" s="71">
        <v>105990451</v>
      </c>
      <c r="L59" s="71">
        <v>421246</v>
      </c>
      <c r="M59" s="71">
        <v>472570219</v>
      </c>
      <c r="N59" s="71">
        <v>377300</v>
      </c>
      <c r="O59" s="71">
        <v>955463942.00000012</v>
      </c>
      <c r="P59" s="71">
        <v>82</v>
      </c>
      <c r="Q59" s="71">
        <v>433759</v>
      </c>
      <c r="R59" s="71">
        <v>0</v>
      </c>
      <c r="S59" s="71">
        <v>0</v>
      </c>
      <c r="T59" s="71">
        <v>0</v>
      </c>
      <c r="U59" s="71">
        <v>0</v>
      </c>
      <c r="V59" s="71">
        <v>548</v>
      </c>
      <c r="W59" s="71">
        <v>0</v>
      </c>
      <c r="X59" s="71">
        <v>0</v>
      </c>
      <c r="Y59" s="71">
        <v>3358619</v>
      </c>
      <c r="Z59" s="71">
        <v>1537816990.0000002</v>
      </c>
      <c r="AA59" s="71">
        <v>193178396</v>
      </c>
      <c r="AB59" s="71">
        <v>898023925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1743</v>
      </c>
      <c r="B60" s="70">
        <v>52</v>
      </c>
      <c r="C60" s="70">
        <v>18</v>
      </c>
      <c r="D60" s="70">
        <v>52</v>
      </c>
      <c r="E60" s="70">
        <v>2024</v>
      </c>
      <c r="F60" s="70" t="s">
        <v>1554</v>
      </c>
      <c r="G60" s="1073" t="s">
        <v>1744</v>
      </c>
      <c r="H60" s="70" t="s">
        <v>1745</v>
      </c>
      <c r="I60" s="1066"/>
      <c r="J60" s="73">
        <v>44580</v>
      </c>
      <c r="K60" s="71">
        <v>49025392</v>
      </c>
      <c r="L60" s="71">
        <v>749593</v>
      </c>
      <c r="M60" s="71">
        <v>824137278</v>
      </c>
      <c r="N60" s="71">
        <v>1077100</v>
      </c>
      <c r="O60" s="71">
        <v>2681210517</v>
      </c>
      <c r="P60" s="71">
        <v>12956</v>
      </c>
      <c r="Q60" s="71">
        <v>77569898</v>
      </c>
      <c r="R60" s="71">
        <v>0</v>
      </c>
      <c r="S60" s="71">
        <v>0</v>
      </c>
      <c r="T60" s="71">
        <v>0</v>
      </c>
      <c r="U60" s="71">
        <v>162</v>
      </c>
      <c r="V60" s="71">
        <v>5082</v>
      </c>
      <c r="W60" s="71">
        <v>0</v>
      </c>
      <c r="X60" s="71">
        <v>990441</v>
      </c>
      <c r="Y60" s="71">
        <v>31163314.999999996</v>
      </c>
      <c r="Z60" s="71">
        <v>3664096841</v>
      </c>
      <c r="AA60" s="71">
        <v>18025904</v>
      </c>
      <c r="AB60" s="71">
        <v>253892191</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1746</v>
      </c>
      <c r="B61" s="70">
        <v>53</v>
      </c>
      <c r="C61" s="70">
        <v>18</v>
      </c>
      <c r="D61" s="70">
        <v>53</v>
      </c>
      <c r="E61" s="70">
        <v>2024</v>
      </c>
      <c r="F61" s="70" t="s">
        <v>1554</v>
      </c>
      <c r="G61" s="1073" t="s">
        <v>1747</v>
      </c>
      <c r="H61" s="70" t="s">
        <v>1748</v>
      </c>
      <c r="I61" s="1066"/>
      <c r="J61" s="73">
        <v>21920</v>
      </c>
      <c r="K61" s="71">
        <v>24856641</v>
      </c>
      <c r="L61" s="71">
        <v>844246</v>
      </c>
      <c r="M61" s="71">
        <v>955823123</v>
      </c>
      <c r="N61" s="71">
        <v>387500</v>
      </c>
      <c r="O61" s="71">
        <v>994995295.99999988</v>
      </c>
      <c r="P61" s="71">
        <v>403</v>
      </c>
      <c r="Q61" s="71">
        <v>2410853</v>
      </c>
      <c r="R61" s="71">
        <v>0</v>
      </c>
      <c r="S61" s="71">
        <v>0</v>
      </c>
      <c r="T61" s="71">
        <v>0</v>
      </c>
      <c r="U61" s="71">
        <v>0</v>
      </c>
      <c r="V61" s="71">
        <v>128</v>
      </c>
      <c r="W61" s="71">
        <v>0</v>
      </c>
      <c r="X61" s="71">
        <v>0</v>
      </c>
      <c r="Y61" s="71">
        <v>785876.99999999988</v>
      </c>
      <c r="Z61" s="71">
        <v>1978871790</v>
      </c>
      <c r="AA61" s="71">
        <v>7668084</v>
      </c>
      <c r="AB61" s="71">
        <v>97500629</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1749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1749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1749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1749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1749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1749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1749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1749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1749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1749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1749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1749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1749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1749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1749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1749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1749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1749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1749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1749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1749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1749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1749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1749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1749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1749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1749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1749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1749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1749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1749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1749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1749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1749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1749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1749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1749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1749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1749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1749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1749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1749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1749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1749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1749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1749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1749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1749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1749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1749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1749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1749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1749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1749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1749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1749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1749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1749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1749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1749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1749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1749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1749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1749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1749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1749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1749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1749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1749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1749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1749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1749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1749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1749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1749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1749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1749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1749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1749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1749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1749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1749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1749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1749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1749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1749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1749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1749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1749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1749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1749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1749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1749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1749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1749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1749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1749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1749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1749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1749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1749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1749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1749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1749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1749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1749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1749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1749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1749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1749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1749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1749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1749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1749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1749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1749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1749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1749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1749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1749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1749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1749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1749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1749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1749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1749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1749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1750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1751</v>
      </c>
      <c r="B190" s="70">
        <v>182</v>
      </c>
      <c r="C190" s="70">
        <v>16</v>
      </c>
      <c r="D190" s="70">
        <v>2</v>
      </c>
      <c r="E190" s="70">
        <v>2022</v>
      </c>
      <c r="F190" s="70" t="s">
        <v>161</v>
      </c>
      <c r="G190" s="1073" t="s">
        <v>1597</v>
      </c>
      <c r="H190" s="70" t="s">
        <v>1598</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76529.42111369998</v>
      </c>
      <c r="AF190" s="71">
        <v>340369.49651420198</v>
      </c>
      <c r="AG190" s="71">
        <v>3410069.4196162377</v>
      </c>
      <c r="AH190" s="71">
        <v>2573418.480164093</v>
      </c>
      <c r="AI190" s="71">
        <v>0</v>
      </c>
      <c r="AJ190" s="71">
        <v>0</v>
      </c>
      <c r="AK190" s="71">
        <v>142814.78761426979</v>
      </c>
      <c r="AL190" s="71">
        <v>0</v>
      </c>
      <c r="AM190" s="71">
        <v>0</v>
      </c>
      <c r="AN190" s="71">
        <v>6543201.6050225021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1752</v>
      </c>
      <c r="B191" s="70">
        <v>183</v>
      </c>
      <c r="C191" s="70">
        <v>16</v>
      </c>
      <c r="D191" s="70">
        <v>3</v>
      </c>
      <c r="E191" s="70">
        <v>2022</v>
      </c>
      <c r="F191" s="70" t="s">
        <v>161</v>
      </c>
      <c r="G191" s="1073" t="s">
        <v>1600</v>
      </c>
      <c r="H191" s="70" t="s">
        <v>1601</v>
      </c>
      <c r="I191" s="1066"/>
      <c r="J191" s="73"/>
      <c r="K191" s="71"/>
      <c r="L191" s="71"/>
      <c r="M191" s="71"/>
      <c r="N191" s="71"/>
      <c r="O191" s="71"/>
      <c r="P191" s="71"/>
      <c r="Q191" s="71"/>
      <c r="R191" s="71"/>
      <c r="S191" s="71"/>
      <c r="T191" s="71"/>
      <c r="U191" s="71"/>
      <c r="V191" s="71"/>
      <c r="W191" s="71"/>
      <c r="X191" s="71"/>
      <c r="Y191" s="71"/>
      <c r="Z191" s="71"/>
      <c r="AA191" s="71"/>
      <c r="AB191" s="71"/>
      <c r="AC191" s="72"/>
      <c r="AD191" s="71">
        <v>14855095.948067959</v>
      </c>
      <c r="AE191" s="71">
        <v>811211.86380521976</v>
      </c>
      <c r="AF191" s="71">
        <v>524736.30712606129</v>
      </c>
      <c r="AG191" s="71">
        <v>18752253.303834613</v>
      </c>
      <c r="AH191" s="71">
        <v>22224237.444201928</v>
      </c>
      <c r="AI191" s="71">
        <v>0</v>
      </c>
      <c r="AJ191" s="71">
        <v>0</v>
      </c>
      <c r="AK191" s="71">
        <v>1163178.6680192971</v>
      </c>
      <c r="AL191" s="71">
        <v>0</v>
      </c>
      <c r="AM191" s="71">
        <v>0</v>
      </c>
      <c r="AN191" s="71">
        <v>58330713.535055071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1753</v>
      </c>
      <c r="B192" s="70">
        <v>184</v>
      </c>
      <c r="C192" s="70">
        <v>16</v>
      </c>
      <c r="D192" s="70">
        <v>4</v>
      </c>
      <c r="E192" s="70">
        <v>2022</v>
      </c>
      <c r="F192" s="70" t="s">
        <v>161</v>
      </c>
      <c r="G192" s="1073" t="s">
        <v>1603</v>
      </c>
      <c r="H192" s="70" t="s">
        <v>1604</v>
      </c>
      <c r="I192" s="1066"/>
      <c r="J192" s="73"/>
      <c r="K192" s="71"/>
      <c r="L192" s="71"/>
      <c r="M192" s="71"/>
      <c r="N192" s="71"/>
      <c r="O192" s="71"/>
      <c r="P192" s="71"/>
      <c r="Q192" s="71"/>
      <c r="R192" s="71"/>
      <c r="S192" s="71"/>
      <c r="T192" s="71"/>
      <c r="U192" s="71"/>
      <c r="V192" s="71"/>
      <c r="W192" s="71"/>
      <c r="X192" s="71"/>
      <c r="Y192" s="71"/>
      <c r="Z192" s="71"/>
      <c r="AA192" s="71"/>
      <c r="AB192" s="71"/>
      <c r="AC192" s="72"/>
      <c r="AD192" s="71">
        <v>12133238.738953769</v>
      </c>
      <c r="AE192" s="71">
        <v>673458.90580055991</v>
      </c>
      <c r="AF192" s="71">
        <v>1680574.3890388722</v>
      </c>
      <c r="AG192" s="71">
        <v>20041196.974368457</v>
      </c>
      <c r="AH192" s="71">
        <v>28397184.304848712</v>
      </c>
      <c r="AI192" s="71">
        <v>0</v>
      </c>
      <c r="AJ192" s="71">
        <v>0</v>
      </c>
      <c r="AK192" s="71">
        <v>1546428.477819616</v>
      </c>
      <c r="AL192" s="71">
        <v>0</v>
      </c>
      <c r="AM192" s="71">
        <v>0</v>
      </c>
      <c r="AN192" s="71">
        <v>64472081.790829979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1754</v>
      </c>
      <c r="B193" s="70">
        <v>185</v>
      </c>
      <c r="C193" s="70">
        <v>16</v>
      </c>
      <c r="D193" s="70">
        <v>5</v>
      </c>
      <c r="E193" s="70">
        <v>2022</v>
      </c>
      <c r="F193" s="70" t="s">
        <v>161</v>
      </c>
      <c r="G193" s="1073" t="s">
        <v>1606</v>
      </c>
      <c r="H193" s="70" t="s">
        <v>1607</v>
      </c>
      <c r="I193" s="1066"/>
      <c r="J193" s="73"/>
      <c r="K193" s="71"/>
      <c r="L193" s="71"/>
      <c r="M193" s="71"/>
      <c r="N193" s="71"/>
      <c r="O193" s="71"/>
      <c r="P193" s="71"/>
      <c r="Q193" s="71"/>
      <c r="R193" s="71"/>
      <c r="S193" s="71"/>
      <c r="T193" s="71"/>
      <c r="U193" s="71"/>
      <c r="V193" s="71"/>
      <c r="W193" s="71"/>
      <c r="X193" s="71"/>
      <c r="Y193" s="71"/>
      <c r="Z193" s="71"/>
      <c r="AA193" s="71"/>
      <c r="AB193" s="71"/>
      <c r="AC193" s="72"/>
      <c r="AD193" s="71">
        <v>91941545.159104183</v>
      </c>
      <c r="AE193" s="71">
        <v>4740997.6379937138</v>
      </c>
      <c r="AF193" s="71">
        <v>1900396.3555376278</v>
      </c>
      <c r="AG193" s="71">
        <v>137942000.77955887</v>
      </c>
      <c r="AH193" s="71">
        <v>115885268.90106025</v>
      </c>
      <c r="AI193" s="71">
        <v>0</v>
      </c>
      <c r="AJ193" s="71">
        <v>0</v>
      </c>
      <c r="AK193" s="71">
        <v>7483443.2200699747</v>
      </c>
      <c r="AL193" s="71">
        <v>0</v>
      </c>
      <c r="AM193" s="71">
        <v>0</v>
      </c>
      <c r="AN193" s="71">
        <v>359893652.0533247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1755</v>
      </c>
      <c r="B194" s="70">
        <v>186</v>
      </c>
      <c r="C194" s="70">
        <v>16</v>
      </c>
      <c r="D194" s="70">
        <v>6</v>
      </c>
      <c r="E194" s="70">
        <v>2022</v>
      </c>
      <c r="F194" s="70" t="s">
        <v>161</v>
      </c>
      <c r="G194" s="1073" t="s">
        <v>1609</v>
      </c>
      <c r="H194" s="70" t="s">
        <v>1610</v>
      </c>
      <c r="I194" s="1066"/>
      <c r="J194" s="73"/>
      <c r="K194" s="71"/>
      <c r="L194" s="71"/>
      <c r="M194" s="71"/>
      <c r="N194" s="71"/>
      <c r="O194" s="71"/>
      <c r="P194" s="71"/>
      <c r="Q194" s="71"/>
      <c r="R194" s="71"/>
      <c r="S194" s="71"/>
      <c r="T194" s="71"/>
      <c r="U194" s="71"/>
      <c r="V194" s="71"/>
      <c r="W194" s="71"/>
      <c r="X194" s="71"/>
      <c r="Y194" s="71"/>
      <c r="Z194" s="71"/>
      <c r="AA194" s="71"/>
      <c r="AB194" s="71"/>
      <c r="AC194" s="72"/>
      <c r="AD194" s="71">
        <v>3926388.6732001193</v>
      </c>
      <c r="AE194" s="71">
        <v>1389008.9932136547</v>
      </c>
      <c r="AF194" s="71">
        <v>56728.249419033666</v>
      </c>
      <c r="AG194" s="71">
        <v>22906906.688467976</v>
      </c>
      <c r="AH194" s="71">
        <v>26267599.075219244</v>
      </c>
      <c r="AI194" s="71">
        <v>0</v>
      </c>
      <c r="AJ194" s="71">
        <v>0</v>
      </c>
      <c r="AK194" s="71">
        <v>1464690.9004599119</v>
      </c>
      <c r="AL194" s="71">
        <v>0</v>
      </c>
      <c r="AM194" s="71">
        <v>0</v>
      </c>
      <c r="AN194" s="71">
        <v>56011322.579979941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1756</v>
      </c>
      <c r="B195" s="70">
        <v>187</v>
      </c>
      <c r="C195" s="70">
        <v>16</v>
      </c>
      <c r="D195" s="70">
        <v>7</v>
      </c>
      <c r="E195" s="70">
        <v>2022</v>
      </c>
      <c r="F195" s="70" t="s">
        <v>161</v>
      </c>
      <c r="G195" s="1073" t="s">
        <v>1612</v>
      </c>
      <c r="H195" s="70" t="s">
        <v>1613</v>
      </c>
      <c r="I195" s="1066"/>
      <c r="J195" s="73"/>
      <c r="K195" s="71"/>
      <c r="L195" s="71"/>
      <c r="M195" s="71"/>
      <c r="N195" s="71"/>
      <c r="O195" s="71"/>
      <c r="P195" s="71"/>
      <c r="Q195" s="71"/>
      <c r="R195" s="71"/>
      <c r="S195" s="71"/>
      <c r="T195" s="71"/>
      <c r="U195" s="71"/>
      <c r="V195" s="71"/>
      <c r="W195" s="71"/>
      <c r="X195" s="71"/>
      <c r="Y195" s="71"/>
      <c r="Z195" s="71"/>
      <c r="AA195" s="71"/>
      <c r="AB195" s="71"/>
      <c r="AC195" s="72"/>
      <c r="AD195" s="71">
        <v>57036907.350241631</v>
      </c>
      <c r="AE195" s="71">
        <v>5186781.5159810167</v>
      </c>
      <c r="AF195" s="71">
        <v>6559203.8390757674</v>
      </c>
      <c r="AG195" s="71">
        <v>165328925.27434838</v>
      </c>
      <c r="AH195" s="71">
        <v>167031961.1943216</v>
      </c>
      <c r="AI195" s="71">
        <v>0</v>
      </c>
      <c r="AJ195" s="71">
        <v>0</v>
      </c>
      <c r="AK195" s="71">
        <v>9910907.2276293412</v>
      </c>
      <c r="AL195" s="71">
        <v>0</v>
      </c>
      <c r="AM195" s="71">
        <v>0</v>
      </c>
      <c r="AN195" s="71">
        <v>411054686.4015978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1757</v>
      </c>
      <c r="B196" s="70">
        <v>188</v>
      </c>
      <c r="C196" s="70">
        <v>16</v>
      </c>
      <c r="D196" s="70">
        <v>8</v>
      </c>
      <c r="E196" s="70">
        <v>2022</v>
      </c>
      <c r="F196" s="70" t="s">
        <v>161</v>
      </c>
      <c r="G196" s="1073" t="s">
        <v>1615</v>
      </c>
      <c r="H196" s="70" t="s">
        <v>1616</v>
      </c>
      <c r="I196" s="1066"/>
      <c r="J196" s="73"/>
      <c r="K196" s="71"/>
      <c r="L196" s="71"/>
      <c r="M196" s="71"/>
      <c r="N196" s="71"/>
      <c r="O196" s="71"/>
      <c r="P196" s="71"/>
      <c r="Q196" s="71"/>
      <c r="R196" s="71"/>
      <c r="S196" s="71"/>
      <c r="T196" s="71"/>
      <c r="U196" s="71"/>
      <c r="V196" s="71"/>
      <c r="W196" s="71"/>
      <c r="X196" s="71"/>
      <c r="Y196" s="71"/>
      <c r="Z196" s="71"/>
      <c r="AA196" s="71"/>
      <c r="AB196" s="71"/>
      <c r="AC196" s="72"/>
      <c r="AD196" s="71">
        <v>0</v>
      </c>
      <c r="AE196" s="71">
        <v>227675.02781325747</v>
      </c>
      <c r="AF196" s="71">
        <v>28364.124709516833</v>
      </c>
      <c r="AG196" s="71">
        <v>4667728.0496031437</v>
      </c>
      <c r="AH196" s="71">
        <v>6979176.0680399612</v>
      </c>
      <c r="AI196" s="71">
        <v>0</v>
      </c>
      <c r="AJ196" s="71">
        <v>0</v>
      </c>
      <c r="AK196" s="71">
        <v>360265.15139585239</v>
      </c>
      <c r="AL196" s="71">
        <v>0</v>
      </c>
      <c r="AM196" s="71">
        <v>0</v>
      </c>
      <c r="AN196" s="71">
        <v>12263208.421561731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1758</v>
      </c>
      <c r="B197" s="70">
        <v>189</v>
      </c>
      <c r="C197" s="70">
        <v>16</v>
      </c>
      <c r="D197" s="70">
        <v>9</v>
      </c>
      <c r="E197" s="70">
        <v>2022</v>
      </c>
      <c r="F197" s="70" t="s">
        <v>161</v>
      </c>
      <c r="G197" s="1073" t="s">
        <v>1618</v>
      </c>
      <c r="H197" s="70" t="s">
        <v>1619</v>
      </c>
      <c r="I197" s="1066"/>
      <c r="J197" s="73"/>
      <c r="K197" s="71"/>
      <c r="L197" s="71"/>
      <c r="M197" s="71"/>
      <c r="N197" s="71"/>
      <c r="O197" s="71"/>
      <c r="P197" s="71"/>
      <c r="Q197" s="71"/>
      <c r="R197" s="71"/>
      <c r="S197" s="71"/>
      <c r="T197" s="71"/>
      <c r="U197" s="71"/>
      <c r="V197" s="71"/>
      <c r="W197" s="71"/>
      <c r="X197" s="71"/>
      <c r="Y197" s="71"/>
      <c r="Z197" s="71"/>
      <c r="AA197" s="71"/>
      <c r="AB197" s="71"/>
      <c r="AC197" s="72"/>
      <c r="AD197" s="71">
        <v>103295.10965168264</v>
      </c>
      <c r="AE197" s="71">
        <v>122447.07378191997</v>
      </c>
      <c r="AF197" s="71">
        <v>1092018.801316398</v>
      </c>
      <c r="AG197" s="71">
        <v>3128504.0546937962</v>
      </c>
      <c r="AH197" s="71">
        <v>3253419.882359352</v>
      </c>
      <c r="AI197" s="71">
        <v>0</v>
      </c>
      <c r="AJ197" s="71">
        <v>0</v>
      </c>
      <c r="AK197" s="71">
        <v>213189.1630661478</v>
      </c>
      <c r="AL197" s="71">
        <v>0</v>
      </c>
      <c r="AM197" s="71">
        <v>0</v>
      </c>
      <c r="AN197" s="71">
        <v>7912874.0848692963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1759</v>
      </c>
      <c r="B198" s="70">
        <v>190</v>
      </c>
      <c r="C198" s="70">
        <v>16</v>
      </c>
      <c r="D198" s="70">
        <v>10</v>
      </c>
      <c r="E198" s="70">
        <v>2022</v>
      </c>
      <c r="F198" s="70" t="s">
        <v>161</v>
      </c>
      <c r="G198" s="1073" t="s">
        <v>1621</v>
      </c>
      <c r="H198" s="70" t="s">
        <v>1622</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160711.78433876997</v>
      </c>
      <c r="AF198" s="71">
        <v>687830.02420578327</v>
      </c>
      <c r="AG198" s="71">
        <v>5418569.0227296548</v>
      </c>
      <c r="AH198" s="71">
        <v>4287673.512045553</v>
      </c>
      <c r="AI198" s="71">
        <v>0</v>
      </c>
      <c r="AJ198" s="71">
        <v>0</v>
      </c>
      <c r="AK198" s="71">
        <v>278140.19215292687</v>
      </c>
      <c r="AL198" s="71">
        <v>0</v>
      </c>
      <c r="AM198" s="71">
        <v>0</v>
      </c>
      <c r="AN198" s="71">
        <v>10832924.535472687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1760</v>
      </c>
      <c r="B199" s="70">
        <v>191</v>
      </c>
      <c r="C199" s="70">
        <v>16</v>
      </c>
      <c r="D199" s="70">
        <v>11</v>
      </c>
      <c r="E199" s="70">
        <v>2022</v>
      </c>
      <c r="F199" s="70" t="s">
        <v>161</v>
      </c>
      <c r="G199" s="1073" t="s">
        <v>1624</v>
      </c>
      <c r="H199" s="70" t="s">
        <v>1625</v>
      </c>
      <c r="I199" s="1066"/>
      <c r="J199" s="73"/>
      <c r="K199" s="71"/>
      <c r="L199" s="71"/>
      <c r="M199" s="71"/>
      <c r="N199" s="71"/>
      <c r="O199" s="71"/>
      <c r="P199" s="71"/>
      <c r="Q199" s="71"/>
      <c r="R199" s="71"/>
      <c r="S199" s="71"/>
      <c r="T199" s="71"/>
      <c r="U199" s="71"/>
      <c r="V199" s="71"/>
      <c r="W199" s="71"/>
      <c r="X199" s="71"/>
      <c r="Y199" s="71"/>
      <c r="Z199" s="71"/>
      <c r="AA199" s="71"/>
      <c r="AB199" s="71"/>
      <c r="AC199" s="72"/>
      <c r="AD199" s="71">
        <v>108031839.48058878</v>
      </c>
      <c r="AE199" s="71">
        <v>2823935.6390955294</v>
      </c>
      <c r="AF199" s="71">
        <v>2914413.8139028545</v>
      </c>
      <c r="AG199" s="71">
        <v>129820404.25357378</v>
      </c>
      <c r="AH199" s="71">
        <v>142030712.03576538</v>
      </c>
      <c r="AI199" s="71">
        <v>0</v>
      </c>
      <c r="AJ199" s="71">
        <v>0</v>
      </c>
      <c r="AK199" s="71">
        <v>9062024.3941969629</v>
      </c>
      <c r="AL199" s="71">
        <v>0</v>
      </c>
      <c r="AM199" s="71">
        <v>0</v>
      </c>
      <c r="AN199" s="71">
        <v>394683329.61712331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1761</v>
      </c>
      <c r="B200" s="70">
        <v>192</v>
      </c>
      <c r="C200" s="70">
        <v>16</v>
      </c>
      <c r="D200" s="70">
        <v>12</v>
      </c>
      <c r="E200" s="70">
        <v>2022</v>
      </c>
      <c r="F200" s="70" t="s">
        <v>161</v>
      </c>
      <c r="G200" s="1073" t="s">
        <v>1627</v>
      </c>
      <c r="H200" s="70" t="s">
        <v>1628</v>
      </c>
      <c r="I200" s="1066"/>
      <c r="J200" s="73"/>
      <c r="K200" s="71"/>
      <c r="L200" s="71"/>
      <c r="M200" s="71"/>
      <c r="N200" s="71"/>
      <c r="O200" s="71"/>
      <c r="P200" s="71"/>
      <c r="Q200" s="71"/>
      <c r="R200" s="71"/>
      <c r="S200" s="71"/>
      <c r="T200" s="71"/>
      <c r="U200" s="71"/>
      <c r="V200" s="71"/>
      <c r="W200" s="71"/>
      <c r="X200" s="71"/>
      <c r="Y200" s="71"/>
      <c r="Z200" s="71"/>
      <c r="AA200" s="71"/>
      <c r="AB200" s="71"/>
      <c r="AC200" s="72"/>
      <c r="AD200" s="71">
        <v>60639152.732633546</v>
      </c>
      <c r="AE200" s="71">
        <v>4888316.7736375863</v>
      </c>
      <c r="AF200" s="71">
        <v>3630607.9628181546</v>
      </c>
      <c r="AG200" s="71">
        <v>188492369.29530123</v>
      </c>
      <c r="AH200" s="71">
        <v>241823971.70643246</v>
      </c>
      <c r="AI200" s="71">
        <v>0</v>
      </c>
      <c r="AJ200" s="71">
        <v>0</v>
      </c>
      <c r="AK200" s="71">
        <v>15387970.547201555</v>
      </c>
      <c r="AL200" s="71">
        <v>0</v>
      </c>
      <c r="AM200" s="71">
        <v>0</v>
      </c>
      <c r="AN200" s="71">
        <v>514862389.01802456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1762</v>
      </c>
      <c r="B201" s="70">
        <v>193</v>
      </c>
      <c r="C201" s="70">
        <v>16</v>
      </c>
      <c r="D201" s="70">
        <v>13</v>
      </c>
      <c r="E201" s="70">
        <v>2022</v>
      </c>
      <c r="F201" s="70" t="s">
        <v>161</v>
      </c>
      <c r="G201" s="1073" t="s">
        <v>1630</v>
      </c>
      <c r="H201" s="70" t="s">
        <v>1631</v>
      </c>
      <c r="I201" s="1066"/>
      <c r="J201" s="73"/>
      <c r="K201" s="71"/>
      <c r="L201" s="71"/>
      <c r="M201" s="71"/>
      <c r="N201" s="71"/>
      <c r="O201" s="71"/>
      <c r="P201" s="71"/>
      <c r="Q201" s="71"/>
      <c r="R201" s="71"/>
      <c r="S201" s="71"/>
      <c r="T201" s="71"/>
      <c r="U201" s="71"/>
      <c r="V201" s="71"/>
      <c r="W201" s="71"/>
      <c r="X201" s="71"/>
      <c r="Y201" s="71"/>
      <c r="Z201" s="71"/>
      <c r="AA201" s="71"/>
      <c r="AB201" s="71"/>
      <c r="AC201" s="72"/>
      <c r="AD201" s="71">
        <v>148712932.11245972</v>
      </c>
      <c r="AE201" s="71">
        <v>4610897.622100424</v>
      </c>
      <c r="AF201" s="71">
        <v>1021108.4895426059</v>
      </c>
      <c r="AG201" s="71">
        <v>262012214.58060542</v>
      </c>
      <c r="AH201" s="71">
        <v>250057282.09708402</v>
      </c>
      <c r="AI201" s="71">
        <v>0</v>
      </c>
      <c r="AJ201" s="71">
        <v>0</v>
      </c>
      <c r="AK201" s="71">
        <v>14016509.553303581</v>
      </c>
      <c r="AL201" s="71">
        <v>0</v>
      </c>
      <c r="AM201" s="71">
        <v>0</v>
      </c>
      <c r="AN201" s="71">
        <v>680430944.45509577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1763</v>
      </c>
      <c r="B202" s="70">
        <v>194</v>
      </c>
      <c r="C202" s="70">
        <v>16</v>
      </c>
      <c r="D202" s="70">
        <v>14</v>
      </c>
      <c r="E202" s="70">
        <v>2022</v>
      </c>
      <c r="F202" s="70" t="s">
        <v>161</v>
      </c>
      <c r="G202" s="1073" t="s">
        <v>1633</v>
      </c>
      <c r="H202" s="70" t="s">
        <v>1634</v>
      </c>
      <c r="I202" s="1066"/>
      <c r="J202" s="73"/>
      <c r="K202" s="71"/>
      <c r="L202" s="71"/>
      <c r="M202" s="71"/>
      <c r="N202" s="71"/>
      <c r="O202" s="71"/>
      <c r="P202" s="71"/>
      <c r="Q202" s="71"/>
      <c r="R202" s="71"/>
      <c r="S202" s="71"/>
      <c r="T202" s="71"/>
      <c r="U202" s="71"/>
      <c r="V202" s="71"/>
      <c r="W202" s="71"/>
      <c r="X202" s="71"/>
      <c r="Y202" s="71"/>
      <c r="Z202" s="71"/>
      <c r="AA202" s="71"/>
      <c r="AB202" s="71"/>
      <c r="AC202" s="72"/>
      <c r="AD202" s="71">
        <v>3471881.9965017657</v>
      </c>
      <c r="AE202" s="71">
        <v>330989.74631675245</v>
      </c>
      <c r="AF202" s="71">
        <v>0</v>
      </c>
      <c r="AG202" s="71">
        <v>3666606.7521011294</v>
      </c>
      <c r="AH202" s="71">
        <v>6400971.282939801</v>
      </c>
      <c r="AI202" s="71">
        <v>0</v>
      </c>
      <c r="AJ202" s="71">
        <v>0</v>
      </c>
      <c r="AK202" s="71">
        <v>332890.1649815439</v>
      </c>
      <c r="AL202" s="71">
        <v>0</v>
      </c>
      <c r="AM202" s="71">
        <v>0</v>
      </c>
      <c r="AN202" s="71">
        <v>14203339.942840993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1764</v>
      </c>
      <c r="B203" s="70">
        <v>195</v>
      </c>
      <c r="C203" s="70">
        <v>16</v>
      </c>
      <c r="D203" s="70">
        <v>15</v>
      </c>
      <c r="E203" s="70">
        <v>2022</v>
      </c>
      <c r="F203" s="70" t="s">
        <v>161</v>
      </c>
      <c r="G203" s="1073" t="s">
        <v>1636</v>
      </c>
      <c r="H203" s="70" t="s">
        <v>1637</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28698.532917637494</v>
      </c>
      <c r="AF203" s="71">
        <v>63819.280596412871</v>
      </c>
      <c r="AG203" s="71">
        <v>1802018.3355036266</v>
      </c>
      <c r="AH203" s="71">
        <v>1864914.0251822066</v>
      </c>
      <c r="AI203" s="71">
        <v>0</v>
      </c>
      <c r="AJ203" s="71">
        <v>0</v>
      </c>
      <c r="AK203" s="71">
        <v>100977.54422636438</v>
      </c>
      <c r="AL203" s="71">
        <v>0</v>
      </c>
      <c r="AM203" s="71">
        <v>0</v>
      </c>
      <c r="AN203" s="71">
        <v>3860427.7184262481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1765</v>
      </c>
      <c r="B204" s="70">
        <v>196</v>
      </c>
      <c r="C204" s="70">
        <v>16</v>
      </c>
      <c r="D204" s="70">
        <v>16</v>
      </c>
      <c r="E204" s="70">
        <v>2022</v>
      </c>
      <c r="F204" s="70" t="s">
        <v>161</v>
      </c>
      <c r="G204" s="1073" t="s">
        <v>1639</v>
      </c>
      <c r="H204" s="70" t="s">
        <v>1640</v>
      </c>
      <c r="I204" s="1066"/>
      <c r="J204" s="73"/>
      <c r="K204" s="71"/>
      <c r="L204" s="71"/>
      <c r="M204" s="71"/>
      <c r="N204" s="71"/>
      <c r="O204" s="71"/>
      <c r="P204" s="71"/>
      <c r="Q204" s="71"/>
      <c r="R204" s="71"/>
      <c r="S204" s="71"/>
      <c r="T204" s="71"/>
      <c r="U204" s="71"/>
      <c r="V204" s="71"/>
      <c r="W204" s="71"/>
      <c r="X204" s="71"/>
      <c r="Y204" s="71"/>
      <c r="Z204" s="71"/>
      <c r="AA204" s="71"/>
      <c r="AB204" s="71"/>
      <c r="AC204" s="72"/>
      <c r="AD204" s="71">
        <v>72994646.329056948</v>
      </c>
      <c r="AE204" s="71">
        <v>2607740.024449327</v>
      </c>
      <c r="AF204" s="71">
        <v>1148747.0507354315</v>
      </c>
      <c r="AG204" s="71">
        <v>127599166.37474117</v>
      </c>
      <c r="AH204" s="71">
        <v>114818440.35390362</v>
      </c>
      <c r="AI204" s="71">
        <v>0</v>
      </c>
      <c r="AJ204" s="71">
        <v>0</v>
      </c>
      <c r="AK204" s="71">
        <v>7405579.4615424844</v>
      </c>
      <c r="AL204" s="71">
        <v>0</v>
      </c>
      <c r="AM204" s="71">
        <v>0</v>
      </c>
      <c r="AN204" s="71">
        <v>326574319.59442902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1766</v>
      </c>
      <c r="B205" s="70">
        <v>197</v>
      </c>
      <c r="C205" s="70">
        <v>16</v>
      </c>
      <c r="D205" s="70">
        <v>17</v>
      </c>
      <c r="E205" s="70">
        <v>2022</v>
      </c>
      <c r="F205" s="70" t="s">
        <v>161</v>
      </c>
      <c r="G205" s="1073" t="s">
        <v>1642</v>
      </c>
      <c r="H205" s="70" t="s">
        <v>1643</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256373.56073089497</v>
      </c>
      <c r="AF205" s="71">
        <v>234004.02885351388</v>
      </c>
      <c r="AG205" s="71">
        <v>4354877.6441337643</v>
      </c>
      <c r="AH205" s="71">
        <v>4784441.0034696348</v>
      </c>
      <c r="AI205" s="71">
        <v>0</v>
      </c>
      <c r="AJ205" s="71">
        <v>0</v>
      </c>
      <c r="AK205" s="71">
        <v>256705.06128134573</v>
      </c>
      <c r="AL205" s="71">
        <v>0</v>
      </c>
      <c r="AM205" s="71">
        <v>0</v>
      </c>
      <c r="AN205" s="71">
        <v>9886401.2984691542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1767</v>
      </c>
      <c r="B206" s="70">
        <v>198</v>
      </c>
      <c r="C206" s="70">
        <v>16</v>
      </c>
      <c r="D206" s="70">
        <v>18</v>
      </c>
      <c r="E206" s="70">
        <v>2022</v>
      </c>
      <c r="F206" s="70" t="s">
        <v>161</v>
      </c>
      <c r="G206" s="1073" t="s">
        <v>1645</v>
      </c>
      <c r="H206" s="70" t="s">
        <v>1646</v>
      </c>
      <c r="I206" s="1066"/>
      <c r="J206" s="73"/>
      <c r="K206" s="71"/>
      <c r="L206" s="71"/>
      <c r="M206" s="71"/>
      <c r="N206" s="71"/>
      <c r="O206" s="71"/>
      <c r="P206" s="71"/>
      <c r="Q206" s="71"/>
      <c r="R206" s="71"/>
      <c r="S206" s="71"/>
      <c r="T206" s="71"/>
      <c r="U206" s="71"/>
      <c r="V206" s="71"/>
      <c r="W206" s="71"/>
      <c r="X206" s="71"/>
      <c r="Y206" s="71"/>
      <c r="Z206" s="71"/>
      <c r="AA206" s="71"/>
      <c r="AB206" s="71"/>
      <c r="AC206" s="72"/>
      <c r="AD206" s="71">
        <v>4698872.4819167359</v>
      </c>
      <c r="AE206" s="71">
        <v>290811.80023205996</v>
      </c>
      <c r="AF206" s="71">
        <v>659465.89949626639</v>
      </c>
      <c r="AG206" s="71">
        <v>6094325.8985435143</v>
      </c>
      <c r="AH206" s="71">
        <v>5896060.0621481119</v>
      </c>
      <c r="AI206" s="71">
        <v>0</v>
      </c>
      <c r="AJ206" s="71">
        <v>0</v>
      </c>
      <c r="AK206" s="71">
        <v>367238.02529383666</v>
      </c>
      <c r="AL206" s="71">
        <v>0</v>
      </c>
      <c r="AM206" s="71">
        <v>0</v>
      </c>
      <c r="AN206" s="71">
        <v>18006774.167630527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1768</v>
      </c>
      <c r="B207" s="70">
        <v>199</v>
      </c>
      <c r="C207" s="70">
        <v>16</v>
      </c>
      <c r="D207" s="70">
        <v>19</v>
      </c>
      <c r="E207" s="70">
        <v>2022</v>
      </c>
      <c r="F207" s="70" t="s">
        <v>161</v>
      </c>
      <c r="G207" s="1073" t="s">
        <v>1648</v>
      </c>
      <c r="H207" s="70" t="s">
        <v>1649</v>
      </c>
      <c r="I207" s="1066"/>
      <c r="J207" s="73"/>
      <c r="K207" s="71"/>
      <c r="L207" s="71"/>
      <c r="M207" s="71"/>
      <c r="N207" s="71"/>
      <c r="O207" s="71"/>
      <c r="P207" s="71"/>
      <c r="Q207" s="71"/>
      <c r="R207" s="71"/>
      <c r="S207" s="71"/>
      <c r="T207" s="71"/>
      <c r="U207" s="71"/>
      <c r="V207" s="71"/>
      <c r="W207" s="71"/>
      <c r="X207" s="71"/>
      <c r="Y207" s="71"/>
      <c r="Z207" s="71"/>
      <c r="AA207" s="71"/>
      <c r="AB207" s="71"/>
      <c r="AC207" s="72"/>
      <c r="AD207" s="71">
        <v>4235495.5502149081</v>
      </c>
      <c r="AE207" s="71">
        <v>700244.20319035486</v>
      </c>
      <c r="AF207" s="71">
        <v>716194.14891530003</v>
      </c>
      <c r="AG207" s="71">
        <v>7345727.5204210337</v>
      </c>
      <c r="AH207" s="71">
        <v>11197627.880460847</v>
      </c>
      <c r="AI207" s="71">
        <v>0</v>
      </c>
      <c r="AJ207" s="71">
        <v>0</v>
      </c>
      <c r="AK207" s="71">
        <v>711233.13759439252</v>
      </c>
      <c r="AL207" s="71">
        <v>0</v>
      </c>
      <c r="AM207" s="71">
        <v>0</v>
      </c>
      <c r="AN207" s="71">
        <v>24906522.440796837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1769</v>
      </c>
      <c r="B208" s="70">
        <v>200</v>
      </c>
      <c r="C208" s="70">
        <v>16</v>
      </c>
      <c r="D208" s="70">
        <v>20</v>
      </c>
      <c r="E208" s="70">
        <v>2022</v>
      </c>
      <c r="F208" s="70" t="s">
        <v>161</v>
      </c>
      <c r="G208" s="1073" t="s">
        <v>1651</v>
      </c>
      <c r="H208" s="70" t="s">
        <v>1652</v>
      </c>
      <c r="I208" s="1066"/>
      <c r="J208" s="73"/>
      <c r="K208" s="71"/>
      <c r="L208" s="71"/>
      <c r="M208" s="71"/>
      <c r="N208" s="71"/>
      <c r="O208" s="71"/>
      <c r="P208" s="71"/>
      <c r="Q208" s="71"/>
      <c r="R208" s="71"/>
      <c r="S208" s="71"/>
      <c r="T208" s="71"/>
      <c r="U208" s="71"/>
      <c r="V208" s="71"/>
      <c r="W208" s="71"/>
      <c r="X208" s="71"/>
      <c r="Y208" s="71"/>
      <c r="Z208" s="71"/>
      <c r="AA208" s="71"/>
      <c r="AB208" s="71"/>
      <c r="AC208" s="72"/>
      <c r="AD208" s="71">
        <v>4537610.0168189546</v>
      </c>
      <c r="AE208" s="71">
        <v>1103936.8995651221</v>
      </c>
      <c r="AF208" s="71">
        <v>1510389.6407817712</v>
      </c>
      <c r="AG208" s="71">
        <v>49968466.761569314</v>
      </c>
      <c r="AH208" s="71">
        <v>36487979.431567147</v>
      </c>
      <c r="AI208" s="71">
        <v>0</v>
      </c>
      <c r="AJ208" s="71">
        <v>0</v>
      </c>
      <c r="AK208" s="71">
        <v>2019034.375349659</v>
      </c>
      <c r="AL208" s="71">
        <v>0</v>
      </c>
      <c r="AM208" s="71">
        <v>0</v>
      </c>
      <c r="AN208" s="71">
        <v>95627417.125651971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1770</v>
      </c>
      <c r="B209" s="70">
        <v>201</v>
      </c>
      <c r="C209" s="70">
        <v>16</v>
      </c>
      <c r="D209" s="70">
        <v>21</v>
      </c>
      <c r="E209" s="70">
        <v>2022</v>
      </c>
      <c r="F209" s="70" t="s">
        <v>161</v>
      </c>
      <c r="G209" s="1073" t="s">
        <v>1654</v>
      </c>
      <c r="H209" s="70" t="s">
        <v>1655</v>
      </c>
      <c r="I209" s="1066"/>
      <c r="J209" s="73"/>
      <c r="K209" s="71"/>
      <c r="L209" s="71"/>
      <c r="M209" s="71"/>
      <c r="N209" s="71"/>
      <c r="O209" s="71"/>
      <c r="P209" s="71"/>
      <c r="Q209" s="71"/>
      <c r="R209" s="71"/>
      <c r="S209" s="71"/>
      <c r="T209" s="71"/>
      <c r="U209" s="71"/>
      <c r="V209" s="71"/>
      <c r="W209" s="71"/>
      <c r="X209" s="71"/>
      <c r="Y209" s="71"/>
      <c r="Z209" s="71"/>
      <c r="AA209" s="71"/>
      <c r="AB209" s="71"/>
      <c r="AC209" s="72"/>
      <c r="AD209" s="71">
        <v>7314709.9995883377</v>
      </c>
      <c r="AE209" s="71">
        <v>1019754.5363400521</v>
      </c>
      <c r="AF209" s="71">
        <v>2871867.6268385793</v>
      </c>
      <c r="AG209" s="71">
        <v>20885893.069135781</v>
      </c>
      <c r="AH209" s="71">
        <v>23547593.466438212</v>
      </c>
      <c r="AI209" s="71">
        <v>0</v>
      </c>
      <c r="AJ209" s="71">
        <v>0</v>
      </c>
      <c r="AK209" s="71">
        <v>1434216.8589798326</v>
      </c>
      <c r="AL209" s="71">
        <v>0</v>
      </c>
      <c r="AM209" s="71">
        <v>0</v>
      </c>
      <c r="AN209" s="71">
        <v>57074035.557320796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1771</v>
      </c>
      <c r="B210" s="70">
        <v>202</v>
      </c>
      <c r="C210" s="70">
        <v>16</v>
      </c>
      <c r="D210" s="70">
        <v>22</v>
      </c>
      <c r="E210" s="70">
        <v>2022</v>
      </c>
      <c r="F210" s="70" t="s">
        <v>161</v>
      </c>
      <c r="G210" s="1073" t="s">
        <v>1657</v>
      </c>
      <c r="H210" s="70" t="s">
        <v>1658</v>
      </c>
      <c r="I210" s="1066"/>
      <c r="J210" s="73"/>
      <c r="K210" s="71"/>
      <c r="L210" s="71"/>
      <c r="M210" s="71"/>
      <c r="N210" s="71"/>
      <c r="O210" s="71"/>
      <c r="P210" s="71"/>
      <c r="Q210" s="71"/>
      <c r="R210" s="71"/>
      <c r="S210" s="71"/>
      <c r="T210" s="71"/>
      <c r="U210" s="71"/>
      <c r="V210" s="71"/>
      <c r="W210" s="71"/>
      <c r="X210" s="71"/>
      <c r="Y210" s="71"/>
      <c r="Z210" s="71"/>
      <c r="AA210" s="71"/>
      <c r="AB210" s="71"/>
      <c r="AC210" s="72"/>
      <c r="AD210" s="71">
        <v>0</v>
      </c>
      <c r="AE210" s="71">
        <v>214282.37911835997</v>
      </c>
      <c r="AF210" s="71">
        <v>475099.08888440696</v>
      </c>
      <c r="AG210" s="71">
        <v>6507288.4337630961</v>
      </c>
      <c r="AH210" s="71">
        <v>5887916.3327805046</v>
      </c>
      <c r="AI210" s="71">
        <v>0</v>
      </c>
      <c r="AJ210" s="71">
        <v>0</v>
      </c>
      <c r="AK210" s="71">
        <v>337280.49299138587</v>
      </c>
      <c r="AL210" s="71">
        <v>0</v>
      </c>
      <c r="AM210" s="71">
        <v>0</v>
      </c>
      <c r="AN210" s="71">
        <v>13421866.727537753</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405060420.07494467</v>
      </c>
      <c r="AE211" s="71">
        <v>123893479.84096891</v>
      </c>
      <c r="AF211" s="71">
        <v>8360325.7581300866</v>
      </c>
      <c r="AG211" s="71">
        <v>5177317561.0559978</v>
      </c>
      <c r="AH211" s="71">
        <v>4465732082.8036165</v>
      </c>
      <c r="AI211" s="71">
        <v>0</v>
      </c>
      <c r="AJ211" s="71">
        <v>0</v>
      </c>
      <c r="AK211" s="71">
        <v>253026482.91827583</v>
      </c>
      <c r="AL211" s="71">
        <v>0</v>
      </c>
      <c r="AM211" s="71">
        <v>0</v>
      </c>
      <c r="AN211" s="71">
        <v>10433390352.451933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1772</v>
      </c>
      <c r="B212" s="70">
        <v>204</v>
      </c>
      <c r="C212" s="70">
        <v>16</v>
      </c>
      <c r="D212" s="70">
        <v>24</v>
      </c>
      <c r="E212" s="70">
        <v>2022</v>
      </c>
      <c r="F212" s="70" t="s">
        <v>161</v>
      </c>
      <c r="G212" s="1073" t="s">
        <v>1660</v>
      </c>
      <c r="H212" s="70" t="s">
        <v>1661</v>
      </c>
      <c r="I212" s="1066"/>
      <c r="J212" s="73"/>
      <c r="K212" s="71"/>
      <c r="L212" s="71"/>
      <c r="M212" s="71"/>
      <c r="N212" s="71"/>
      <c r="O212" s="71"/>
      <c r="P212" s="71"/>
      <c r="Q212" s="71"/>
      <c r="R212" s="71"/>
      <c r="S212" s="71"/>
      <c r="T212" s="71"/>
      <c r="U212" s="71"/>
      <c r="V212" s="71"/>
      <c r="W212" s="71"/>
      <c r="X212" s="71"/>
      <c r="Y212" s="71"/>
      <c r="Z212" s="71"/>
      <c r="AA212" s="71"/>
      <c r="AB212" s="71"/>
      <c r="AC212" s="72"/>
      <c r="AD212" s="71">
        <v>0</v>
      </c>
      <c r="AE212" s="71">
        <v>65050.00794664499</v>
      </c>
      <c r="AF212" s="71">
        <v>120547.53001544654</v>
      </c>
      <c r="AG212" s="71">
        <v>2740569.5519117652</v>
      </c>
      <c r="AH212" s="71">
        <v>3106832.7537424094</v>
      </c>
      <c r="AI212" s="71">
        <v>0</v>
      </c>
      <c r="AJ212" s="71">
        <v>0</v>
      </c>
      <c r="AK212" s="71">
        <v>169415.01026213562</v>
      </c>
      <c r="AL212" s="71">
        <v>0</v>
      </c>
      <c r="AM212" s="71">
        <v>0</v>
      </c>
      <c r="AN212" s="71">
        <v>6202414.8538784012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1773</v>
      </c>
      <c r="B213" s="70">
        <v>205</v>
      </c>
      <c r="C213" s="70">
        <v>16</v>
      </c>
      <c r="D213" s="70">
        <v>25</v>
      </c>
      <c r="E213" s="70">
        <v>2022</v>
      </c>
      <c r="F213" s="70" t="s">
        <v>161</v>
      </c>
      <c r="G213" s="1073" t="s">
        <v>1663</v>
      </c>
      <c r="H213" s="70" t="s">
        <v>1664</v>
      </c>
      <c r="I213" s="1066"/>
      <c r="J213" s="73"/>
      <c r="K213" s="71"/>
      <c r="L213" s="71"/>
      <c r="M213" s="71"/>
      <c r="N213" s="71"/>
      <c r="O213" s="71"/>
      <c r="P213" s="71"/>
      <c r="Q213" s="71"/>
      <c r="R213" s="71"/>
      <c r="S213" s="71"/>
      <c r="T213" s="71"/>
      <c r="U213" s="71"/>
      <c r="V213" s="71"/>
      <c r="W213" s="71"/>
      <c r="X213" s="71"/>
      <c r="Y213" s="71"/>
      <c r="Z213" s="71"/>
      <c r="AA213" s="71"/>
      <c r="AB213" s="71"/>
      <c r="AC213" s="72"/>
      <c r="AD213" s="71">
        <v>0</v>
      </c>
      <c r="AE213" s="71">
        <v>55483.830307432487</v>
      </c>
      <c r="AF213" s="71">
        <v>127638.56119282574</v>
      </c>
      <c r="AG213" s="71">
        <v>3704148.8007574547</v>
      </c>
      <c r="AH213" s="71">
        <v>4206236.2183694746</v>
      </c>
      <c r="AI213" s="71">
        <v>0</v>
      </c>
      <c r="AJ213" s="71">
        <v>0</v>
      </c>
      <c r="AK213" s="71">
        <v>235528.18499857877</v>
      </c>
      <c r="AL213" s="71">
        <v>0</v>
      </c>
      <c r="AM213" s="71">
        <v>0</v>
      </c>
      <c r="AN213" s="71">
        <v>8329035.5956257666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1774</v>
      </c>
      <c r="B214" s="70">
        <v>206</v>
      </c>
      <c r="C214" s="70">
        <v>16</v>
      </c>
      <c r="D214" s="70">
        <v>26</v>
      </c>
      <c r="E214" s="70">
        <v>2022</v>
      </c>
      <c r="F214" s="70" t="s">
        <v>161</v>
      </c>
      <c r="G214" s="1073" t="s">
        <v>1666</v>
      </c>
      <c r="H214" s="70" t="s">
        <v>1667</v>
      </c>
      <c r="I214" s="1066"/>
      <c r="J214" s="73"/>
      <c r="K214" s="71"/>
      <c r="L214" s="71"/>
      <c r="M214" s="71"/>
      <c r="N214" s="71"/>
      <c r="O214" s="71"/>
      <c r="P214" s="71"/>
      <c r="Q214" s="71"/>
      <c r="R214" s="71"/>
      <c r="S214" s="71"/>
      <c r="T214" s="71"/>
      <c r="U214" s="71"/>
      <c r="V214" s="71"/>
      <c r="W214" s="71"/>
      <c r="X214" s="71"/>
      <c r="Y214" s="71"/>
      <c r="Z214" s="71"/>
      <c r="AA214" s="71"/>
      <c r="AB214" s="71"/>
      <c r="AC214" s="72"/>
      <c r="AD214" s="71">
        <v>12509.859250471512</v>
      </c>
      <c r="AE214" s="71">
        <v>273592.68048147747</v>
      </c>
      <c r="AF214" s="71">
        <v>943107.14659143472</v>
      </c>
      <c r="AG214" s="71">
        <v>5574994.225464345</v>
      </c>
      <c r="AH214" s="71">
        <v>5537735.9699733639</v>
      </c>
      <c r="AI214" s="71">
        <v>0</v>
      </c>
      <c r="AJ214" s="71">
        <v>0</v>
      </c>
      <c r="AK214" s="71">
        <v>368400.17094350071</v>
      </c>
      <c r="AL214" s="71">
        <v>0</v>
      </c>
      <c r="AM214" s="71">
        <v>0</v>
      </c>
      <c r="AN214" s="71">
        <v>12710340.052704593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1775</v>
      </c>
      <c r="B215" s="70">
        <v>207</v>
      </c>
      <c r="C215" s="70">
        <v>16</v>
      </c>
      <c r="D215" s="70">
        <v>27</v>
      </c>
      <c r="E215" s="70">
        <v>2022</v>
      </c>
      <c r="F215" s="70" t="s">
        <v>161</v>
      </c>
      <c r="G215" s="1073" t="s">
        <v>1669</v>
      </c>
      <c r="H215" s="70" t="s">
        <v>1670</v>
      </c>
      <c r="I215" s="1066"/>
      <c r="J215" s="73"/>
      <c r="K215" s="71"/>
      <c r="L215" s="71"/>
      <c r="M215" s="71"/>
      <c r="N215" s="71"/>
      <c r="O215" s="71"/>
      <c r="P215" s="71"/>
      <c r="Q215" s="71"/>
      <c r="R215" s="71"/>
      <c r="S215" s="71"/>
      <c r="T215" s="71"/>
      <c r="U215" s="71"/>
      <c r="V215" s="71"/>
      <c r="W215" s="71"/>
      <c r="X215" s="71"/>
      <c r="Y215" s="71"/>
      <c r="Z215" s="71"/>
      <c r="AA215" s="71"/>
      <c r="AB215" s="71"/>
      <c r="AC215" s="72"/>
      <c r="AD215" s="71">
        <v>267254.84243720199</v>
      </c>
      <c r="AE215" s="71">
        <v>474482.41090493993</v>
      </c>
      <c r="AF215" s="71">
        <v>312005.3718046851</v>
      </c>
      <c r="AG215" s="71">
        <v>10918479.150881348</v>
      </c>
      <c r="AH215" s="71">
        <v>12117869.299000539</v>
      </c>
      <c r="AI215" s="71">
        <v>0</v>
      </c>
      <c r="AJ215" s="71">
        <v>0</v>
      </c>
      <c r="AK215" s="71">
        <v>824994.28396706132</v>
      </c>
      <c r="AL215" s="71">
        <v>0</v>
      </c>
      <c r="AM215" s="71">
        <v>0</v>
      </c>
      <c r="AN215" s="71">
        <v>24915085.358995777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1776</v>
      </c>
      <c r="B216" s="70">
        <v>208</v>
      </c>
      <c r="C216" s="70">
        <v>16</v>
      </c>
      <c r="D216" s="70">
        <v>28</v>
      </c>
      <c r="E216" s="70">
        <v>2022</v>
      </c>
      <c r="F216" s="70" t="s">
        <v>161</v>
      </c>
      <c r="G216" s="1073" t="s">
        <v>1672</v>
      </c>
      <c r="H216" s="70" t="s">
        <v>1673</v>
      </c>
      <c r="I216" s="1066"/>
      <c r="J216" s="73"/>
      <c r="K216" s="71"/>
      <c r="L216" s="71"/>
      <c r="M216" s="71"/>
      <c r="N216" s="71"/>
      <c r="O216" s="71"/>
      <c r="P216" s="71"/>
      <c r="Q216" s="71"/>
      <c r="R216" s="71"/>
      <c r="S216" s="71"/>
      <c r="T216" s="71"/>
      <c r="U216" s="71"/>
      <c r="V216" s="71"/>
      <c r="W216" s="71"/>
      <c r="X216" s="71"/>
      <c r="Y216" s="71"/>
      <c r="Z216" s="71"/>
      <c r="AA216" s="71"/>
      <c r="AB216" s="71"/>
      <c r="AC216" s="72"/>
      <c r="AD216" s="71">
        <v>3036604.4484329578</v>
      </c>
      <c r="AE216" s="71">
        <v>296551.50681558746</v>
      </c>
      <c r="AF216" s="71">
        <v>439643.93299751088</v>
      </c>
      <c r="AG216" s="71">
        <v>6282036.1418251423</v>
      </c>
      <c r="AH216" s="71">
        <v>6645283.1639680378</v>
      </c>
      <c r="AI216" s="71">
        <v>0</v>
      </c>
      <c r="AJ216" s="71">
        <v>0</v>
      </c>
      <c r="AK216" s="71">
        <v>353550.53208668239</v>
      </c>
      <c r="AL216" s="71">
        <v>0</v>
      </c>
      <c r="AM216" s="71">
        <v>0</v>
      </c>
      <c r="AN216" s="71">
        <v>17053669.726125918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1777</v>
      </c>
      <c r="B217" s="70">
        <v>209</v>
      </c>
      <c r="C217" s="70">
        <v>16</v>
      </c>
      <c r="D217" s="70">
        <v>29</v>
      </c>
      <c r="E217" s="70">
        <v>2022</v>
      </c>
      <c r="F217" s="70" t="s">
        <v>161</v>
      </c>
      <c r="G217" s="1073" t="s">
        <v>1675</v>
      </c>
      <c r="H217" s="70" t="s">
        <v>1676</v>
      </c>
      <c r="I217" s="1066"/>
      <c r="J217" s="73"/>
      <c r="K217" s="71"/>
      <c r="L217" s="71"/>
      <c r="M217" s="71"/>
      <c r="N217" s="71"/>
      <c r="O217" s="71"/>
      <c r="P217" s="71"/>
      <c r="Q217" s="71"/>
      <c r="R217" s="71"/>
      <c r="S217" s="71"/>
      <c r="T217" s="71"/>
      <c r="U217" s="71"/>
      <c r="V217" s="71"/>
      <c r="W217" s="71"/>
      <c r="X217" s="71"/>
      <c r="Y217" s="71"/>
      <c r="Z217" s="71"/>
      <c r="AA217" s="71"/>
      <c r="AB217" s="71"/>
      <c r="AC217" s="72"/>
      <c r="AD217" s="71">
        <v>19001813.834464427</v>
      </c>
      <c r="AE217" s="71">
        <v>1631989.9052496522</v>
      </c>
      <c r="AF217" s="71">
        <v>198548.87296661784</v>
      </c>
      <c r="AG217" s="71">
        <v>45870126.449920438</v>
      </c>
      <c r="AH217" s="71">
        <v>35058754.92755197</v>
      </c>
      <c r="AI217" s="71">
        <v>0</v>
      </c>
      <c r="AJ217" s="71">
        <v>0</v>
      </c>
      <c r="AK217" s="71">
        <v>2054286.1267228015</v>
      </c>
      <c r="AL217" s="71">
        <v>0</v>
      </c>
      <c r="AM217" s="71">
        <v>0</v>
      </c>
      <c r="AN217" s="71">
        <v>103815520.1168759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1778</v>
      </c>
      <c r="B218" s="70">
        <v>210</v>
      </c>
      <c r="C218" s="70">
        <v>16</v>
      </c>
      <c r="D218" s="70">
        <v>30</v>
      </c>
      <c r="E218" s="70">
        <v>2022</v>
      </c>
      <c r="F218" s="70" t="s">
        <v>161</v>
      </c>
      <c r="G218" s="1073" t="s">
        <v>1678</v>
      </c>
      <c r="H218" s="70" t="s">
        <v>1679</v>
      </c>
      <c r="I218" s="1066"/>
      <c r="J218" s="73"/>
      <c r="K218" s="71"/>
      <c r="L218" s="71"/>
      <c r="M218" s="71"/>
      <c r="N218" s="71"/>
      <c r="O218" s="71"/>
      <c r="P218" s="71"/>
      <c r="Q218" s="71"/>
      <c r="R218" s="71"/>
      <c r="S218" s="71"/>
      <c r="T218" s="71"/>
      <c r="U218" s="71"/>
      <c r="V218" s="71"/>
      <c r="W218" s="71"/>
      <c r="X218" s="71"/>
      <c r="Y218" s="71"/>
      <c r="Z218" s="71"/>
      <c r="AA218" s="71"/>
      <c r="AB218" s="71"/>
      <c r="AC218" s="72"/>
      <c r="AD218" s="71">
        <v>8791829.3847548198</v>
      </c>
      <c r="AE218" s="71">
        <v>2961688.5971001894</v>
      </c>
      <c r="AF218" s="71">
        <v>808377.55422122974</v>
      </c>
      <c r="AG218" s="71">
        <v>88743146.015444219</v>
      </c>
      <c r="AH218" s="71">
        <v>85439936.660258174</v>
      </c>
      <c r="AI218" s="71">
        <v>0</v>
      </c>
      <c r="AJ218" s="71">
        <v>0</v>
      </c>
      <c r="AK218" s="71">
        <v>4914843.0797236329</v>
      </c>
      <c r="AL218" s="71">
        <v>0</v>
      </c>
      <c r="AM218" s="71">
        <v>0</v>
      </c>
      <c r="AN218" s="71">
        <v>191659821.29150227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1779</v>
      </c>
      <c r="B219" s="70">
        <v>211</v>
      </c>
      <c r="C219" s="70">
        <v>16</v>
      </c>
      <c r="D219" s="70">
        <v>31</v>
      </c>
      <c r="E219" s="70">
        <v>2022</v>
      </c>
      <c r="F219" s="70" t="s">
        <v>161</v>
      </c>
      <c r="G219" s="1073" t="s">
        <v>1681</v>
      </c>
      <c r="H219" s="70" t="s">
        <v>1682</v>
      </c>
      <c r="I219" s="1066"/>
      <c r="J219" s="73"/>
      <c r="K219" s="71"/>
      <c r="L219" s="71"/>
      <c r="M219" s="71"/>
      <c r="N219" s="71"/>
      <c r="O219" s="71"/>
      <c r="P219" s="71"/>
      <c r="Q219" s="71"/>
      <c r="R219" s="71"/>
      <c r="S219" s="71"/>
      <c r="T219" s="71"/>
      <c r="U219" s="71"/>
      <c r="V219" s="71"/>
      <c r="W219" s="71"/>
      <c r="X219" s="71"/>
      <c r="Y219" s="71"/>
      <c r="Z219" s="71"/>
      <c r="AA219" s="71"/>
      <c r="AB219" s="71"/>
      <c r="AC219" s="72"/>
      <c r="AD219" s="71">
        <v>549832.89675107331</v>
      </c>
      <c r="AE219" s="71">
        <v>216195.61464620245</v>
      </c>
      <c r="AF219" s="71">
        <v>843832.71010812582</v>
      </c>
      <c r="AG219" s="71">
        <v>4179681.4170709117</v>
      </c>
      <c r="AH219" s="71">
        <v>4466835.5581329269</v>
      </c>
      <c r="AI219" s="71">
        <v>0</v>
      </c>
      <c r="AJ219" s="71">
        <v>0</v>
      </c>
      <c r="AK219" s="71">
        <v>296605.39525314444</v>
      </c>
      <c r="AL219" s="71">
        <v>0</v>
      </c>
      <c r="AM219" s="71">
        <v>0</v>
      </c>
      <c r="AN219" s="71">
        <v>10552983.591962386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1780</v>
      </c>
      <c r="B220" s="70">
        <v>212</v>
      </c>
      <c r="C220" s="70">
        <v>16</v>
      </c>
      <c r="D220" s="70">
        <v>32</v>
      </c>
      <c r="E220" s="70">
        <v>2022</v>
      </c>
      <c r="F220" s="70" t="s">
        <v>161</v>
      </c>
      <c r="G220" s="1073" t="s">
        <v>1684</v>
      </c>
      <c r="H220" s="70" t="s">
        <v>1685</v>
      </c>
      <c r="I220" s="1066"/>
      <c r="J220" s="73"/>
      <c r="K220" s="71"/>
      <c r="L220" s="71"/>
      <c r="M220" s="71"/>
      <c r="N220" s="71"/>
      <c r="O220" s="71"/>
      <c r="P220" s="71"/>
      <c r="Q220" s="71"/>
      <c r="R220" s="71"/>
      <c r="S220" s="71"/>
      <c r="T220" s="71"/>
      <c r="U220" s="71"/>
      <c r="V220" s="71"/>
      <c r="W220" s="71"/>
      <c r="X220" s="71"/>
      <c r="Y220" s="71"/>
      <c r="Z220" s="71"/>
      <c r="AA220" s="71"/>
      <c r="AB220" s="71"/>
      <c r="AC220" s="72"/>
      <c r="AD220" s="71">
        <v>190870044.73684469</v>
      </c>
      <c r="AE220" s="71">
        <v>4574546.1470714174</v>
      </c>
      <c r="AF220" s="71">
        <v>5226089.9777284758</v>
      </c>
      <c r="AG220" s="71">
        <v>278267921.64879441</v>
      </c>
      <c r="AH220" s="71">
        <v>209957558.69098282</v>
      </c>
      <c r="AI220" s="71">
        <v>0</v>
      </c>
      <c r="AJ220" s="71">
        <v>0</v>
      </c>
      <c r="AK220" s="71">
        <v>12611088.080976535</v>
      </c>
      <c r="AL220" s="71">
        <v>0</v>
      </c>
      <c r="AM220" s="71">
        <v>0</v>
      </c>
      <c r="AN220" s="71">
        <v>701507249.28239822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1781</v>
      </c>
      <c r="B221" s="70">
        <v>213</v>
      </c>
      <c r="C221" s="70">
        <v>16</v>
      </c>
      <c r="D221" s="70">
        <v>33</v>
      </c>
      <c r="E221" s="70">
        <v>2022</v>
      </c>
      <c r="F221" s="70" t="s">
        <v>161</v>
      </c>
      <c r="G221" s="1073" t="s">
        <v>1687</v>
      </c>
      <c r="H221" s="70" t="s">
        <v>1688</v>
      </c>
      <c r="I221" s="1066"/>
      <c r="J221" s="73"/>
      <c r="K221" s="71"/>
      <c r="L221" s="71"/>
      <c r="M221" s="71"/>
      <c r="N221" s="71"/>
      <c r="O221" s="71"/>
      <c r="P221" s="71"/>
      <c r="Q221" s="71"/>
      <c r="R221" s="71"/>
      <c r="S221" s="71"/>
      <c r="T221" s="71"/>
      <c r="U221" s="71"/>
      <c r="V221" s="71"/>
      <c r="W221" s="71"/>
      <c r="X221" s="71"/>
      <c r="Y221" s="71"/>
      <c r="Z221" s="71"/>
      <c r="AA221" s="71"/>
      <c r="AB221" s="71"/>
      <c r="AC221" s="72"/>
      <c r="AD221" s="71">
        <v>471509.70591979148</v>
      </c>
      <c r="AE221" s="71">
        <v>176017.66856150996</v>
      </c>
      <c r="AF221" s="71">
        <v>730376.21127005841</v>
      </c>
      <c r="AG221" s="71">
        <v>7608521.8610153124</v>
      </c>
      <c r="AH221" s="71">
        <v>6364324.5007855659</v>
      </c>
      <c r="AI221" s="71">
        <v>0</v>
      </c>
      <c r="AJ221" s="71">
        <v>0</v>
      </c>
      <c r="AK221" s="71">
        <v>369820.57118197897</v>
      </c>
      <c r="AL221" s="71">
        <v>0</v>
      </c>
      <c r="AM221" s="71">
        <v>0</v>
      </c>
      <c r="AN221" s="71">
        <v>15720570.518734217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1782</v>
      </c>
      <c r="B222" s="70">
        <v>214</v>
      </c>
      <c r="C222" s="70">
        <v>16</v>
      </c>
      <c r="D222" s="70">
        <v>34</v>
      </c>
      <c r="E222" s="70">
        <v>2022</v>
      </c>
      <c r="F222" s="70" t="s">
        <v>161</v>
      </c>
      <c r="G222" s="1073" t="s">
        <v>1690</v>
      </c>
      <c r="H222" s="70" t="s">
        <v>1691</v>
      </c>
      <c r="I222" s="1066"/>
      <c r="J222" s="73"/>
      <c r="K222" s="71"/>
      <c r="L222" s="71"/>
      <c r="M222" s="71"/>
      <c r="N222" s="71"/>
      <c r="O222" s="71"/>
      <c r="P222" s="71"/>
      <c r="Q222" s="71"/>
      <c r="R222" s="71"/>
      <c r="S222" s="71"/>
      <c r="T222" s="71"/>
      <c r="U222" s="71"/>
      <c r="V222" s="71"/>
      <c r="W222" s="71"/>
      <c r="X222" s="71"/>
      <c r="Y222" s="71"/>
      <c r="Z222" s="71"/>
      <c r="AA222" s="71"/>
      <c r="AB222" s="71"/>
      <c r="AC222" s="72"/>
      <c r="AD222" s="71">
        <v>18777025.593926072</v>
      </c>
      <c r="AE222" s="71">
        <v>927919.23100361228</v>
      </c>
      <c r="AF222" s="71">
        <v>2113127.290859004</v>
      </c>
      <c r="AG222" s="71">
        <v>30152522.079138808</v>
      </c>
      <c r="AH222" s="71">
        <v>31487729.599855904</v>
      </c>
      <c r="AI222" s="71">
        <v>0</v>
      </c>
      <c r="AJ222" s="71">
        <v>0</v>
      </c>
      <c r="AK222" s="71">
        <v>1979392.2959666746</v>
      </c>
      <c r="AL222" s="71">
        <v>0</v>
      </c>
      <c r="AM222" s="71">
        <v>0</v>
      </c>
      <c r="AN222" s="71">
        <v>85437716.090750068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1783</v>
      </c>
      <c r="B223" s="70">
        <v>215</v>
      </c>
      <c r="C223" s="70">
        <v>16</v>
      </c>
      <c r="D223" s="70">
        <v>35</v>
      </c>
      <c r="E223" s="70">
        <v>2022</v>
      </c>
      <c r="F223" s="70" t="s">
        <v>161</v>
      </c>
      <c r="G223" s="1073" t="s">
        <v>1693</v>
      </c>
      <c r="H223" s="70" t="s">
        <v>1694</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579710.36493627739</v>
      </c>
      <c r="AF223" s="71">
        <v>127638.56119282574</v>
      </c>
      <c r="AG223" s="71">
        <v>9398026.1803001631</v>
      </c>
      <c r="AH223" s="71">
        <v>3550666.0042770398</v>
      </c>
      <c r="AI223" s="71">
        <v>0</v>
      </c>
      <c r="AJ223" s="71">
        <v>0</v>
      </c>
      <c r="AK223" s="71">
        <v>193432.68702185911</v>
      </c>
      <c r="AL223" s="71">
        <v>0</v>
      </c>
      <c r="AM223" s="71">
        <v>0</v>
      </c>
      <c r="AN223" s="71">
        <v>13849473.797728164</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1784</v>
      </c>
      <c r="B224" s="70">
        <v>216</v>
      </c>
      <c r="C224" s="70">
        <v>16</v>
      </c>
      <c r="D224" s="70">
        <v>36</v>
      </c>
      <c r="E224" s="70">
        <v>2022</v>
      </c>
      <c r="F224" s="70" t="s">
        <v>161</v>
      </c>
      <c r="G224" s="1073" t="s">
        <v>1696</v>
      </c>
      <c r="H224" s="70" t="s">
        <v>1697</v>
      </c>
      <c r="I224" s="1066"/>
      <c r="J224" s="73"/>
      <c r="K224" s="71"/>
      <c r="L224" s="71"/>
      <c r="M224" s="71"/>
      <c r="N224" s="71"/>
      <c r="O224" s="71"/>
      <c r="P224" s="71"/>
      <c r="Q224" s="71"/>
      <c r="R224" s="71"/>
      <c r="S224" s="71"/>
      <c r="T224" s="71"/>
      <c r="U224" s="71"/>
      <c r="V224" s="71"/>
      <c r="W224" s="71"/>
      <c r="X224" s="71"/>
      <c r="Y224" s="71"/>
      <c r="Z224" s="71"/>
      <c r="AA224" s="71"/>
      <c r="AB224" s="71"/>
      <c r="AC224" s="72"/>
      <c r="AD224" s="71">
        <v>20790409.595095437</v>
      </c>
      <c r="AE224" s="71">
        <v>872435.40069617983</v>
      </c>
      <c r="AF224" s="71">
        <v>843832.71010812582</v>
      </c>
      <c r="AG224" s="71">
        <v>8127853.5340944827</v>
      </c>
      <c r="AH224" s="71">
        <v>10871878.705756532</v>
      </c>
      <c r="AI224" s="71">
        <v>0</v>
      </c>
      <c r="AJ224" s="71">
        <v>0</v>
      </c>
      <c r="AK224" s="71">
        <v>641246.14402573591</v>
      </c>
      <c r="AL224" s="71">
        <v>0</v>
      </c>
      <c r="AM224" s="71">
        <v>0</v>
      </c>
      <c r="AN224" s="71">
        <v>42147656.089776494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1785</v>
      </c>
      <c r="B225" s="70">
        <v>217</v>
      </c>
      <c r="C225" s="70">
        <v>16</v>
      </c>
      <c r="D225" s="70">
        <v>37</v>
      </c>
      <c r="E225" s="70">
        <v>2022</v>
      </c>
      <c r="F225" s="70" t="s">
        <v>161</v>
      </c>
      <c r="G225" s="1073" t="s">
        <v>1699</v>
      </c>
      <c r="H225" s="70" t="s">
        <v>1700</v>
      </c>
      <c r="I225" s="1066"/>
      <c r="J225" s="73"/>
      <c r="K225" s="71"/>
      <c r="L225" s="71"/>
      <c r="M225" s="71"/>
      <c r="N225" s="71"/>
      <c r="O225" s="71"/>
      <c r="P225" s="71"/>
      <c r="Q225" s="71"/>
      <c r="R225" s="71"/>
      <c r="S225" s="71"/>
      <c r="T225" s="71"/>
      <c r="U225" s="71"/>
      <c r="V225" s="71"/>
      <c r="W225" s="71"/>
      <c r="X225" s="71"/>
      <c r="Y225" s="71"/>
      <c r="Z225" s="71"/>
      <c r="AA225" s="71"/>
      <c r="AB225" s="71"/>
      <c r="AC225" s="72"/>
      <c r="AD225" s="71">
        <v>2281355.8388146991</v>
      </c>
      <c r="AE225" s="71">
        <v>573970.65835274989</v>
      </c>
      <c r="AF225" s="71">
        <v>2630772.5668076859</v>
      </c>
      <c r="AG225" s="71">
        <v>23294841.191250008</v>
      </c>
      <c r="AH225" s="71">
        <v>20009143.056212582</v>
      </c>
      <c r="AI225" s="71">
        <v>0</v>
      </c>
      <c r="AJ225" s="71">
        <v>0</v>
      </c>
      <c r="AK225" s="71">
        <v>1311675.05658748</v>
      </c>
      <c r="AL225" s="71">
        <v>0</v>
      </c>
      <c r="AM225" s="71">
        <v>0</v>
      </c>
      <c r="AN225" s="71">
        <v>50101758.368025206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1786</v>
      </c>
      <c r="B226" s="70">
        <v>218</v>
      </c>
      <c r="C226" s="70">
        <v>16</v>
      </c>
      <c r="D226" s="70">
        <v>38</v>
      </c>
      <c r="E226" s="70">
        <v>2022</v>
      </c>
      <c r="F226" s="70" t="s">
        <v>161</v>
      </c>
      <c r="G226" s="1073" t="s">
        <v>1702</v>
      </c>
      <c r="H226" s="70" t="s">
        <v>1703</v>
      </c>
      <c r="I226" s="1066"/>
      <c r="J226" s="73"/>
      <c r="K226" s="71"/>
      <c r="L226" s="71"/>
      <c r="M226" s="71"/>
      <c r="N226" s="71"/>
      <c r="O226" s="71"/>
      <c r="P226" s="71"/>
      <c r="Q226" s="71"/>
      <c r="R226" s="71"/>
      <c r="S226" s="71"/>
      <c r="T226" s="71"/>
      <c r="U226" s="71"/>
      <c r="V226" s="71"/>
      <c r="W226" s="71"/>
      <c r="X226" s="71"/>
      <c r="Y226" s="71"/>
      <c r="Z226" s="71"/>
      <c r="AA226" s="71"/>
      <c r="AB226" s="71"/>
      <c r="AC226" s="72"/>
      <c r="AD226" s="71">
        <v>3813963.8245648779</v>
      </c>
      <c r="AE226" s="71">
        <v>480222.11748846737</v>
      </c>
      <c r="AF226" s="71">
        <v>1482025.5160722544</v>
      </c>
      <c r="AG226" s="71">
        <v>11950885.488930302</v>
      </c>
      <c r="AH226" s="71">
        <v>14536556.921180082</v>
      </c>
      <c r="AI226" s="71">
        <v>0</v>
      </c>
      <c r="AJ226" s="71">
        <v>0</v>
      </c>
      <c r="AK226" s="71">
        <v>974394.56359609403</v>
      </c>
      <c r="AL226" s="71">
        <v>0</v>
      </c>
      <c r="AM226" s="71">
        <v>0</v>
      </c>
      <c r="AN226" s="71">
        <v>33238048.431832075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1787</v>
      </c>
      <c r="B227" s="70">
        <v>219</v>
      </c>
      <c r="C227" s="70">
        <v>16</v>
      </c>
      <c r="D227" s="70">
        <v>39</v>
      </c>
      <c r="E227" s="70">
        <v>2022</v>
      </c>
      <c r="F227" s="70" t="s">
        <v>161</v>
      </c>
      <c r="G227" s="1073" t="s">
        <v>1705</v>
      </c>
      <c r="H227" s="70" t="s">
        <v>1706</v>
      </c>
      <c r="I227" s="1066"/>
      <c r="J227" s="73"/>
      <c r="K227" s="71"/>
      <c r="L227" s="71"/>
      <c r="M227" s="71"/>
      <c r="N227" s="71"/>
      <c r="O227" s="71"/>
      <c r="P227" s="71"/>
      <c r="Q227" s="71"/>
      <c r="R227" s="71"/>
      <c r="S227" s="71"/>
      <c r="T227" s="71"/>
      <c r="U227" s="71"/>
      <c r="V227" s="71"/>
      <c r="W227" s="71"/>
      <c r="X227" s="71"/>
      <c r="Y227" s="71"/>
      <c r="Z227" s="71"/>
      <c r="AA227" s="71"/>
      <c r="AB227" s="71"/>
      <c r="AC227" s="72"/>
      <c r="AD227" s="71">
        <v>7482172.7661050204</v>
      </c>
      <c r="AE227" s="71">
        <v>88008.834280754978</v>
      </c>
      <c r="AF227" s="71">
        <v>1467843.453717496</v>
      </c>
      <c r="AG227" s="71">
        <v>6350863.2310284069</v>
      </c>
      <c r="AH227" s="71">
        <v>6832588.9394230191</v>
      </c>
      <c r="AI227" s="71">
        <v>0</v>
      </c>
      <c r="AJ227" s="71">
        <v>0</v>
      </c>
      <c r="AK227" s="71">
        <v>403910.17690545751</v>
      </c>
      <c r="AL227" s="71">
        <v>0</v>
      </c>
      <c r="AM227" s="71">
        <v>0</v>
      </c>
      <c r="AN227" s="71">
        <v>22625387.401460152</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1788</v>
      </c>
      <c r="B228" s="70">
        <v>220</v>
      </c>
      <c r="C228" s="70">
        <v>16</v>
      </c>
      <c r="D228" s="70">
        <v>40</v>
      </c>
      <c r="E228" s="70">
        <v>2022</v>
      </c>
      <c r="F228" s="70" t="s">
        <v>161</v>
      </c>
      <c r="G228" s="1073" t="s">
        <v>1708</v>
      </c>
      <c r="H228" s="70" t="s">
        <v>1709</v>
      </c>
      <c r="I228" s="1066"/>
      <c r="J228" s="73"/>
      <c r="K228" s="71"/>
      <c r="L228" s="71"/>
      <c r="M228" s="71"/>
      <c r="N228" s="71"/>
      <c r="O228" s="71"/>
      <c r="P228" s="71"/>
      <c r="Q228" s="71"/>
      <c r="R228" s="71"/>
      <c r="S228" s="71"/>
      <c r="T228" s="71"/>
      <c r="U228" s="71"/>
      <c r="V228" s="71"/>
      <c r="W228" s="71"/>
      <c r="X228" s="71"/>
      <c r="Y228" s="71"/>
      <c r="Z228" s="71"/>
      <c r="AA228" s="71"/>
      <c r="AB228" s="71"/>
      <c r="AC228" s="72"/>
      <c r="AD228" s="71">
        <v>1388082.2373679574</v>
      </c>
      <c r="AE228" s="71">
        <v>286985.32917637494</v>
      </c>
      <c r="AF228" s="71">
        <v>361642.59004633961</v>
      </c>
      <c r="AG228" s="71">
        <v>12989548.83508864</v>
      </c>
      <c r="AH228" s="71">
        <v>11063256.345895316</v>
      </c>
      <c r="AI228" s="71">
        <v>0</v>
      </c>
      <c r="AJ228" s="71">
        <v>0</v>
      </c>
      <c r="AK228" s="71">
        <v>656999.67394340399</v>
      </c>
      <c r="AL228" s="71">
        <v>0</v>
      </c>
      <c r="AM228" s="71">
        <v>0</v>
      </c>
      <c r="AN228" s="71">
        <v>26746515.011518035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1789</v>
      </c>
      <c r="B229" s="70">
        <v>221</v>
      </c>
      <c r="C229" s="70">
        <v>16</v>
      </c>
      <c r="D229" s="70">
        <v>41</v>
      </c>
      <c r="E229" s="70">
        <v>2022</v>
      </c>
      <c r="F229" s="70" t="s">
        <v>161</v>
      </c>
      <c r="G229" s="1073" t="s">
        <v>1711</v>
      </c>
      <c r="H229" s="70" t="s">
        <v>1712</v>
      </c>
      <c r="I229" s="1066"/>
      <c r="J229" s="73"/>
      <c r="K229" s="71"/>
      <c r="L229" s="71"/>
      <c r="M229" s="71"/>
      <c r="N229" s="71"/>
      <c r="O229" s="71"/>
      <c r="P229" s="71"/>
      <c r="Q229" s="71"/>
      <c r="R229" s="71"/>
      <c r="S229" s="71"/>
      <c r="T229" s="71"/>
      <c r="U229" s="71"/>
      <c r="V229" s="71"/>
      <c r="W229" s="71"/>
      <c r="X229" s="71"/>
      <c r="Y229" s="71"/>
      <c r="Z229" s="71"/>
      <c r="AA229" s="71"/>
      <c r="AB229" s="71"/>
      <c r="AC229" s="72"/>
      <c r="AD229" s="71">
        <v>436288.16988598579</v>
      </c>
      <c r="AE229" s="71">
        <v>346295.63053949241</v>
      </c>
      <c r="AF229" s="71">
        <v>928925.08423667622</v>
      </c>
      <c r="AG229" s="71">
        <v>5737676.4363084221</v>
      </c>
      <c r="AH229" s="71">
        <v>5936778.708986151</v>
      </c>
      <c r="AI229" s="71">
        <v>0</v>
      </c>
      <c r="AJ229" s="71">
        <v>0</v>
      </c>
      <c r="AK229" s="71">
        <v>374469.1537806351</v>
      </c>
      <c r="AL229" s="71">
        <v>0</v>
      </c>
      <c r="AM229" s="71">
        <v>0</v>
      </c>
      <c r="AN229" s="71">
        <v>13760433.183737364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1790</v>
      </c>
      <c r="B230" s="70">
        <v>222</v>
      </c>
      <c r="C230" s="70">
        <v>16</v>
      </c>
      <c r="D230" s="70">
        <v>42</v>
      </c>
      <c r="E230" s="70">
        <v>2022</v>
      </c>
      <c r="F230" s="70" t="s">
        <v>161</v>
      </c>
      <c r="G230" s="1073" t="s">
        <v>1714</v>
      </c>
      <c r="H230" s="70" t="s">
        <v>1715</v>
      </c>
      <c r="I230" s="1066"/>
      <c r="J230" s="73"/>
      <c r="K230" s="71"/>
      <c r="L230" s="71"/>
      <c r="M230" s="71"/>
      <c r="N230" s="71"/>
      <c r="O230" s="71"/>
      <c r="P230" s="71"/>
      <c r="Q230" s="71"/>
      <c r="R230" s="71"/>
      <c r="S230" s="71"/>
      <c r="T230" s="71"/>
      <c r="U230" s="71"/>
      <c r="V230" s="71"/>
      <c r="W230" s="71"/>
      <c r="X230" s="71"/>
      <c r="Y230" s="71"/>
      <c r="Z230" s="71"/>
      <c r="AA230" s="71"/>
      <c r="AB230" s="71"/>
      <c r="AC230" s="72"/>
      <c r="AD230" s="71">
        <v>10036574.03722832</v>
      </c>
      <c r="AE230" s="71">
        <v>1735304.6237531472</v>
      </c>
      <c r="AF230" s="71">
        <v>1396933.1419437039</v>
      </c>
      <c r="AG230" s="71">
        <v>41990781.422100134</v>
      </c>
      <c r="AH230" s="71">
        <v>44550271.505498953</v>
      </c>
      <c r="AI230" s="71">
        <v>0</v>
      </c>
      <c r="AJ230" s="71">
        <v>0</v>
      </c>
      <c r="AK230" s="71">
        <v>2517982.2409387534</v>
      </c>
      <c r="AL230" s="71">
        <v>0</v>
      </c>
      <c r="AM230" s="71">
        <v>0</v>
      </c>
      <c r="AN230" s="71">
        <v>102227846.97146301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1791</v>
      </c>
      <c r="B231" s="70">
        <v>223</v>
      </c>
      <c r="C231" s="70">
        <v>16</v>
      </c>
      <c r="D231" s="70">
        <v>43</v>
      </c>
      <c r="E231" s="70">
        <v>2022</v>
      </c>
      <c r="F231" s="70" t="s">
        <v>161</v>
      </c>
      <c r="G231" s="1073" t="s">
        <v>1717</v>
      </c>
      <c r="H231" s="70" t="s">
        <v>1718</v>
      </c>
      <c r="I231" s="1066"/>
      <c r="J231" s="73"/>
      <c r="K231" s="71"/>
      <c r="L231" s="71"/>
      <c r="M231" s="71"/>
      <c r="N231" s="71"/>
      <c r="O231" s="71"/>
      <c r="P231" s="71"/>
      <c r="Q231" s="71"/>
      <c r="R231" s="71"/>
      <c r="S231" s="71"/>
      <c r="T231" s="71"/>
      <c r="U231" s="71"/>
      <c r="V231" s="71"/>
      <c r="W231" s="71"/>
      <c r="X231" s="71"/>
      <c r="Y231" s="71"/>
      <c r="Z231" s="71"/>
      <c r="AA231" s="71"/>
      <c r="AB231" s="71"/>
      <c r="AC231" s="72"/>
      <c r="AD231" s="71">
        <v>4668902.0822167797</v>
      </c>
      <c r="AE231" s="71">
        <v>1161333.9654003973</v>
      </c>
      <c r="AF231" s="71">
        <v>3134235.7804016098</v>
      </c>
      <c r="AG231" s="71">
        <v>44768893.02266822</v>
      </c>
      <c r="AH231" s="71">
        <v>42713860.533103377</v>
      </c>
      <c r="AI231" s="71">
        <v>0</v>
      </c>
      <c r="AJ231" s="71">
        <v>0</v>
      </c>
      <c r="AK231" s="71">
        <v>2474208.0881347414</v>
      </c>
      <c r="AL231" s="71">
        <v>0</v>
      </c>
      <c r="AM231" s="71">
        <v>0</v>
      </c>
      <c r="AN231" s="71">
        <v>98921433.471925125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1792</v>
      </c>
      <c r="B232" s="70">
        <v>224</v>
      </c>
      <c r="C232" s="70">
        <v>16</v>
      </c>
      <c r="D232" s="70">
        <v>44</v>
      </c>
      <c r="E232" s="70">
        <v>2022</v>
      </c>
      <c r="F232" s="70" t="s">
        <v>161</v>
      </c>
      <c r="G232" s="1073" t="s">
        <v>1720</v>
      </c>
      <c r="H232" s="70" t="s">
        <v>1721</v>
      </c>
      <c r="I232" s="1066"/>
      <c r="J232" s="73"/>
      <c r="K232" s="71"/>
      <c r="L232" s="71"/>
      <c r="M232" s="71"/>
      <c r="N232" s="71"/>
      <c r="O232" s="71"/>
      <c r="P232" s="71"/>
      <c r="Q232" s="71"/>
      <c r="R232" s="71"/>
      <c r="S232" s="71"/>
      <c r="T232" s="71"/>
      <c r="U232" s="71"/>
      <c r="V232" s="71"/>
      <c r="W232" s="71"/>
      <c r="X232" s="71"/>
      <c r="Y232" s="71"/>
      <c r="Z232" s="71"/>
      <c r="AA232" s="71"/>
      <c r="AB232" s="71"/>
      <c r="AC232" s="72"/>
      <c r="AD232" s="71">
        <v>2725728.9832381075</v>
      </c>
      <c r="AE232" s="71">
        <v>260200.03178657996</v>
      </c>
      <c r="AF232" s="71">
        <v>375824.65240109805</v>
      </c>
      <c r="AG232" s="71">
        <v>4367391.6603525393</v>
      </c>
      <c r="AH232" s="71">
        <v>6743007.9163793316</v>
      </c>
      <c r="AI232" s="71">
        <v>0</v>
      </c>
      <c r="AJ232" s="71">
        <v>0</v>
      </c>
      <c r="AK232" s="71">
        <v>351226.2407873543</v>
      </c>
      <c r="AL232" s="71">
        <v>0</v>
      </c>
      <c r="AM232" s="71">
        <v>0</v>
      </c>
      <c r="AN232" s="71">
        <v>14823379.48494501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1793</v>
      </c>
      <c r="B233" s="70">
        <v>225</v>
      </c>
      <c r="C233" s="70">
        <v>16</v>
      </c>
      <c r="D233" s="70">
        <v>45</v>
      </c>
      <c r="E233" s="70">
        <v>2022</v>
      </c>
      <c r="F233" s="70" t="s">
        <v>161</v>
      </c>
      <c r="G233" s="1073" t="s">
        <v>1723</v>
      </c>
      <c r="H233" s="70" t="s">
        <v>1724</v>
      </c>
      <c r="I233" s="1066"/>
      <c r="J233" s="73"/>
      <c r="K233" s="71"/>
      <c r="L233" s="71"/>
      <c r="M233" s="71"/>
      <c r="N233" s="71"/>
      <c r="O233" s="71"/>
      <c r="P233" s="71"/>
      <c r="Q233" s="71"/>
      <c r="R233" s="71"/>
      <c r="S233" s="71"/>
      <c r="T233" s="71"/>
      <c r="U233" s="71"/>
      <c r="V233" s="71"/>
      <c r="W233" s="71"/>
      <c r="X233" s="71"/>
      <c r="Y233" s="71"/>
      <c r="Z233" s="71"/>
      <c r="AA233" s="71"/>
      <c r="AB233" s="71"/>
      <c r="AC233" s="72"/>
      <c r="AD233" s="71">
        <v>166281.43155471171</v>
      </c>
      <c r="AE233" s="71">
        <v>306117.68445479992</v>
      </c>
      <c r="AF233" s="71">
        <v>992744.36483308917</v>
      </c>
      <c r="AG233" s="71">
        <v>2703027.5032554399</v>
      </c>
      <c r="AH233" s="71">
        <v>3212701.2355213123</v>
      </c>
      <c r="AI233" s="71">
        <v>0</v>
      </c>
      <c r="AJ233" s="71">
        <v>0</v>
      </c>
      <c r="AK233" s="71">
        <v>216159.09083751144</v>
      </c>
      <c r="AL233" s="71">
        <v>0</v>
      </c>
      <c r="AM233" s="71">
        <v>0</v>
      </c>
      <c r="AN233" s="71">
        <v>7597031.3104568636</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1794</v>
      </c>
      <c r="B234" s="70">
        <v>226</v>
      </c>
      <c r="C234" s="70">
        <v>16</v>
      </c>
      <c r="D234" s="70">
        <v>46</v>
      </c>
      <c r="E234" s="70">
        <v>2022</v>
      </c>
      <c r="F234" s="70" t="s">
        <v>161</v>
      </c>
      <c r="G234" s="1073" t="s">
        <v>1726</v>
      </c>
      <c r="H234" s="70" t="s">
        <v>1727</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61223.536890959986</v>
      </c>
      <c r="AF234" s="71">
        <v>645283.83714150789</v>
      </c>
      <c r="AG234" s="71">
        <v>4480017.8063215166</v>
      </c>
      <c r="AH234" s="71">
        <v>3880487.043665159</v>
      </c>
      <c r="AI234" s="71">
        <v>0</v>
      </c>
      <c r="AJ234" s="71">
        <v>0</v>
      </c>
      <c r="AK234" s="71">
        <v>250119.56926658284</v>
      </c>
      <c r="AL234" s="71">
        <v>0</v>
      </c>
      <c r="AM234" s="71">
        <v>0</v>
      </c>
      <c r="AN234" s="71">
        <v>9317131.7932857275</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1795</v>
      </c>
      <c r="B235" s="70">
        <v>227</v>
      </c>
      <c r="C235" s="70">
        <v>16</v>
      </c>
      <c r="D235" s="70">
        <v>47</v>
      </c>
      <c r="E235" s="70">
        <v>2022</v>
      </c>
      <c r="F235" s="70" t="s">
        <v>161</v>
      </c>
      <c r="G235" s="1073" t="s">
        <v>1729</v>
      </c>
      <c r="H235" s="70" t="s">
        <v>1730</v>
      </c>
      <c r="I235" s="1066"/>
      <c r="J235" s="73"/>
      <c r="K235" s="71"/>
      <c r="L235" s="71"/>
      <c r="M235" s="71"/>
      <c r="N235" s="71"/>
      <c r="O235" s="71"/>
      <c r="P235" s="71"/>
      <c r="Q235" s="71"/>
      <c r="R235" s="71"/>
      <c r="S235" s="71"/>
      <c r="T235" s="71"/>
      <c r="U235" s="71"/>
      <c r="V235" s="71"/>
      <c r="W235" s="71"/>
      <c r="X235" s="71"/>
      <c r="Y235" s="71"/>
      <c r="Z235" s="71"/>
      <c r="AA235" s="71"/>
      <c r="AB235" s="71"/>
      <c r="AC235" s="72"/>
      <c r="AD235" s="71">
        <v>10303043.599199472</v>
      </c>
      <c r="AE235" s="71">
        <v>652413.31499429233</v>
      </c>
      <c r="AF235" s="71">
        <v>843832.71010812582</v>
      </c>
      <c r="AG235" s="71">
        <v>15886543.589735098</v>
      </c>
      <c r="AH235" s="71">
        <v>18583990.416881204</v>
      </c>
      <c r="AI235" s="71">
        <v>0</v>
      </c>
      <c r="AJ235" s="71">
        <v>0</v>
      </c>
      <c r="AK235" s="71">
        <v>997120.96741174639</v>
      </c>
      <c r="AL235" s="71">
        <v>0</v>
      </c>
      <c r="AM235" s="71">
        <v>0</v>
      </c>
      <c r="AN235" s="71">
        <v>47266944.598329939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1796</v>
      </c>
      <c r="B236" s="70">
        <v>228</v>
      </c>
      <c r="C236" s="70">
        <v>16</v>
      </c>
      <c r="D236" s="70">
        <v>48</v>
      </c>
      <c r="E236" s="70">
        <v>2022</v>
      </c>
      <c r="F236" s="70" t="s">
        <v>161</v>
      </c>
      <c r="G236" s="1073" t="s">
        <v>1732</v>
      </c>
      <c r="H236" s="70" t="s">
        <v>1733</v>
      </c>
      <c r="I236" s="1066"/>
      <c r="J236" s="73"/>
      <c r="K236" s="71"/>
      <c r="L236" s="71"/>
      <c r="M236" s="71"/>
      <c r="N236" s="71"/>
      <c r="O236" s="71"/>
      <c r="P236" s="71"/>
      <c r="Q236" s="71"/>
      <c r="R236" s="71"/>
      <c r="S236" s="71"/>
      <c r="T236" s="71"/>
      <c r="U236" s="71"/>
      <c r="V236" s="71"/>
      <c r="W236" s="71"/>
      <c r="X236" s="71"/>
      <c r="Y236" s="71"/>
      <c r="Z236" s="71"/>
      <c r="AA236" s="71"/>
      <c r="AB236" s="71"/>
      <c r="AC236" s="72"/>
      <c r="AD236" s="71">
        <v>4008679.2375164037</v>
      </c>
      <c r="AE236" s="71">
        <v>267852.97389794991</v>
      </c>
      <c r="AF236" s="71">
        <v>687830.02420578327</v>
      </c>
      <c r="AG236" s="71">
        <v>4705270.0982594695</v>
      </c>
      <c r="AH236" s="71">
        <v>5533664.1052895607</v>
      </c>
      <c r="AI236" s="71">
        <v>0</v>
      </c>
      <c r="AJ236" s="71">
        <v>0</v>
      </c>
      <c r="AK236" s="71">
        <v>347481.549249548</v>
      </c>
      <c r="AL236" s="71">
        <v>0</v>
      </c>
      <c r="AM236" s="71">
        <v>0</v>
      </c>
      <c r="AN236" s="71">
        <v>15550777.988418717</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1797</v>
      </c>
      <c r="B237" s="70">
        <v>229</v>
      </c>
      <c r="C237" s="70">
        <v>16</v>
      </c>
      <c r="D237" s="70">
        <v>49</v>
      </c>
      <c r="E237" s="70">
        <v>2022</v>
      </c>
      <c r="F237" s="70" t="s">
        <v>161</v>
      </c>
      <c r="G237" s="1073" t="s">
        <v>1735</v>
      </c>
      <c r="H237" s="70" t="s">
        <v>1736</v>
      </c>
      <c r="I237" s="1066"/>
      <c r="J237" s="73"/>
      <c r="K237" s="71"/>
      <c r="L237" s="71"/>
      <c r="M237" s="71"/>
      <c r="N237" s="71"/>
      <c r="O237" s="71"/>
      <c r="P237" s="71"/>
      <c r="Q237" s="71"/>
      <c r="R237" s="71"/>
      <c r="S237" s="71"/>
      <c r="T237" s="71"/>
      <c r="U237" s="71"/>
      <c r="V237" s="71"/>
      <c r="W237" s="71"/>
      <c r="X237" s="71"/>
      <c r="Y237" s="71"/>
      <c r="Z237" s="71"/>
      <c r="AA237" s="71"/>
      <c r="AB237" s="71"/>
      <c r="AC237" s="72"/>
      <c r="AD237" s="71">
        <v>4529893.7826742856</v>
      </c>
      <c r="AE237" s="71">
        <v>407519.16743045242</v>
      </c>
      <c r="AF237" s="71">
        <v>304914.34062730591</v>
      </c>
      <c r="AG237" s="71">
        <v>12401390.072806207</v>
      </c>
      <c r="AH237" s="71">
        <v>16495123.834089778</v>
      </c>
      <c r="AI237" s="71">
        <v>0</v>
      </c>
      <c r="AJ237" s="71">
        <v>0</v>
      </c>
      <c r="AK237" s="71">
        <v>868897.5640654806</v>
      </c>
      <c r="AL237" s="71">
        <v>0</v>
      </c>
      <c r="AM237" s="71">
        <v>0</v>
      </c>
      <c r="AN237" s="71">
        <v>35007738.761693507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1798</v>
      </c>
      <c r="B238" s="70">
        <v>230</v>
      </c>
      <c r="C238" s="70">
        <v>16</v>
      </c>
      <c r="D238" s="70">
        <v>50</v>
      </c>
      <c r="E238" s="70">
        <v>2022</v>
      </c>
      <c r="F238" s="70" t="s">
        <v>161</v>
      </c>
      <c r="G238" s="1073" t="s">
        <v>1738</v>
      </c>
      <c r="H238" s="70" t="s">
        <v>1739</v>
      </c>
      <c r="I238" s="1066"/>
      <c r="J238" s="73"/>
      <c r="K238" s="71"/>
      <c r="L238" s="71"/>
      <c r="M238" s="71"/>
      <c r="N238" s="71"/>
      <c r="O238" s="71"/>
      <c r="P238" s="71"/>
      <c r="Q238" s="71"/>
      <c r="R238" s="71"/>
      <c r="S238" s="71"/>
      <c r="T238" s="71"/>
      <c r="U238" s="71"/>
      <c r="V238" s="71"/>
      <c r="W238" s="71"/>
      <c r="X238" s="71"/>
      <c r="Y238" s="71"/>
      <c r="Z238" s="71"/>
      <c r="AA238" s="71"/>
      <c r="AB238" s="71"/>
      <c r="AC238" s="72"/>
      <c r="AD238" s="71">
        <v>8223648.2392013352</v>
      </c>
      <c r="AE238" s="71">
        <v>246807.38309168245</v>
      </c>
      <c r="AF238" s="71">
        <v>1857850.1684733524</v>
      </c>
      <c r="AG238" s="71">
        <v>7890087.2259377539</v>
      </c>
      <c r="AH238" s="71">
        <v>9556666.4128878564</v>
      </c>
      <c r="AI238" s="71">
        <v>0</v>
      </c>
      <c r="AJ238" s="71">
        <v>0</v>
      </c>
      <c r="AK238" s="71">
        <v>617615.84914923378</v>
      </c>
      <c r="AL238" s="71">
        <v>0</v>
      </c>
      <c r="AM238" s="71">
        <v>0</v>
      </c>
      <c r="AN238" s="71">
        <v>28392675.278741214</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1799</v>
      </c>
      <c r="B239" s="70">
        <v>231</v>
      </c>
      <c r="C239" s="70">
        <v>16</v>
      </c>
      <c r="D239" s="70">
        <v>51</v>
      </c>
      <c r="E239" s="70">
        <v>2022</v>
      </c>
      <c r="F239" s="70" t="s">
        <v>161</v>
      </c>
      <c r="G239" s="1073" t="s">
        <v>1741</v>
      </c>
      <c r="H239" s="70" t="s">
        <v>1742</v>
      </c>
      <c r="I239" s="1066"/>
      <c r="J239" s="73"/>
      <c r="K239" s="71"/>
      <c r="L239" s="71"/>
      <c r="M239" s="71"/>
      <c r="N239" s="71"/>
      <c r="O239" s="71"/>
      <c r="P239" s="71"/>
      <c r="Q239" s="71"/>
      <c r="R239" s="71"/>
      <c r="S239" s="71"/>
      <c r="T239" s="71"/>
      <c r="U239" s="71"/>
      <c r="V239" s="71"/>
      <c r="W239" s="71"/>
      <c r="X239" s="71"/>
      <c r="Y239" s="71"/>
      <c r="Z239" s="71"/>
      <c r="AA239" s="71"/>
      <c r="AB239" s="71"/>
      <c r="AC239" s="72"/>
      <c r="AD239" s="71">
        <v>5678083.0804525511</v>
      </c>
      <c r="AE239" s="71">
        <v>803558.92169384984</v>
      </c>
      <c r="AF239" s="71">
        <v>1120382.9260259147</v>
      </c>
      <c r="AG239" s="71">
        <v>36059137.73440069</v>
      </c>
      <c r="AH239" s="71">
        <v>39024751.129577003</v>
      </c>
      <c r="AI239" s="71">
        <v>0</v>
      </c>
      <c r="AJ239" s="71">
        <v>0</v>
      </c>
      <c r="AK239" s="71">
        <v>2267604.4170833561</v>
      </c>
      <c r="AL239" s="71">
        <v>0</v>
      </c>
      <c r="AM239" s="71">
        <v>0</v>
      </c>
      <c r="AN239" s="71">
        <v>84953518.209233359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1800</v>
      </c>
      <c r="B240" s="70">
        <v>232</v>
      </c>
      <c r="C240" s="70">
        <v>16</v>
      </c>
      <c r="D240" s="70">
        <v>52</v>
      </c>
      <c r="E240" s="70">
        <v>2022</v>
      </c>
      <c r="F240" s="70" t="s">
        <v>161</v>
      </c>
      <c r="G240" s="1073" t="s">
        <v>1744</v>
      </c>
      <c r="H240" s="70" t="s">
        <v>1745</v>
      </c>
      <c r="I240" s="1066"/>
      <c r="J240" s="73"/>
      <c r="K240" s="71"/>
      <c r="L240" s="71"/>
      <c r="M240" s="71"/>
      <c r="N240" s="71"/>
      <c r="O240" s="71"/>
      <c r="P240" s="71"/>
      <c r="Q240" s="71"/>
      <c r="R240" s="71"/>
      <c r="S240" s="71"/>
      <c r="T240" s="71"/>
      <c r="U240" s="71"/>
      <c r="V240" s="71"/>
      <c r="W240" s="71"/>
      <c r="X240" s="71"/>
      <c r="Y240" s="71"/>
      <c r="Z240" s="71"/>
      <c r="AA240" s="71"/>
      <c r="AB240" s="71"/>
      <c r="AC240" s="72"/>
      <c r="AD240" s="71">
        <v>0</v>
      </c>
      <c r="AE240" s="71">
        <v>593103.01363117492</v>
      </c>
      <c r="AF240" s="71">
        <v>964380.24012357229</v>
      </c>
      <c r="AG240" s="71">
        <v>7664834.9339998011</v>
      </c>
      <c r="AH240" s="71">
        <v>9548522.68352025</v>
      </c>
      <c r="AI240" s="71">
        <v>0</v>
      </c>
      <c r="AJ240" s="71">
        <v>0</v>
      </c>
      <c r="AK240" s="71">
        <v>580168.93377117021</v>
      </c>
      <c r="AL240" s="71">
        <v>0</v>
      </c>
      <c r="AM240" s="71">
        <v>0</v>
      </c>
      <c r="AN240" s="71">
        <v>19351009.80504597</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1801</v>
      </c>
      <c r="B241" s="70">
        <v>233</v>
      </c>
      <c r="C241" s="70">
        <v>16</v>
      </c>
      <c r="D241" s="70">
        <v>53</v>
      </c>
      <c r="E241" s="70">
        <v>2022</v>
      </c>
      <c r="F241" s="70" t="s">
        <v>161</v>
      </c>
      <c r="G241" s="1073" t="s">
        <v>1747</v>
      </c>
      <c r="H241" s="70" t="s">
        <v>1748</v>
      </c>
      <c r="I241" s="1066"/>
      <c r="J241" s="73"/>
      <c r="K241" s="71"/>
      <c r="L241" s="71"/>
      <c r="M241" s="71"/>
      <c r="N241" s="71"/>
      <c r="O241" s="71"/>
      <c r="P241" s="71"/>
      <c r="Q241" s="71"/>
      <c r="R241" s="71"/>
      <c r="S241" s="71"/>
      <c r="T241" s="71"/>
      <c r="U241" s="71"/>
      <c r="V241" s="71"/>
      <c r="W241" s="71"/>
      <c r="X241" s="71"/>
      <c r="Y241" s="71"/>
      <c r="Z241" s="71"/>
      <c r="AA241" s="71"/>
      <c r="AB241" s="71"/>
      <c r="AC241" s="72"/>
      <c r="AD241" s="71">
        <v>1079357.7577975055</v>
      </c>
      <c r="AE241" s="71">
        <v>57397.065835274989</v>
      </c>
      <c r="AF241" s="71">
        <v>269459.1847404099</v>
      </c>
      <c r="AG241" s="71">
        <v>3547723.598022765</v>
      </c>
      <c r="AH241" s="71">
        <v>4181805.030266651</v>
      </c>
      <c r="AI241" s="71">
        <v>0</v>
      </c>
      <c r="AJ241" s="71">
        <v>0</v>
      </c>
      <c r="AK241" s="71">
        <v>243534.07725181995</v>
      </c>
      <c r="AL241" s="71">
        <v>0</v>
      </c>
      <c r="AM241" s="71">
        <v>0</v>
      </c>
      <c r="AN241" s="71">
        <v>9379276.713914426</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1802</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1802</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1802</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1802</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1802</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1802</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1802</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1802</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1802</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1802</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1802</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1802</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1802</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1802</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1802</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1802</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1802</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1802</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1802</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1802</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1802</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1802</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1802</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1802</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1802</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1802</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1802</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1802</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1802</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1802</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1802</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1802</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1802</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1802</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1802</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1802</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1802</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1802</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1802</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1802</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1802</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1802</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1802</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1802</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1802</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1802</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1802</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1802</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1802</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1802</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1802</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1802</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1802</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1802</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1802</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1802</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1802</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1802</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1802</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1802</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1802</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1802</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1802</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1802</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1802</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1802</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1802</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1802</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1802</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1802</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1802</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1802</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1802</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1802</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1802</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1802</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1802</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1802</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1802</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1802</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1802</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1802</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1802</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1802</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1802</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1802</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1802</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1802</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1802</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1802</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1802</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1802</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1802</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1802</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1802</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1802</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1802</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1802</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1802</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1802</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1802</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1802</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1802</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1802</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1802</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1802</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1802</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1802</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1802</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1802</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1802</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1802</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1802</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1802</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1802</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1802</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1802</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1802</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1802</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1802</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1802</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1802</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1802</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1802</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1802</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1802</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1802</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1633</v>
      </c>
      <c r="H6" s="77" t="s">
        <v>1634</v>
      </c>
      <c r="I6" s="77" t="s">
        <v>1560</v>
      </c>
      <c r="J6" s="77" t="s">
        <v>1561</v>
      </c>
      <c r="K6" s="1080">
        <v>56</v>
      </c>
      <c r="L6" s="1081">
        <v>2</v>
      </c>
      <c r="M6" s="1044"/>
      <c r="N6" s="988">
        <v>1</v>
      </c>
      <c r="O6" s="77" t="s">
        <v>1672</v>
      </c>
      <c r="P6" s="77" t="s">
        <v>1673</v>
      </c>
      <c r="Q6" s="77" t="s">
        <v>1501</v>
      </c>
      <c r="R6" s="16"/>
      <c r="S6" s="77">
        <v>1</v>
      </c>
      <c r="T6" s="77" t="s">
        <v>1633</v>
      </c>
      <c r="U6" s="77" t="s">
        <v>1634</v>
      </c>
      <c r="V6" s="77" t="s">
        <v>1501</v>
      </c>
      <c r="W6" s="16"/>
      <c r="X6" s="77">
        <v>1</v>
      </c>
      <c r="Y6" s="692" t="s">
        <v>1672</v>
      </c>
      <c r="Z6" s="77" t="s">
        <v>1673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1903</v>
      </c>
      <c r="P7" s="77" t="s">
        <v>1904</v>
      </c>
      <c r="Q7" s="77" t="s">
        <v>1501</v>
      </c>
      <c r="R7" s="16"/>
      <c r="S7" s="77">
        <v>2</v>
      </c>
      <c r="T7" s="76" t="s">
        <v>795</v>
      </c>
      <c r="U7" s="77" t="s">
        <v>1503</v>
      </c>
      <c r="V7" s="77" t="s">
        <v>1503</v>
      </c>
      <c r="W7" s="16"/>
      <c r="X7" s="77">
        <v>2</v>
      </c>
      <c r="Y7" s="692" t="s">
        <v>1903</v>
      </c>
      <c r="Z7" s="77" t="s">
        <v>1904</v>
      </c>
      <c r="AA7" s="77" t="s">
        <v>1501</v>
      </c>
      <c r="AB7" s="16"/>
      <c r="AC7" s="77">
        <v>2</v>
      </c>
      <c r="AD7" s="77" t="s">
        <v>1597</v>
      </c>
      <c r="AE7" s="77" t="s">
        <v>1598</v>
      </c>
      <c r="AF7" s="77" t="s">
        <v>1501</v>
      </c>
    </row>
    <row r="8" spans="1:32" ht="12">
      <c r="A8" s="16"/>
      <c r="B8" s="16"/>
      <c r="C8" s="16"/>
      <c r="D8" s="16"/>
      <c r="F8" s="16"/>
      <c r="G8" s="16"/>
      <c r="H8" s="16"/>
      <c r="I8" s="16"/>
      <c r="J8" s="16"/>
      <c r="K8" s="1044"/>
      <c r="L8" s="1044"/>
      <c r="M8" s="1044"/>
      <c r="N8" s="988">
        <v>3</v>
      </c>
      <c r="O8" s="77" t="s">
        <v>1615</v>
      </c>
      <c r="P8" s="77" t="s">
        <v>1616</v>
      </c>
      <c r="Q8" s="77" t="s">
        <v>1501</v>
      </c>
      <c r="R8" s="16"/>
      <c r="S8" s="16"/>
      <c r="T8" s="16"/>
      <c r="U8" s="16"/>
      <c r="V8" s="16"/>
      <c r="W8" s="16"/>
      <c r="X8" s="77">
        <v>3</v>
      </c>
      <c r="Y8" s="692" t="s">
        <v>1615</v>
      </c>
      <c r="Z8" s="77" t="s">
        <v>1616</v>
      </c>
      <c r="AA8" s="77" t="s">
        <v>1501</v>
      </c>
      <c r="AB8" s="16"/>
      <c r="AC8" s="77">
        <v>3</v>
      </c>
      <c r="AD8" s="77" t="s">
        <v>1600</v>
      </c>
      <c r="AE8" s="77" t="s">
        <v>1601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1720</v>
      </c>
      <c r="P9" s="77" t="s">
        <v>1721</v>
      </c>
      <c r="Q9" s="77" t="s">
        <v>1501</v>
      </c>
      <c r="R9" s="16"/>
      <c r="S9" s="16"/>
      <c r="T9" s="16"/>
      <c r="U9" s="16"/>
      <c r="V9" s="16"/>
      <c r="W9" s="16"/>
      <c r="X9" s="77">
        <v>4</v>
      </c>
      <c r="Y9" s="692" t="s">
        <v>1720</v>
      </c>
      <c r="Z9" s="77" t="s">
        <v>1721</v>
      </c>
      <c r="AA9" s="77" t="s">
        <v>1501</v>
      </c>
      <c r="AB9" s="16"/>
      <c r="AC9" s="77">
        <v>4</v>
      </c>
      <c r="AD9" s="77" t="s">
        <v>1603</v>
      </c>
      <c r="AE9" s="77" t="s">
        <v>1604</v>
      </c>
      <c r="AF9" s="77" t="s">
        <v>1501</v>
      </c>
    </row>
    <row r="10" spans="1:32" ht="12">
      <c r="A10" s="16"/>
      <c r="B10" s="16"/>
      <c r="C10" s="16"/>
      <c r="D10" s="16"/>
      <c r="F10" s="75" t="s">
        <v>1501</v>
      </c>
      <c r="G10" s="76" t="s">
        <v>1633</v>
      </c>
      <c r="H10" s="77" t="s">
        <v>1634</v>
      </c>
      <c r="I10" s="77" t="s">
        <v>1560</v>
      </c>
      <c r="J10" s="77" t="s">
        <v>1561</v>
      </c>
      <c r="K10" s="1079">
        <v>56</v>
      </c>
      <c r="L10" s="1045">
        <v>2</v>
      </c>
      <c r="M10" s="1044"/>
      <c r="N10" s="988">
        <v>5</v>
      </c>
      <c r="O10" s="77" t="s">
        <v>1870</v>
      </c>
      <c r="P10" s="77" t="s">
        <v>1871</v>
      </c>
      <c r="Q10" s="77" t="s">
        <v>1501</v>
      </c>
      <c r="R10" s="16"/>
      <c r="S10" s="16"/>
      <c r="T10" s="16"/>
      <c r="U10" s="16"/>
      <c r="V10" s="16"/>
      <c r="W10" s="16"/>
      <c r="X10" s="77">
        <v>5</v>
      </c>
      <c r="Y10" s="692" t="s">
        <v>1870</v>
      </c>
      <c r="Z10" s="77" t="s">
        <v>1871</v>
      </c>
      <c r="AA10" s="77" t="s">
        <v>1501</v>
      </c>
      <c r="AB10" s="16"/>
      <c r="AC10" s="77">
        <v>5</v>
      </c>
      <c r="AD10" s="77" t="s">
        <v>1606</v>
      </c>
      <c r="AE10" s="77" t="s">
        <v>1607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1732</v>
      </c>
      <c r="P11" s="77" t="s">
        <v>1733</v>
      </c>
      <c r="Q11" s="77" t="s">
        <v>1501</v>
      </c>
      <c r="R11" s="16"/>
      <c r="S11" s="16"/>
      <c r="T11" s="16"/>
      <c r="U11" s="16"/>
      <c r="V11" s="16"/>
      <c r="W11" s="16"/>
      <c r="X11" s="77">
        <v>6</v>
      </c>
      <c r="Y11" s="692" t="s">
        <v>1732</v>
      </c>
      <c r="Z11" s="77" t="s">
        <v>1733</v>
      </c>
      <c r="AA11" s="77" t="s">
        <v>1501</v>
      </c>
      <c r="AB11" s="16"/>
      <c r="AC11" s="77">
        <v>6</v>
      </c>
      <c r="AD11" s="77" t="s">
        <v>1609</v>
      </c>
      <c r="AE11" s="77" t="s">
        <v>1610</v>
      </c>
      <c r="AF11" s="77" t="s">
        <v>1501</v>
      </c>
    </row>
    <row r="12" spans="1:32" ht="12">
      <c r="A12" s="16"/>
      <c r="B12" s="16"/>
      <c r="C12" s="16"/>
      <c r="D12" s="16"/>
      <c r="F12" s="75" t="s">
        <v>1505</v>
      </c>
      <c r="G12" s="76" t="s">
        <v>1633</v>
      </c>
      <c r="H12" s="77"/>
      <c r="I12" s="77" t="s">
        <v>1633</v>
      </c>
      <c r="J12" s="77"/>
      <c r="K12" s="1079" t="s">
        <v>1544</v>
      </c>
      <c r="L12" s="1045"/>
      <c r="M12" s="1044"/>
      <c r="N12" s="988">
        <v>7</v>
      </c>
      <c r="O12" s="77" t="s">
        <v>1876</v>
      </c>
      <c r="P12" s="77" t="s">
        <v>1877</v>
      </c>
      <c r="Q12" s="77" t="s">
        <v>1501</v>
      </c>
      <c r="R12" s="16"/>
      <c r="S12" s="16"/>
      <c r="T12" s="16"/>
      <c r="U12" s="16"/>
      <c r="V12" s="16"/>
      <c r="W12" s="16"/>
      <c r="X12" s="77">
        <v>7</v>
      </c>
      <c r="Y12" s="692" t="s">
        <v>1876</v>
      </c>
      <c r="Z12" s="77" t="s">
        <v>1877</v>
      </c>
      <c r="AA12" s="77" t="s">
        <v>1501</v>
      </c>
      <c r="AB12" s="16"/>
      <c r="AC12" s="77">
        <v>7</v>
      </c>
      <c r="AD12" s="77" t="s">
        <v>1612</v>
      </c>
      <c r="AE12" s="77" t="s">
        <v>1613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2021</v>
      </c>
      <c r="P13" s="77" t="s">
        <v>2022</v>
      </c>
      <c r="Q13" s="77" t="s">
        <v>1501</v>
      </c>
      <c r="R13" s="16"/>
      <c r="S13" s="16"/>
      <c r="T13" s="16"/>
      <c r="U13" s="16"/>
      <c r="V13" s="16"/>
      <c r="W13" s="16"/>
      <c r="X13" s="77">
        <v>8</v>
      </c>
      <c r="Y13" s="692" t="s">
        <v>2021</v>
      </c>
      <c r="Z13" s="77" t="s">
        <v>2022</v>
      </c>
      <c r="AA13" s="77" t="s">
        <v>1501</v>
      </c>
      <c r="AB13" s="16"/>
      <c r="AC13" s="77">
        <v>8</v>
      </c>
      <c r="AD13" s="77" t="s">
        <v>1615</v>
      </c>
      <c r="AE13" s="77" t="s">
        <v>1616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2044</v>
      </c>
      <c r="P14" s="77" t="s">
        <v>2045</v>
      </c>
      <c r="Q14" s="77" t="s">
        <v>1501</v>
      </c>
      <c r="R14" s="16"/>
      <c r="S14" s="16"/>
      <c r="T14" s="16"/>
      <c r="U14" s="16"/>
      <c r="V14" s="16"/>
      <c r="W14" s="16"/>
      <c r="X14" s="77">
        <v>9</v>
      </c>
      <c r="Y14" s="692" t="s">
        <v>2044</v>
      </c>
      <c r="Z14" s="77" t="s">
        <v>2045</v>
      </c>
      <c r="AA14" s="77" t="s">
        <v>1501</v>
      </c>
      <c r="AB14" s="16"/>
      <c r="AC14" s="77">
        <v>9</v>
      </c>
      <c r="AD14" s="77" t="s">
        <v>1618</v>
      </c>
      <c r="AE14" s="77" t="s">
        <v>1619</v>
      </c>
      <c r="AF14" s="77" t="s">
        <v>1501</v>
      </c>
    </row>
    <row r="15" spans="1:32" ht="12">
      <c r="A15" s="16"/>
      <c r="B15" s="16"/>
      <c r="C15" s="16"/>
      <c r="D15" s="16"/>
      <c r="E15" s="16"/>
      <c r="F15" s="16"/>
      <c r="G15" s="16"/>
      <c r="H15" s="16"/>
      <c r="I15" s="16"/>
      <c r="J15" s="16"/>
      <c r="K15" s="1044"/>
      <c r="L15" s="1044"/>
      <c r="M15" s="1044"/>
      <c r="N15" s="988">
        <v>10</v>
      </c>
      <c r="O15" s="77" t="s">
        <v>1657</v>
      </c>
      <c r="P15" s="77" t="s">
        <v>1658</v>
      </c>
      <c r="Q15" s="77" t="s">
        <v>1501</v>
      </c>
      <c r="R15" s="16"/>
      <c r="S15" s="16"/>
      <c r="T15" s="16"/>
      <c r="U15" s="16"/>
      <c r="V15" s="16"/>
      <c r="W15" s="16"/>
      <c r="X15" s="77">
        <v>10</v>
      </c>
      <c r="Y15" s="692" t="s">
        <v>1657</v>
      </c>
      <c r="Z15" s="77" t="s">
        <v>1658</v>
      </c>
      <c r="AA15" s="77" t="s">
        <v>1501</v>
      </c>
      <c r="AB15" s="16"/>
      <c r="AC15" s="77">
        <v>10</v>
      </c>
      <c r="AD15" s="77" t="s">
        <v>1621</v>
      </c>
      <c r="AE15" s="77" t="s">
        <v>1622</v>
      </c>
      <c r="AF15" s="77" t="s">
        <v>1501</v>
      </c>
    </row>
    <row r="16" spans="1:32" ht="12">
      <c r="A16" s="16"/>
      <c r="B16" s="16"/>
      <c r="C16" s="16"/>
      <c r="D16" s="16"/>
      <c r="E16" s="16"/>
      <c r="F16" s="16"/>
      <c r="G16" s="16"/>
      <c r="H16" s="16"/>
      <c r="I16" s="16"/>
      <c r="J16" s="16"/>
      <c r="K16" s="1044"/>
      <c r="L16" s="1044"/>
      <c r="M16" s="1044"/>
      <c r="N16" s="988">
        <v>11</v>
      </c>
      <c r="O16" s="77" t="s">
        <v>2086</v>
      </c>
      <c r="P16" s="77" t="s">
        <v>2087</v>
      </c>
      <c r="Q16" s="77" t="s">
        <v>1501</v>
      </c>
      <c r="R16" s="16"/>
      <c r="S16" s="16"/>
      <c r="T16" s="16"/>
      <c r="U16" s="16"/>
      <c r="V16" s="16"/>
      <c r="W16" s="16"/>
      <c r="X16" s="77">
        <v>11</v>
      </c>
      <c r="Y16" s="692" t="s">
        <v>2086</v>
      </c>
      <c r="Z16" s="77" t="s">
        <v>2087</v>
      </c>
      <c r="AA16" s="77" t="s">
        <v>1501</v>
      </c>
      <c r="AB16" s="16"/>
      <c r="AC16" s="77">
        <v>11</v>
      </c>
      <c r="AD16" s="77" t="s">
        <v>1624</v>
      </c>
      <c r="AE16" s="77" t="s">
        <v>1625</v>
      </c>
      <c r="AF16" s="77" t="s">
        <v>1501</v>
      </c>
    </row>
    <row r="17" spans="1:32" ht="12">
      <c r="A17" s="16"/>
      <c r="B17" s="16"/>
      <c r="C17" s="16"/>
      <c r="D17" s="16"/>
      <c r="E17" s="16"/>
      <c r="F17" s="16"/>
      <c r="G17" s="16"/>
      <c r="H17" s="16"/>
      <c r="I17" s="16"/>
      <c r="J17" s="16"/>
      <c r="K17" s="1044"/>
      <c r="L17" s="1044"/>
      <c r="M17" s="1044"/>
      <c r="N17" s="988">
        <v>12</v>
      </c>
      <c r="O17" s="77" t="s">
        <v>2109</v>
      </c>
      <c r="P17" s="77" t="s">
        <v>2110</v>
      </c>
      <c r="Q17" s="77" t="s">
        <v>1501</v>
      </c>
      <c r="R17" s="16"/>
      <c r="S17" s="16"/>
      <c r="T17" s="16"/>
      <c r="U17" s="16"/>
      <c r="V17" s="16"/>
      <c r="W17" s="16"/>
      <c r="X17" s="77">
        <v>12</v>
      </c>
      <c r="Y17" s="692" t="s">
        <v>2109</v>
      </c>
      <c r="Z17" s="77" t="s">
        <v>2110</v>
      </c>
      <c r="AA17" s="77" t="s">
        <v>1501</v>
      </c>
      <c r="AB17" s="16"/>
      <c r="AC17" s="77">
        <v>12</v>
      </c>
      <c r="AD17" s="77" t="s">
        <v>1627</v>
      </c>
      <c r="AE17" s="77" t="s">
        <v>1628</v>
      </c>
      <c r="AF17" s="77" t="s">
        <v>1501</v>
      </c>
    </row>
    <row r="18" spans="1:32" ht="12">
      <c r="A18" s="16"/>
      <c r="B18" s="16"/>
      <c r="C18" s="16"/>
      <c r="D18" s="16"/>
      <c r="E18" s="16"/>
      <c r="F18" s="16"/>
      <c r="G18" s="16"/>
      <c r="H18" s="16"/>
      <c r="I18" s="16"/>
      <c r="J18" s="16"/>
      <c r="K18" s="1044"/>
      <c r="L18" s="1044"/>
      <c r="M18" s="1044"/>
      <c r="N18" s="988">
        <v>13</v>
      </c>
      <c r="O18" s="77" t="s">
        <v>2132</v>
      </c>
      <c r="P18" s="77" t="s">
        <v>2133</v>
      </c>
      <c r="Q18" s="77" t="s">
        <v>1501</v>
      </c>
      <c r="R18" s="16"/>
      <c r="S18" s="16"/>
      <c r="T18" s="16"/>
      <c r="U18" s="16"/>
      <c r="V18" s="16"/>
      <c r="W18" s="16"/>
      <c r="X18" s="77">
        <v>13</v>
      </c>
      <c r="Y18" s="692" t="s">
        <v>2132</v>
      </c>
      <c r="Z18" s="77" t="s">
        <v>2133</v>
      </c>
      <c r="AA18" s="77" t="s">
        <v>1501</v>
      </c>
      <c r="AB18" s="16"/>
      <c r="AC18" s="77">
        <v>13</v>
      </c>
      <c r="AD18" s="77" t="s">
        <v>1630</v>
      </c>
      <c r="AE18" s="77" t="s">
        <v>1631</v>
      </c>
      <c r="AF18" s="77" t="s">
        <v>1501</v>
      </c>
    </row>
    <row r="19" spans="1:32" ht="12">
      <c r="A19" s="16"/>
      <c r="B19" s="16"/>
      <c r="C19" s="16"/>
      <c r="D19" s="16"/>
      <c r="E19" s="16"/>
      <c r="F19" s="16"/>
      <c r="G19" s="16"/>
      <c r="H19" s="16"/>
      <c r="I19" s="16"/>
      <c r="J19" s="16"/>
      <c r="K19" s="1044"/>
      <c r="L19" s="1044"/>
      <c r="M19" s="1044"/>
      <c r="N19" s="988">
        <v>14</v>
      </c>
      <c r="O19" s="77" t="s">
        <v>2155</v>
      </c>
      <c r="P19" s="77" t="s">
        <v>2156</v>
      </c>
      <c r="Q19" s="77" t="s">
        <v>1501</v>
      </c>
      <c r="R19" s="16"/>
      <c r="S19" s="16"/>
      <c r="T19" s="16"/>
      <c r="U19" s="16"/>
      <c r="V19" s="16"/>
      <c r="W19" s="16"/>
      <c r="X19" s="77">
        <v>14</v>
      </c>
      <c r="Y19" s="692" t="s">
        <v>2155</v>
      </c>
      <c r="Z19" s="77" t="s">
        <v>2156</v>
      </c>
      <c r="AA19" s="77" t="s">
        <v>1501</v>
      </c>
      <c r="AB19" s="16"/>
      <c r="AC19" s="77">
        <v>14</v>
      </c>
      <c r="AD19" s="77" t="s">
        <v>1633</v>
      </c>
      <c r="AE19" s="77" t="s">
        <v>1634</v>
      </c>
      <c r="AF19" s="77" t="s">
        <v>1501</v>
      </c>
    </row>
    <row r="20" spans="1:32" ht="12">
      <c r="A20" s="16"/>
      <c r="B20" s="16"/>
      <c r="C20" s="16"/>
      <c r="D20" s="16"/>
      <c r="E20" s="16"/>
      <c r="F20" s="16"/>
      <c r="G20" s="16"/>
      <c r="H20" s="16"/>
      <c r="I20" s="16"/>
      <c r="J20" s="16"/>
      <c r="K20" s="1044"/>
      <c r="L20" s="1044"/>
      <c r="M20" s="1044"/>
      <c r="N20" s="988">
        <v>15</v>
      </c>
      <c r="O20" s="77" t="s">
        <v>1864</v>
      </c>
      <c r="P20" s="77" t="s">
        <v>1865</v>
      </c>
      <c r="Q20" s="77" t="s">
        <v>1501</v>
      </c>
      <c r="R20" s="16"/>
      <c r="S20" s="16"/>
      <c r="T20" s="16"/>
      <c r="U20" s="16"/>
      <c r="V20" s="16"/>
      <c r="W20" s="16"/>
      <c r="X20" s="77">
        <v>15</v>
      </c>
      <c r="Y20" s="692" t="s">
        <v>1864</v>
      </c>
      <c r="Z20" s="77" t="s">
        <v>1865</v>
      </c>
      <c r="AA20" s="77" t="s">
        <v>1501</v>
      </c>
      <c r="AB20" s="16"/>
      <c r="AC20" s="77">
        <v>15</v>
      </c>
      <c r="AD20" s="77" t="s">
        <v>1636</v>
      </c>
      <c r="AE20" s="77" t="s">
        <v>1637</v>
      </c>
      <c r="AF20" s="77" t="s">
        <v>1501</v>
      </c>
    </row>
    <row r="21" spans="1:32" ht="12">
      <c r="A21" s="16"/>
      <c r="B21" s="16"/>
      <c r="C21" s="16"/>
      <c r="D21" s="16"/>
      <c r="E21" s="16"/>
      <c r="F21" s="16"/>
      <c r="G21" s="16"/>
      <c r="H21" s="16"/>
      <c r="I21" s="16"/>
      <c r="J21" s="16"/>
      <c r="K21" s="1044"/>
      <c r="L21" s="1044"/>
      <c r="M21" s="1044"/>
      <c r="N21" s="988">
        <v>16</v>
      </c>
      <c r="O21" s="77" t="s">
        <v>2197</v>
      </c>
      <c r="P21" s="77" t="s">
        <v>2198</v>
      </c>
      <c r="Q21" s="77" t="s">
        <v>1501</v>
      </c>
      <c r="R21" s="16"/>
      <c r="S21" s="16"/>
      <c r="T21" s="16"/>
      <c r="U21" s="16"/>
      <c r="V21" s="16"/>
      <c r="W21" s="16"/>
      <c r="X21" s="77">
        <v>16</v>
      </c>
      <c r="Y21" s="692" t="s">
        <v>2197</v>
      </c>
      <c r="Z21" s="77" t="s">
        <v>2198</v>
      </c>
      <c r="AA21" s="77" t="s">
        <v>1501</v>
      </c>
      <c r="AB21" s="16"/>
      <c r="AC21" s="77">
        <v>16</v>
      </c>
      <c r="AD21" s="77" t="s">
        <v>1639</v>
      </c>
      <c r="AE21" s="77" t="s">
        <v>1640</v>
      </c>
      <c r="AF21" s="77" t="s">
        <v>1501</v>
      </c>
    </row>
    <row r="22" spans="1:32" ht="12">
      <c r="A22" s="16"/>
      <c r="B22" s="16"/>
      <c r="C22" s="16"/>
      <c r="D22" s="16"/>
      <c r="E22" s="16"/>
      <c r="F22" s="16"/>
      <c r="G22" s="16"/>
      <c r="H22" s="16"/>
      <c r="I22" s="16"/>
      <c r="J22" s="16"/>
      <c r="K22" s="1044"/>
      <c r="L22" s="1044"/>
      <c r="M22" s="1044"/>
      <c r="N22" s="988">
        <v>17</v>
      </c>
      <c r="O22" s="77" t="s">
        <v>2220</v>
      </c>
      <c r="P22" s="77" t="s">
        <v>2221</v>
      </c>
      <c r="Q22" s="77" t="s">
        <v>1501</v>
      </c>
      <c r="R22" s="16"/>
      <c r="S22" s="16"/>
      <c r="T22" s="16"/>
      <c r="U22" s="16"/>
      <c r="V22" s="16"/>
      <c r="W22" s="16"/>
      <c r="X22" s="77">
        <v>17</v>
      </c>
      <c r="Y22" s="692" t="s">
        <v>2220</v>
      </c>
      <c r="Z22" s="77" t="s">
        <v>2221</v>
      </c>
      <c r="AA22" s="77" t="s">
        <v>1501</v>
      </c>
      <c r="AB22" s="16"/>
      <c r="AC22" s="77">
        <v>17</v>
      </c>
      <c r="AD22" s="77" t="s">
        <v>1642</v>
      </c>
      <c r="AE22" s="77" t="s">
        <v>1643</v>
      </c>
      <c r="AF22" s="77" t="s">
        <v>1501</v>
      </c>
    </row>
    <row r="23" spans="1:32" ht="12">
      <c r="A23" s="16"/>
      <c r="B23" s="16"/>
      <c r="C23" s="16"/>
      <c r="D23" s="16"/>
      <c r="E23" s="16"/>
      <c r="F23" s="16"/>
      <c r="G23" s="16"/>
      <c r="H23" s="16"/>
      <c r="I23" s="16"/>
      <c r="J23" s="16"/>
      <c r="K23" s="1044"/>
      <c r="L23" s="1044"/>
      <c r="M23" s="1044"/>
      <c r="N23" s="988">
        <v>18</v>
      </c>
      <c r="O23" s="77" t="s">
        <v>2243</v>
      </c>
      <c r="P23" s="77" t="s">
        <v>2244</v>
      </c>
      <c r="Q23" s="77" t="s">
        <v>1501</v>
      </c>
      <c r="R23" s="16"/>
      <c r="S23" s="16"/>
      <c r="T23" s="16"/>
      <c r="U23" s="16"/>
      <c r="V23" s="16"/>
      <c r="W23" s="16"/>
      <c r="X23" s="77">
        <v>18</v>
      </c>
      <c r="Y23" s="692" t="s">
        <v>2243</v>
      </c>
      <c r="Z23" s="77" t="s">
        <v>2244</v>
      </c>
      <c r="AA23" s="77" t="s">
        <v>1501</v>
      </c>
      <c r="AB23" s="16"/>
      <c r="AC23" s="77">
        <v>18</v>
      </c>
      <c r="AD23" s="77" t="s">
        <v>1645</v>
      </c>
      <c r="AE23" s="77" t="s">
        <v>1646</v>
      </c>
      <c r="AF23" s="77" t="s">
        <v>1501</v>
      </c>
    </row>
    <row r="24" spans="1:32" ht="12">
      <c r="A24" s="16"/>
      <c r="B24" s="16"/>
      <c r="C24" s="16"/>
      <c r="D24" s="16"/>
      <c r="E24" s="16"/>
      <c r="F24" s="16"/>
      <c r="G24" s="16"/>
      <c r="H24" s="16"/>
      <c r="I24" s="16"/>
      <c r="J24" s="16"/>
      <c r="K24" s="1044"/>
      <c r="L24" s="1044"/>
      <c r="M24" s="1044"/>
      <c r="N24" s="988">
        <v>19</v>
      </c>
      <c r="O24" s="77" t="s">
        <v>1879</v>
      </c>
      <c r="P24" s="77" t="s">
        <v>1880</v>
      </c>
      <c r="Q24" s="77" t="s">
        <v>1501</v>
      </c>
      <c r="R24" s="16"/>
      <c r="S24" s="16"/>
      <c r="T24" s="16"/>
      <c r="U24" s="16"/>
      <c r="V24" s="16"/>
      <c r="W24" s="16"/>
      <c r="X24" s="77">
        <v>19</v>
      </c>
      <c r="Y24" s="692" t="s">
        <v>1879</v>
      </c>
      <c r="Z24" s="77" t="s">
        <v>1880</v>
      </c>
      <c r="AA24" s="77" t="s">
        <v>1501</v>
      </c>
      <c r="AB24" s="16"/>
      <c r="AC24" s="77">
        <v>19</v>
      </c>
      <c r="AD24" s="77" t="s">
        <v>1648</v>
      </c>
      <c r="AE24" s="77" t="s">
        <v>1649</v>
      </c>
      <c r="AF24" s="77" t="s">
        <v>1501</v>
      </c>
    </row>
    <row r="25" spans="1:32" ht="12">
      <c r="A25" s="16"/>
      <c r="B25" s="16"/>
      <c r="C25" s="16"/>
      <c r="D25" s="16"/>
      <c r="E25" s="16"/>
      <c r="F25" s="16"/>
      <c r="G25" s="16"/>
      <c r="H25" s="16"/>
      <c r="I25" s="16"/>
      <c r="J25" s="16"/>
      <c r="K25" s="1044"/>
      <c r="L25" s="1044"/>
      <c r="M25" s="1044"/>
      <c r="N25" s="988">
        <v>20</v>
      </c>
      <c r="O25" s="77" t="s">
        <v>1633</v>
      </c>
      <c r="P25" s="77" t="s">
        <v>1634</v>
      </c>
      <c r="Q25" s="77" t="s">
        <v>1501</v>
      </c>
      <c r="R25" s="16"/>
      <c r="S25" s="16"/>
      <c r="T25" s="16"/>
      <c r="U25" s="16"/>
      <c r="V25" s="16"/>
      <c r="W25" s="16"/>
      <c r="X25" s="77">
        <v>20</v>
      </c>
      <c r="Y25" s="692" t="s">
        <v>1633</v>
      </c>
      <c r="Z25" s="77" t="s">
        <v>1634</v>
      </c>
      <c r="AA25" s="77" t="s">
        <v>1501</v>
      </c>
      <c r="AB25" s="16"/>
      <c r="AC25" s="77">
        <v>20</v>
      </c>
      <c r="AD25" s="77" t="s">
        <v>1651</v>
      </c>
      <c r="AE25" s="77" t="s">
        <v>1652</v>
      </c>
      <c r="AF25" s="77" t="s">
        <v>1501</v>
      </c>
    </row>
    <row r="26" spans="1:32" ht="12">
      <c r="A26" s="16"/>
      <c r="B26" s="16"/>
      <c r="C26" s="16"/>
      <c r="D26" s="16"/>
      <c r="E26" s="16"/>
      <c r="F26" s="16"/>
      <c r="G26" s="16"/>
      <c r="H26" s="16"/>
      <c r="I26" s="16"/>
      <c r="J26" s="16"/>
      <c r="K26" s="1044"/>
      <c r="L26" s="1044"/>
      <c r="M26" s="1044"/>
      <c r="N26" s="988">
        <v>21</v>
      </c>
      <c r="O26" s="77" t="s">
        <v>2304</v>
      </c>
      <c r="P26" s="77" t="s">
        <v>2305</v>
      </c>
      <c r="Q26" s="77" t="s">
        <v>1501</v>
      </c>
      <c r="R26" s="16"/>
      <c r="S26" s="16"/>
      <c r="T26" s="16"/>
      <c r="U26" s="16"/>
      <c r="V26" s="16"/>
      <c r="W26" s="16"/>
      <c r="X26" s="77">
        <v>21</v>
      </c>
      <c r="Y26" s="692" t="s">
        <v>2304</v>
      </c>
      <c r="Z26" s="77" t="s">
        <v>2305</v>
      </c>
      <c r="AA26" s="77" t="s">
        <v>1501</v>
      </c>
      <c r="AB26" s="16"/>
      <c r="AC26" s="77">
        <v>21</v>
      </c>
      <c r="AD26" s="77" t="s">
        <v>1654</v>
      </c>
      <c r="AE26" s="77" t="s">
        <v>1655</v>
      </c>
      <c r="AF26" s="77" t="s">
        <v>1501</v>
      </c>
    </row>
    <row r="27" spans="1:32" ht="12">
      <c r="A27" s="16"/>
      <c r="B27" s="16"/>
      <c r="C27" s="16"/>
      <c r="D27" s="16"/>
      <c r="E27" s="16"/>
      <c r="F27" s="16"/>
      <c r="G27" s="16"/>
      <c r="H27" s="16"/>
      <c r="I27" s="16"/>
      <c r="J27" s="16"/>
      <c r="K27" s="1044"/>
      <c r="L27" s="1044"/>
      <c r="M27" s="1044"/>
      <c r="N27" s="988">
        <v>22</v>
      </c>
      <c r="O27" s="77" t="s">
        <v>2327</v>
      </c>
      <c r="P27" s="77" t="s">
        <v>2328</v>
      </c>
      <c r="Q27" s="77" t="s">
        <v>1501</v>
      </c>
      <c r="R27" s="16"/>
      <c r="S27" s="16"/>
      <c r="T27" s="16"/>
      <c r="U27" s="16"/>
      <c r="V27" s="16"/>
      <c r="W27" s="16"/>
      <c r="X27" s="77">
        <v>22</v>
      </c>
      <c r="Y27" s="692" t="s">
        <v>2327</v>
      </c>
      <c r="Z27" s="77" t="s">
        <v>2328</v>
      </c>
      <c r="AA27" s="77" t="s">
        <v>1501</v>
      </c>
      <c r="AB27" s="16"/>
      <c r="AC27" s="77">
        <v>22</v>
      </c>
      <c r="AD27" s="77" t="s">
        <v>1657</v>
      </c>
      <c r="AE27" s="77" t="s">
        <v>1658</v>
      </c>
      <c r="AF27" s="77" t="s">
        <v>1501</v>
      </c>
    </row>
    <row r="28" spans="1:32" ht="12">
      <c r="A28" s="16"/>
      <c r="B28" s="16"/>
      <c r="C28" s="16"/>
      <c r="D28" s="16"/>
      <c r="E28" s="16"/>
      <c r="F28" s="16"/>
      <c r="G28" s="16"/>
      <c r="H28" s="16"/>
      <c r="I28" s="16"/>
      <c r="J28" s="16"/>
      <c r="K28" s="1044"/>
      <c r="L28" s="1044"/>
      <c r="M28" s="1044"/>
      <c r="N28" s="988">
        <v>23</v>
      </c>
      <c r="O28" s="77" t="s">
        <v>2350</v>
      </c>
      <c r="P28" s="77" t="s">
        <v>2351</v>
      </c>
      <c r="Q28" s="77" t="s">
        <v>1501</v>
      </c>
      <c r="R28" s="16"/>
      <c r="S28" s="16"/>
      <c r="T28" s="16"/>
      <c r="U28" s="16"/>
      <c r="V28" s="16"/>
      <c r="W28" s="16"/>
      <c r="X28" s="77">
        <v>23</v>
      </c>
      <c r="Y28" s="692" t="s">
        <v>2350</v>
      </c>
      <c r="Z28" s="77" t="s">
        <v>2351</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2373</v>
      </c>
      <c r="P29" s="77" t="s">
        <v>2374</v>
      </c>
      <c r="Q29" s="77" t="s">
        <v>1501</v>
      </c>
      <c r="R29" s="16"/>
      <c r="S29" s="16"/>
      <c r="T29" s="16"/>
      <c r="U29" s="16"/>
      <c r="V29" s="16"/>
      <c r="W29" s="16"/>
      <c r="X29" s="77">
        <v>24</v>
      </c>
      <c r="Y29" s="692" t="s">
        <v>2373</v>
      </c>
      <c r="Z29" s="77" t="s">
        <v>2374</v>
      </c>
      <c r="AA29" s="77" t="s">
        <v>1501</v>
      </c>
      <c r="AB29" s="16"/>
      <c r="AC29" s="77">
        <v>24</v>
      </c>
      <c r="AD29" s="77" t="s">
        <v>1660</v>
      </c>
      <c r="AE29" s="77" t="s">
        <v>1661</v>
      </c>
      <c r="AF29" s="77" t="s">
        <v>1501</v>
      </c>
    </row>
    <row r="30" spans="1:32" ht="12">
      <c r="A30" s="16"/>
      <c r="B30" s="16"/>
      <c r="C30" s="16"/>
      <c r="D30" s="16"/>
      <c r="E30" s="16"/>
      <c r="F30" s="16"/>
      <c r="G30" s="16"/>
      <c r="H30" s="16"/>
      <c r="I30" s="16"/>
      <c r="J30" s="16"/>
      <c r="K30" s="1044"/>
      <c r="L30" s="1044"/>
      <c r="M30" s="1044"/>
      <c r="N30" s="988">
        <v>25</v>
      </c>
      <c r="O30" s="77" t="s">
        <v>1860</v>
      </c>
      <c r="P30" s="77" t="s">
        <v>1861</v>
      </c>
      <c r="Q30" s="77" t="s">
        <v>1501</v>
      </c>
      <c r="R30" s="16"/>
      <c r="S30" s="16"/>
      <c r="T30" s="16"/>
      <c r="U30" s="16"/>
      <c r="V30" s="16"/>
      <c r="W30" s="16"/>
      <c r="X30" s="77">
        <v>25</v>
      </c>
      <c r="Y30" s="692" t="s">
        <v>1860</v>
      </c>
      <c r="Z30" s="77" t="s">
        <v>1861</v>
      </c>
      <c r="AA30" s="77" t="s">
        <v>1501</v>
      </c>
      <c r="AB30" s="16"/>
      <c r="AC30" s="77">
        <v>25</v>
      </c>
      <c r="AD30" s="77" t="s">
        <v>1663</v>
      </c>
      <c r="AE30" s="77" t="s">
        <v>1664</v>
      </c>
      <c r="AF30" s="77" t="s">
        <v>1501</v>
      </c>
    </row>
    <row r="31" spans="1:32" ht="12">
      <c r="A31" s="16"/>
      <c r="B31" s="16"/>
      <c r="C31" s="16"/>
      <c r="D31" s="16"/>
      <c r="E31" s="16"/>
      <c r="F31" s="16"/>
      <c r="G31" s="16"/>
      <c r="H31" s="16"/>
      <c r="I31" s="16"/>
      <c r="J31" s="16"/>
      <c r="K31" s="1044"/>
      <c r="L31" s="1044"/>
      <c r="M31" s="1044"/>
      <c r="N31" s="988">
        <v>26</v>
      </c>
      <c r="O31" s="77" t="s">
        <v>2415</v>
      </c>
      <c r="P31" s="77" t="s">
        <v>2416</v>
      </c>
      <c r="Q31" s="77" t="s">
        <v>1501</v>
      </c>
      <c r="R31" s="16"/>
      <c r="S31" s="16"/>
      <c r="T31" s="16"/>
      <c r="U31" s="16"/>
      <c r="V31" s="16"/>
      <c r="W31" s="16"/>
      <c r="X31" s="77">
        <v>26</v>
      </c>
      <c r="Y31" s="692" t="s">
        <v>2415</v>
      </c>
      <c r="Z31" s="77" t="s">
        <v>2416</v>
      </c>
      <c r="AA31" s="77" t="s">
        <v>1501</v>
      </c>
      <c r="AB31" s="16"/>
      <c r="AC31" s="77">
        <v>26</v>
      </c>
      <c r="AD31" s="77" t="s">
        <v>1666</v>
      </c>
      <c r="AE31" s="77" t="s">
        <v>1667</v>
      </c>
      <c r="AF31" s="77" t="s">
        <v>1501</v>
      </c>
    </row>
    <row r="32" spans="1:32" ht="12">
      <c r="A32" s="16"/>
      <c r="B32" s="16"/>
      <c r="C32" s="16"/>
      <c r="D32" s="16"/>
      <c r="E32" s="16"/>
      <c r="F32" s="16"/>
      <c r="G32" s="16"/>
      <c r="H32" s="16"/>
      <c r="I32" s="16"/>
      <c r="J32" s="16"/>
      <c r="K32" s="1044"/>
      <c r="L32" s="1044"/>
      <c r="M32" s="1044"/>
      <c r="N32" s="988">
        <v>27</v>
      </c>
      <c r="O32" s="77" t="s">
        <v>2438</v>
      </c>
      <c r="P32" s="77" t="s">
        <v>2439</v>
      </c>
      <c r="Q32" s="77" t="s">
        <v>1501</v>
      </c>
      <c r="R32" s="16"/>
      <c r="S32" s="16"/>
      <c r="T32" s="16"/>
      <c r="U32" s="16"/>
      <c r="V32" s="16"/>
      <c r="W32" s="16"/>
      <c r="X32" s="77">
        <v>27</v>
      </c>
      <c r="Y32" s="692" t="s">
        <v>2438</v>
      </c>
      <c r="Z32" s="77" t="s">
        <v>2439</v>
      </c>
      <c r="AA32" s="77" t="s">
        <v>1501</v>
      </c>
      <c r="AB32" s="16"/>
      <c r="AC32" s="77">
        <v>27</v>
      </c>
      <c r="AD32" s="77" t="s">
        <v>1669</v>
      </c>
      <c r="AE32" s="77" t="s">
        <v>1670</v>
      </c>
      <c r="AF32" s="77" t="s">
        <v>1501</v>
      </c>
    </row>
    <row r="33" spans="1:32" ht="12">
      <c r="A33" s="16"/>
      <c r="B33" s="16"/>
      <c r="C33" s="16"/>
      <c r="D33" s="16"/>
      <c r="E33" s="16"/>
      <c r="F33" s="16"/>
      <c r="G33" s="16"/>
      <c r="H33" s="16"/>
      <c r="I33" s="16"/>
      <c r="J33" s="16"/>
      <c r="K33" s="1044"/>
      <c r="L33" s="1044"/>
      <c r="M33" s="1044"/>
      <c r="N33" s="988">
        <v>28</v>
      </c>
      <c r="O33" s="77" t="s">
        <v>2461</v>
      </c>
      <c r="P33" s="77" t="s">
        <v>2462</v>
      </c>
      <c r="Q33" s="77" t="s">
        <v>1501</v>
      </c>
      <c r="R33" s="16"/>
      <c r="S33" s="16"/>
      <c r="T33" s="16"/>
      <c r="U33" s="16"/>
      <c r="V33" s="16"/>
      <c r="W33" s="16"/>
      <c r="X33" s="77">
        <v>28</v>
      </c>
      <c r="Y33" s="692" t="s">
        <v>2461</v>
      </c>
      <c r="Z33" s="77" t="s">
        <v>2462</v>
      </c>
      <c r="AA33" s="77" t="s">
        <v>1501</v>
      </c>
      <c r="AB33" s="16"/>
      <c r="AC33" s="77">
        <v>28</v>
      </c>
      <c r="AD33" s="77" t="s">
        <v>1672</v>
      </c>
      <c r="AE33" s="77" t="s">
        <v>1673</v>
      </c>
      <c r="AF33" s="77" t="s">
        <v>1501</v>
      </c>
    </row>
    <row r="34" spans="1:32" ht="12">
      <c r="A34" s="16"/>
      <c r="B34" s="16"/>
      <c r="C34" s="16"/>
      <c r="D34" s="16"/>
      <c r="E34" s="16"/>
      <c r="F34" s="16"/>
      <c r="G34" s="16"/>
      <c r="H34" s="16"/>
      <c r="I34" s="16"/>
      <c r="J34" s="16"/>
      <c r="K34" s="1044"/>
      <c r="L34" s="1044"/>
      <c r="M34" s="1044"/>
      <c r="N34" s="988">
        <v>29</v>
      </c>
      <c r="O34" s="77" t="s">
        <v>1867</v>
      </c>
      <c r="P34" s="77" t="s">
        <v>1868</v>
      </c>
      <c r="Q34" s="77" t="s">
        <v>1501</v>
      </c>
      <c r="R34" s="16"/>
      <c r="S34" s="16"/>
      <c r="T34" s="16"/>
      <c r="U34" s="16"/>
      <c r="V34" s="16"/>
      <c r="W34" s="16"/>
      <c r="X34" s="77">
        <v>29</v>
      </c>
      <c r="Y34" s="692" t="s">
        <v>1867</v>
      </c>
      <c r="Z34" s="77" t="s">
        <v>1868</v>
      </c>
      <c r="AA34" s="77" t="s">
        <v>1501</v>
      </c>
      <c r="AB34" s="16"/>
      <c r="AC34" s="77">
        <v>29</v>
      </c>
      <c r="AD34" s="77" t="s">
        <v>1675</v>
      </c>
      <c r="AE34" s="77" t="s">
        <v>1676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1678</v>
      </c>
      <c r="AE35" s="77" t="s">
        <v>1679</v>
      </c>
      <c r="AF35" s="77" t="s">
        <v>1501</v>
      </c>
    </row>
    <row r="36" spans="1:32" ht="12">
      <c r="A36" s="16"/>
      <c r="B36" s="16"/>
      <c r="C36" s="16"/>
      <c r="D36" s="16"/>
      <c r="E36" s="16"/>
      <c r="F36" s="16"/>
      <c r="G36" s="16"/>
      <c r="H36" s="16"/>
      <c r="I36" s="16"/>
      <c r="J36" s="16"/>
      <c r="K36" s="1044"/>
      <c r="L36" s="1044"/>
      <c r="M36" s="1044"/>
      <c r="N36" s="988">
        <v>31</v>
      </c>
      <c r="O36" s="77" t="s">
        <v>1560</v>
      </c>
      <c r="P36" s="77" t="s">
        <v>1561</v>
      </c>
      <c r="Q36" s="77" t="s">
        <v>1508</v>
      </c>
      <c r="R36" s="16"/>
      <c r="S36" s="16"/>
      <c r="T36" s="16"/>
      <c r="U36" s="16"/>
      <c r="V36" s="16"/>
      <c r="W36" s="16"/>
      <c r="X36" s="77">
        <v>31</v>
      </c>
      <c r="Y36" s="692">
        <v>0</v>
      </c>
      <c r="Z36" s="77">
        <v>0</v>
      </c>
      <c r="AA36" s="77">
        <v>0</v>
      </c>
      <c r="AB36" s="16"/>
      <c r="AC36" s="77">
        <v>31</v>
      </c>
      <c r="AD36" s="77" t="s">
        <v>1681</v>
      </c>
      <c r="AE36" s="77" t="s">
        <v>1682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1684</v>
      </c>
      <c r="AE37" s="77" t="s">
        <v>1685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1687</v>
      </c>
      <c r="AE38" s="77" t="s">
        <v>1688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1690</v>
      </c>
      <c r="AE39" s="77" t="s">
        <v>1691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1693</v>
      </c>
      <c r="AE40" s="77" t="s">
        <v>1694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1696</v>
      </c>
      <c r="AE41" s="77" t="s">
        <v>1697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1699</v>
      </c>
      <c r="AE42" s="77" t="s">
        <v>1700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1702</v>
      </c>
      <c r="AE43" s="77" t="s">
        <v>1703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1705</v>
      </c>
      <c r="AE44" s="77" t="s">
        <v>1706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1708</v>
      </c>
      <c r="AE45" s="77" t="s">
        <v>1709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1711</v>
      </c>
      <c r="AE46" s="77" t="s">
        <v>1712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1714</v>
      </c>
      <c r="AE47" s="77" t="s">
        <v>1715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1717</v>
      </c>
      <c r="AE48" s="77" t="s">
        <v>1718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1720</v>
      </c>
      <c r="AE49" s="77" t="s">
        <v>1721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1723</v>
      </c>
      <c r="AE50" s="77" t="s">
        <v>1724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1726</v>
      </c>
      <c r="AE51" s="77" t="s">
        <v>1727</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1729</v>
      </c>
      <c r="AE52" s="77" t="s">
        <v>1730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1732</v>
      </c>
      <c r="AE53" s="77" t="s">
        <v>1733</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1735</v>
      </c>
      <c r="AE54" s="77" t="s">
        <v>1736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1738</v>
      </c>
      <c r="AE55" s="77" t="s">
        <v>1739</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1741</v>
      </c>
      <c r="AE56" s="77" t="s">
        <v>1742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1744</v>
      </c>
      <c r="AE57" s="77" t="s">
        <v>1745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1747</v>
      </c>
      <c r="AE58" s="77" t="s">
        <v>1748</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上砂川町</v>
      </c>
      <c r="K4" s="70" t="str">
        <f>HLOOKUP(K3,比較地域マスタ!$E$5:$L$6,2,0)</f>
        <v>01425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上砂川町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12.039092441806837</v>
      </c>
      <c r="BB5" s="29"/>
      <c r="BC5" s="17"/>
      <c r="BD5" s="1005">
        <f>SUM(BC6:BC8)</f>
        <v>11.967217969414849</v>
      </c>
      <c r="BE5" s="29"/>
      <c r="BF5" s="17"/>
      <c r="BG5" s="1005">
        <f>AK35</f>
        <v>9.1074147840086681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8.7125052246573738</v>
      </c>
      <c r="BA6" s="17"/>
      <c r="BB6" s="29"/>
      <c r="BC6" s="1005">
        <f>O32</f>
        <v>7.5313959084839688</v>
      </c>
      <c r="BD6" s="17"/>
      <c r="BE6" s="29"/>
      <c r="BF6" s="1005">
        <f>AK36</f>
        <v>8.6435553492630568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0.84907779941882056</v>
      </c>
      <c r="BA7" s="17"/>
      <c r="BB7" s="29"/>
      <c r="BC7" s="1005">
        <f>O33</f>
        <v>0.5978082925754381</v>
      </c>
      <c r="BD7" s="17"/>
      <c r="BE7" s="29"/>
      <c r="BF7" s="1005">
        <f t="shared" ref="BF7:BF8" si="0">AK37</f>
        <v>0.46385943474561081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2.477509417730642</v>
      </c>
      <c r="BA8" s="17"/>
      <c r="BB8" s="29"/>
      <c r="BC8" s="1005">
        <f>O34</f>
        <v>3.8380137683554421</v>
      </c>
      <c r="BD8" s="17"/>
      <c r="BE8" s="29"/>
      <c r="BF8" s="1005">
        <f t="shared" si="0"/>
        <v>0</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34.337793696763072</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3.6823313783235161</v>
      </c>
      <c r="BA9" s="1005">
        <f>AZ9</f>
        <v>3.6823313783235161</v>
      </c>
      <c r="BB9" s="29"/>
      <c r="BC9" s="1005">
        <f>O35</f>
        <v>3.9326401757394329</v>
      </c>
      <c r="BD9" s="1005">
        <f>BC9</f>
        <v>3.9326401757394329</v>
      </c>
      <c r="BE9" s="29"/>
      <c r="BF9" s="1005">
        <f>AK39</f>
        <v>2.7079211589528569</v>
      </c>
      <c r="BG9" s="1005">
        <f>AK39</f>
        <v>2.7079211589528569</v>
      </c>
      <c r="BH9" s="29"/>
    </row>
    <row r="10" spans="1:62" ht="17.100000000000001" customHeight="1" thickBot="1">
      <c r="B10" s="323"/>
      <c r="C10" s="324"/>
      <c r="D10" s="326"/>
      <c r="E10" s="326"/>
      <c r="F10" s="326"/>
      <c r="G10" s="325"/>
      <c r="H10" s="325"/>
      <c r="I10" s="326"/>
      <c r="J10" s="327"/>
      <c r="K10" s="334"/>
      <c r="L10" s="246" t="s">
        <v>114</v>
      </c>
      <c r="M10" s="246"/>
      <c r="N10" s="563"/>
      <c r="O10" s="906">
        <f>SUM(O11:O13)</f>
        <v>12.039092441806837</v>
      </c>
      <c r="P10" s="453">
        <f t="shared" ref="P10:P22" si="1">O10/$O$9</f>
        <v>0.35060762925317851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11.727581007589301</v>
      </c>
      <c r="BA10" s="1005">
        <f>AZ10</f>
        <v>11.727581007589301</v>
      </c>
      <c r="BB10" s="29"/>
      <c r="BC10" s="1005">
        <f>O36</f>
        <v>10.95110388315242</v>
      </c>
      <c r="BD10" s="1005">
        <f>BC10</f>
        <v>10.95110388315242</v>
      </c>
      <c r="BE10" s="29"/>
      <c r="BF10" s="1005">
        <f>AK40</f>
        <v>6.799372818479763</v>
      </c>
      <c r="BG10" s="1005">
        <f>AK40</f>
        <v>6.799372818479763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8.7125052246573738</v>
      </c>
      <c r="P11" s="454">
        <f t="shared" si="1"/>
        <v>0.25372932523264236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6.888788869043414</v>
      </c>
      <c r="BB11" s="29"/>
      <c r="BC11" s="1005"/>
      <c r="BD11" s="1005">
        <f>SUM(BC12:BC14)</f>
        <v>5.1729170808762817</v>
      </c>
      <c r="BE11" s="29"/>
      <c r="BF11" s="17"/>
      <c r="BG11" s="1005">
        <f>AK41</f>
        <v>3.47119052143568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0.84907779941882056</v>
      </c>
      <c r="P12" s="454">
        <f t="shared" si="1"/>
        <v>2.4727208944087191E-2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6.6146016380024353</v>
      </c>
      <c r="BA12" s="17"/>
      <c r="BB12" s="29"/>
      <c r="BC12" s="1005">
        <f>O38</f>
        <v>4.8921188163895364</v>
      </c>
      <c r="BD12" s="17"/>
      <c r="BE12" s="29"/>
      <c r="BF12" s="1005">
        <f>AK42</f>
        <v>3.3194240674524167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2.477509417730642</v>
      </c>
      <c r="P13" s="454">
        <f t="shared" si="1"/>
        <v>7.2151095076448957E-2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0.27418723104097897</v>
      </c>
      <c r="BA13" s="17"/>
      <c r="BB13" s="29"/>
      <c r="BC13" s="1005">
        <f>O41</f>
        <v>0.280798264486745</v>
      </c>
      <c r="BD13" s="17"/>
      <c r="BE13" s="29"/>
      <c r="BF13" s="1005">
        <f>AK45</f>
        <v>0.15176645398326324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3.6823313783235161</v>
      </c>
      <c r="P14" s="453">
        <f t="shared" si="1"/>
        <v>0.10723843852176906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11.727581007589301</v>
      </c>
      <c r="P15" s="453">
        <f t="shared" si="1"/>
        <v>0.34153565925509149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0.43032975896294939</v>
      </c>
      <c r="BD15" s="1005">
        <f>BC15</f>
        <v>0.43032975896294939</v>
      </c>
      <c r="BE15" s="29"/>
      <c r="BF15" s="1005">
        <f>AK47</f>
        <v>0.36044104824832462</v>
      </c>
      <c r="BG15" s="1005">
        <f>AK47</f>
        <v>0.36044104824832462</v>
      </c>
      <c r="BH15" s="29"/>
    </row>
    <row r="16" spans="1:62" ht="17.100000000000001" customHeight="1" thickBot="1">
      <c r="B16" s="323"/>
      <c r="C16" s="324"/>
      <c r="D16" s="326"/>
      <c r="E16" s="326"/>
      <c r="F16" s="326"/>
      <c r="G16" s="325"/>
      <c r="H16" s="325"/>
      <c r="I16" s="326"/>
      <c r="J16" s="327"/>
      <c r="K16" s="335"/>
      <c r="L16" s="246" t="s">
        <v>128</v>
      </c>
      <c r="M16" s="344"/>
      <c r="N16" s="345"/>
      <c r="O16" s="906">
        <f>SUM(O18:O21)</f>
        <v>6.888788869043414</v>
      </c>
      <c r="P16" s="453">
        <f t="shared" si="1"/>
        <v>0.20061827296996082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6.6146016380024353</v>
      </c>
      <c r="P17" s="454">
        <f t="shared" si="1"/>
        <v>0.19263327447348416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4.2461011257183179</v>
      </c>
      <c r="P18" s="454">
        <f t="shared" si="1"/>
        <v>0.12365678363658485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2.3685005122841178</v>
      </c>
      <c r="P19" s="454">
        <f t="shared" si="1"/>
        <v>6.8976490836899343E-2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0.27418723104097897</v>
      </c>
      <c r="P20" s="454">
        <f t="shared" si="1"/>
        <v>7.9849984964766637E-3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11.493807407550154</v>
      </c>
      <c r="AZ22" s="1005">
        <f t="shared" si="3"/>
        <v>11.778714694256365</v>
      </c>
      <c r="BA22" s="1005">
        <f t="shared" si="3"/>
        <v>12.310267518838408</v>
      </c>
      <c r="BB22" s="1005">
        <f t="shared" si="3"/>
        <v>11.633711773212353</v>
      </c>
      <c r="BC22" s="1005">
        <f t="shared" si="3"/>
        <v>11.967217969414849</v>
      </c>
      <c r="BD22" s="1005">
        <f t="shared" si="3"/>
        <v>8.0244155743265928</v>
      </c>
      <c r="BE22" s="1005">
        <f t="shared" si="3"/>
        <v>9.1366165695807595</v>
      </c>
      <c r="BF22" s="1005">
        <f t="shared" si="3"/>
        <v>9.3383861751498305</v>
      </c>
      <c r="BG22" s="1005">
        <f t="shared" si="3"/>
        <v>12.356128415987152</v>
      </c>
      <c r="BH22" s="1005">
        <f t="shared" si="3"/>
        <v>12.199309846802159</v>
      </c>
      <c r="BI22" s="1005">
        <f t="shared" si="3"/>
        <v>11.19362523813979</v>
      </c>
      <c r="BJ22" s="1005">
        <f t="shared" si="3"/>
        <v>8.6479079373892631</v>
      </c>
      <c r="BK22" s="1005">
        <f t="shared" si="3"/>
        <v>6.2707325111945451</v>
      </c>
      <c r="BL22" s="1005">
        <f t="shared" si="3"/>
        <v>9.1074147840086681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3.0107791065631262</v>
      </c>
      <c r="AZ23" s="1005">
        <f t="shared" ref="AZ23:BL23" si="4">Y39</f>
        <v>2.6950672072369999</v>
      </c>
      <c r="BA23" s="1005">
        <f t="shared" si="4"/>
        <v>3.4046275859680848</v>
      </c>
      <c r="BB23" s="1005">
        <f t="shared" si="4"/>
        <v>4.2285366441234107</v>
      </c>
      <c r="BC23" s="1005">
        <f t="shared" si="4"/>
        <v>3.9326401757394329</v>
      </c>
      <c r="BD23" s="1005">
        <f t="shared" si="4"/>
        <v>3.2979894663078242</v>
      </c>
      <c r="BE23" s="1005">
        <f t="shared" si="4"/>
        <v>3.1910450394474021</v>
      </c>
      <c r="BF23" s="1005">
        <f t="shared" si="4"/>
        <v>2.7359510440093113</v>
      </c>
      <c r="BG23" s="1005">
        <f t="shared" si="4"/>
        <v>2.7433106715692546</v>
      </c>
      <c r="BH23" s="1005">
        <f t="shared" si="4"/>
        <v>2.756840889335785</v>
      </c>
      <c r="BI23" s="1005">
        <f t="shared" si="4"/>
        <v>2.4731366070176981</v>
      </c>
      <c r="BJ23" s="1005">
        <f t="shared" si="4"/>
        <v>2.6151506108563973</v>
      </c>
      <c r="BK23" s="1005">
        <f t="shared" si="4"/>
        <v>2.6559900941108676</v>
      </c>
      <c r="BL23" s="1005">
        <f t="shared" si="4"/>
        <v>2.7079211589528569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9.3387792013642805</v>
      </c>
      <c r="AZ24" s="1005">
        <f t="shared" ref="AZ24:BL24" si="5">Y40</f>
        <v>9.0190894875944743</v>
      </c>
      <c r="BA24" s="1005">
        <f t="shared" si="5"/>
        <v>10.659527888178321</v>
      </c>
      <c r="BB24" s="1005">
        <f t="shared" si="5"/>
        <v>11.56564739284852</v>
      </c>
      <c r="BC24" s="1005">
        <f t="shared" si="5"/>
        <v>10.95110388315242</v>
      </c>
      <c r="BD24" s="1005">
        <f t="shared" si="5"/>
        <v>11.334459447216521</v>
      </c>
      <c r="BE24" s="1005">
        <f t="shared" si="5"/>
        <v>10.12893533932478</v>
      </c>
      <c r="BF24" s="1005">
        <f t="shared" si="5"/>
        <v>10.055842102541904</v>
      </c>
      <c r="BG24" s="1005">
        <f t="shared" si="5"/>
        <v>9.5540177577071645</v>
      </c>
      <c r="BH24" s="1005">
        <f t="shared" si="5"/>
        <v>8.5183464492980701</v>
      </c>
      <c r="BI24" s="1005">
        <f t="shared" si="5"/>
        <v>8.4149929057884165</v>
      </c>
      <c r="BJ24" s="1005">
        <f t="shared" si="5"/>
        <v>7.5349989997648423</v>
      </c>
      <c r="BK24" s="1005">
        <f t="shared" si="5"/>
        <v>7.2378438494834523</v>
      </c>
      <c r="BL24" s="1005">
        <f t="shared" si="5"/>
        <v>6.799372818479763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5.8334492461223162</v>
      </c>
      <c r="AZ25" s="1005">
        <f t="shared" ref="AZ25:BL25" si="6">Y41</f>
        <v>5.7033459568816589</v>
      </c>
      <c r="BA25" s="1005">
        <f t="shared" si="6"/>
        <v>5.450757325617877</v>
      </c>
      <c r="BB25" s="1005">
        <f t="shared" si="6"/>
        <v>5.3499675436867999</v>
      </c>
      <c r="BC25" s="1005">
        <f t="shared" si="6"/>
        <v>5.1729170808762817</v>
      </c>
      <c r="BD25" s="1005">
        <f t="shared" si="6"/>
        <v>4.8350830814396968</v>
      </c>
      <c r="BE25" s="1005">
        <f t="shared" si="6"/>
        <v>4.6950089361158884</v>
      </c>
      <c r="BF25" s="1005">
        <f t="shared" si="6"/>
        <v>4.7241849372511489</v>
      </c>
      <c r="BG25" s="1005">
        <f t="shared" si="6"/>
        <v>4.5818023361363425</v>
      </c>
      <c r="BH25" s="1005">
        <f t="shared" si="6"/>
        <v>4.390200379582426</v>
      </c>
      <c r="BI25" s="1005">
        <f t="shared" si="6"/>
        <v>4.0350600418631863</v>
      </c>
      <c r="BJ25" s="1005">
        <f t="shared" si="6"/>
        <v>3.5793612091651466</v>
      </c>
      <c r="BK25" s="1005">
        <f t="shared" si="6"/>
        <v>3.4657670824090232</v>
      </c>
      <c r="BL25" s="1005">
        <f t="shared" si="6"/>
        <v>3.47119052143568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0.1115692258910926</v>
      </c>
      <c r="BC26" s="1005">
        <f t="shared" si="7"/>
        <v>0.43032975896294939</v>
      </c>
      <c r="BD26" s="1005">
        <f t="shared" si="7"/>
        <v>0.52469408003731788</v>
      </c>
      <c r="BE26" s="1005">
        <f t="shared" si="7"/>
        <v>0.40335189572182673</v>
      </c>
      <c r="BF26" s="1005">
        <f t="shared" si="7"/>
        <v>0.3964416994013234</v>
      </c>
      <c r="BG26" s="1005">
        <f t="shared" si="7"/>
        <v>0.32542031135250005</v>
      </c>
      <c r="BH26" s="1005">
        <f t="shared" si="7"/>
        <v>0.33215163666612196</v>
      </c>
      <c r="BI26" s="1005">
        <f t="shared" si="7"/>
        <v>0.28869522221244809</v>
      </c>
      <c r="BJ26" s="1005">
        <f t="shared" si="7"/>
        <v>0.33698305472696721</v>
      </c>
      <c r="BK26" s="1005">
        <f t="shared" si="7"/>
        <v>0.28759590329436602</v>
      </c>
      <c r="BL26" s="1005">
        <f t="shared" si="7"/>
        <v>0.36044104824832462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29.676814961599877</v>
      </c>
      <c r="AZ27" s="1005">
        <f t="shared" si="8"/>
        <v>29.196217345969497</v>
      </c>
      <c r="BA27" s="1005">
        <f t="shared" si="8"/>
        <v>31.82518031860269</v>
      </c>
      <c r="BB27" s="1005">
        <f t="shared" si="8"/>
        <v>32.889432579762179</v>
      </c>
      <c r="BC27" s="1005">
        <f t="shared" si="8"/>
        <v>32.454208868145933</v>
      </c>
      <c r="BD27" s="1005">
        <f t="shared" si="8"/>
        <v>28.016641649327955</v>
      </c>
      <c r="BE27" s="1005">
        <f t="shared" si="8"/>
        <v>27.554957780190655</v>
      </c>
      <c r="BF27" s="1005">
        <f t="shared" si="8"/>
        <v>27.250805958353517</v>
      </c>
      <c r="BG27" s="1005">
        <f t="shared" si="8"/>
        <v>29.56067949275241</v>
      </c>
      <c r="BH27" s="1005">
        <f t="shared" si="8"/>
        <v>28.196849201684561</v>
      </c>
      <c r="BI27" s="1005">
        <f t="shared" si="8"/>
        <v>26.405510015021537</v>
      </c>
      <c r="BJ27" s="1005">
        <f t="shared" si="8"/>
        <v>22.714401811902615</v>
      </c>
      <c r="BK27" s="1005">
        <f t="shared" si="8"/>
        <v>19.917929440492255</v>
      </c>
      <c r="BL27" s="1005">
        <f t="shared" si="8"/>
        <v>22.446340331125295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32.454208868145933</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11.967217969414849</v>
      </c>
      <c r="P31" s="453">
        <f t="shared" ref="P31:P43" si="9">O31/$O$30</f>
        <v>0.3687416328043901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7.5313959084839688</v>
      </c>
      <c r="P32" s="454">
        <f t="shared" si="9"/>
        <v>0.23206222462800793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0.5978082925754381</v>
      </c>
      <c r="P33" s="454">
        <f t="shared" si="9"/>
        <v>1.8420054391225408E-2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3.8380137683554421</v>
      </c>
      <c r="P34" s="454">
        <f t="shared" si="9"/>
        <v>0.11825935378515677</v>
      </c>
      <c r="Q34" s="328"/>
      <c r="R34" s="13"/>
      <c r="S34" s="323"/>
      <c r="T34" s="563" t="s">
        <v>112</v>
      </c>
      <c r="U34" s="332"/>
      <c r="V34" s="332"/>
      <c r="W34" s="332"/>
      <c r="X34" s="893">
        <f>X35+X39+X40+X41+X47</f>
        <v>29.676814961599877</v>
      </c>
      <c r="Y34" s="894">
        <f t="shared" ref="Y34:AK34" si="10">Y35+Y39+Y40+Y41+Y47</f>
        <v>29.196217345969497</v>
      </c>
      <c r="Z34" s="894">
        <f t="shared" si="10"/>
        <v>31.82518031860269</v>
      </c>
      <c r="AA34" s="894">
        <f t="shared" si="10"/>
        <v>32.889432579762179</v>
      </c>
      <c r="AB34" s="894">
        <f t="shared" si="10"/>
        <v>32.454208868145933</v>
      </c>
      <c r="AC34" s="894">
        <f t="shared" si="10"/>
        <v>28.016641649327955</v>
      </c>
      <c r="AD34" s="894">
        <f t="shared" si="10"/>
        <v>27.554957780190655</v>
      </c>
      <c r="AE34" s="894">
        <f t="shared" si="10"/>
        <v>27.250805958353517</v>
      </c>
      <c r="AF34" s="894">
        <f t="shared" si="10"/>
        <v>29.56067949275241</v>
      </c>
      <c r="AG34" s="894">
        <f t="shared" si="10"/>
        <v>28.196849201684561</v>
      </c>
      <c r="AH34" s="894">
        <f t="shared" si="10"/>
        <v>26.405510015021537</v>
      </c>
      <c r="AI34" s="894">
        <f t="shared" si="10"/>
        <v>22.714401811902615</v>
      </c>
      <c r="AJ34" s="894">
        <f t="shared" si="10"/>
        <v>19.917929440492255</v>
      </c>
      <c r="AK34" s="895">
        <f t="shared" si="10"/>
        <v>22.446340331125295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3.9326401757394329</v>
      </c>
      <c r="P35" s="453">
        <f t="shared" si="9"/>
        <v>0.12117504363507535</v>
      </c>
      <c r="Q35" s="328"/>
      <c r="R35" s="13"/>
      <c r="S35" s="323"/>
      <c r="T35" s="334"/>
      <c r="U35" s="246" t="s">
        <v>114</v>
      </c>
      <c r="V35" s="344"/>
      <c r="W35" s="344"/>
      <c r="X35" s="896">
        <f>SUM(X36:X38)</f>
        <v>11.493807407550154</v>
      </c>
      <c r="Y35" s="897">
        <f t="shared" ref="Y35:AK35" si="11">SUM(Y36:Y38)</f>
        <v>11.778714694256365</v>
      </c>
      <c r="Z35" s="897">
        <f t="shared" si="11"/>
        <v>12.310267518838408</v>
      </c>
      <c r="AA35" s="897">
        <f t="shared" si="11"/>
        <v>11.633711773212353</v>
      </c>
      <c r="AB35" s="897">
        <f t="shared" si="11"/>
        <v>11.967217969414849</v>
      </c>
      <c r="AC35" s="897">
        <f t="shared" si="11"/>
        <v>8.0244155743265928</v>
      </c>
      <c r="AD35" s="897">
        <f t="shared" si="11"/>
        <v>9.1366165695807595</v>
      </c>
      <c r="AE35" s="897">
        <f t="shared" si="11"/>
        <v>9.3383861751498305</v>
      </c>
      <c r="AF35" s="897">
        <f t="shared" si="11"/>
        <v>12.356128415987152</v>
      </c>
      <c r="AG35" s="897">
        <f t="shared" si="11"/>
        <v>12.199309846802159</v>
      </c>
      <c r="AH35" s="897">
        <f t="shared" si="11"/>
        <v>11.19362523813979</v>
      </c>
      <c r="AI35" s="897">
        <f t="shared" si="11"/>
        <v>8.6479079373892631</v>
      </c>
      <c r="AJ35" s="897">
        <f t="shared" si="11"/>
        <v>6.2707325111945451</v>
      </c>
      <c r="AK35" s="898">
        <f t="shared" si="11"/>
        <v>9.1074147840086681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10.95110388315242</v>
      </c>
      <c r="P36" s="453">
        <f t="shared" si="9"/>
        <v>0.33743247070493271</v>
      </c>
      <c r="Q36" s="328"/>
      <c r="R36" s="13"/>
      <c r="S36" s="356" t="s">
        <v>184</v>
      </c>
      <c r="T36" s="335"/>
      <c r="U36" s="346"/>
      <c r="V36" s="336" t="s">
        <v>184</v>
      </c>
      <c r="W36" s="357"/>
      <c r="X36" s="899">
        <f>VLOOKUP(年度マスタ!$K$4&amp;"_"&amp;X$33,データシート1!$A:$BT,MATCH("aa_"&amp;$S36,データシート1!$A$1:$BT$1,0),0)</f>
        <v>5.983599014619303</v>
      </c>
      <c r="Y36" s="900">
        <f>VLOOKUP(年度マスタ!$K$4&amp;"_"&amp;Y$33,データシート1!$A:$BT,MATCH("aa_"&amp;$S36,データシート1!$A$1:$BT$1,0),0)</f>
        <v>6.7039903247975916</v>
      </c>
      <c r="Z36" s="900">
        <f>VLOOKUP(年度マスタ!$K$4&amp;"_"&amp;Z$33,データシート1!$A:$BT,MATCH("aa_"&amp;$S36,データシート1!$A$1:$BT$1,0),0)</f>
        <v>7.3606804445222096</v>
      </c>
      <c r="AA36" s="900">
        <f>VLOOKUP(年度マスタ!$K$4&amp;"_"&amp;AA$33,データシート1!$A:$BT,MATCH("aa_"&amp;$S36,データシート1!$A$1:$BT$1,0),0)</f>
        <v>6.5642403916587373</v>
      </c>
      <c r="AB36" s="900">
        <f>VLOOKUP(年度マスタ!$K$4&amp;"_"&amp;AB$33,データシート1!$A:$BT,MATCH("aa_"&amp;$S36,データシート1!$A$1:$BT$1,0),0)</f>
        <v>7.5313959084839688</v>
      </c>
      <c r="AC36" s="900">
        <f>VLOOKUP(年度マスタ!$K$4&amp;"_"&amp;AC$33,データシート1!$A:$BT,MATCH("aa_"&amp;$S36,データシート1!$A$1:$BT$1,0),0)</f>
        <v>7.4578067242154518</v>
      </c>
      <c r="AD36" s="900">
        <f>VLOOKUP(年度マスタ!$K$4&amp;"_"&amp;AD$33,データシート1!$A:$BT,MATCH("aa_"&amp;$S36,データシート1!$A$1:$BT$1,0),0)</f>
        <v>8.5932975828938432</v>
      </c>
      <c r="AE36" s="900">
        <f>VLOOKUP(年度マスタ!$K$4&amp;"_"&amp;AE$33,データシート1!$A:$BT,MATCH("aa_"&amp;$S36,データシート1!$A$1:$BT$1,0),0)</f>
        <v>8.8258852964683268</v>
      </c>
      <c r="AF36" s="900">
        <f>VLOOKUP(年度マスタ!$K$4&amp;"_"&amp;AF$33,データシート1!$A:$BT,MATCH("aa_"&amp;$S36,データシート1!$A$1:$BT$1,0),0)</f>
        <v>11.832429253714407</v>
      </c>
      <c r="AG36" s="900">
        <f>VLOOKUP(年度マスタ!$K$4&amp;"_"&amp;AG$33,データシート1!$A:$BT,MATCH("aa_"&amp;$S36,データシート1!$A$1:$BT$1,0),0)</f>
        <v>11.711887772799258</v>
      </c>
      <c r="AH36" s="900">
        <f>VLOOKUP(年度マスタ!$K$4&amp;"_"&amp;AH$33,データシート1!$A:$BT,MATCH("aa_"&amp;$S36,データシート1!$A$1:$BT$1,0),0)</f>
        <v>10.741333444894696</v>
      </c>
      <c r="AI36" s="900">
        <f>VLOOKUP(年度マスタ!$K$4&amp;"_"&amp;AI$33,データシート1!$A:$BT,MATCH("aa_"&amp;$S36,データシート1!$A$1:$BT$1,0),0)</f>
        <v>8.1444937931181354</v>
      </c>
      <c r="AJ36" s="900">
        <f>VLOOKUP(年度マスタ!$K$4&amp;"_"&amp;AJ$33,データシート1!$A:$BT,MATCH("aa_"&amp;$S36,データシート1!$A$1:$BT$1,0),0)</f>
        <v>5.7858049510865612</v>
      </c>
      <c r="AK36" s="901">
        <f>VLOOKUP(年度マスタ!$K$4&amp;"_"&amp;AK$33,データシート1!$A:$BT,MATCH("aa_"&amp;$S36,データシート1!$A$1:$BT$1,0),0)</f>
        <v>8.6435553492630568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5.1729170808762817</v>
      </c>
      <c r="P37" s="453">
        <f t="shared" si="9"/>
        <v>0.15939125497998324</v>
      </c>
      <c r="Q37" s="328"/>
      <c r="R37" s="13"/>
      <c r="S37" s="356" t="s">
        <v>187</v>
      </c>
      <c r="T37" s="335"/>
      <c r="U37" s="346"/>
      <c r="V37" s="336" t="s">
        <v>194</v>
      </c>
      <c r="W37" s="357"/>
      <c r="X37" s="899">
        <f>VLOOKUP(年度マスタ!$K$4&amp;"_"&amp;X$33,データシート1!$A:$BT,MATCH("aa_"&amp;$S37,データシート1!$A$1:$BT$1,0),0)</f>
        <v>0.43936972414457109</v>
      </c>
      <c r="Y37" s="900">
        <f>VLOOKUP(年度マスタ!$K$4&amp;"_"&amp;Y$33,データシート1!$A:$BT,MATCH("aa_"&amp;$S37,データシート1!$A$1:$BT$1,0),0)</f>
        <v>0.45822142021743312</v>
      </c>
      <c r="Z37" s="900">
        <f>VLOOKUP(年度マスタ!$K$4&amp;"_"&amp;Z$33,データシート1!$A:$BT,MATCH("aa_"&amp;$S37,データシート1!$A$1:$BT$1,0),0)</f>
        <v>0.64205344192015668</v>
      </c>
      <c r="AA37" s="900">
        <f>VLOOKUP(年度マスタ!$K$4&amp;"_"&amp;AA$33,データシート1!$A:$BT,MATCH("aa_"&amp;$S37,データシート1!$A$1:$BT$1,0),0)</f>
        <v>0.7232980343980715</v>
      </c>
      <c r="AB37" s="900">
        <f>VLOOKUP(年度マスタ!$K$4&amp;"_"&amp;AB$33,データシート1!$A:$BT,MATCH("aa_"&amp;$S37,データシート1!$A$1:$BT$1,0),0)</f>
        <v>0.5978082925754381</v>
      </c>
      <c r="AC37" s="900">
        <f>VLOOKUP(年度マスタ!$K$4&amp;"_"&amp;AC$33,データシート1!$A:$BT,MATCH("aa_"&amp;$S37,データシート1!$A$1:$BT$1,0),0)</f>
        <v>0.56660885011114015</v>
      </c>
      <c r="AD37" s="900">
        <f>VLOOKUP(年度マスタ!$K$4&amp;"_"&amp;AD$33,データシート1!$A:$BT,MATCH("aa_"&amp;$S37,データシート1!$A$1:$BT$1,0),0)</f>
        <v>0.54331898668691614</v>
      </c>
      <c r="AE37" s="900">
        <f>VLOOKUP(年度マスタ!$K$4&amp;"_"&amp;AE$33,データシート1!$A:$BT,MATCH("aa_"&amp;$S37,データシート1!$A$1:$BT$1,0),0)</f>
        <v>0.51250087868150407</v>
      </c>
      <c r="AF37" s="900">
        <f>VLOOKUP(年度マスタ!$K$4&amp;"_"&amp;AF$33,データシート1!$A:$BT,MATCH("aa_"&amp;$S37,データシート1!$A$1:$BT$1,0),0)</f>
        <v>0.52369916227274582</v>
      </c>
      <c r="AG37" s="900">
        <f>VLOOKUP(年度マスタ!$K$4&amp;"_"&amp;AG$33,データシート1!$A:$BT,MATCH("aa_"&amp;$S37,データシート1!$A$1:$BT$1,0),0)</f>
        <v>0.48742207400290016</v>
      </c>
      <c r="AH37" s="900">
        <f>VLOOKUP(年度マスタ!$K$4&amp;"_"&amp;AH$33,データシート1!$A:$BT,MATCH("aa_"&amp;$S37,データシート1!$A$1:$BT$1,0),0)</f>
        <v>0.45229179324509355</v>
      </c>
      <c r="AI37" s="900">
        <f>VLOOKUP(年度マスタ!$K$4&amp;"_"&amp;AI$33,データシート1!$A:$BT,MATCH("aa_"&amp;$S37,データシート1!$A$1:$BT$1,0),0)</f>
        <v>0.50341414427112752</v>
      </c>
      <c r="AJ37" s="900">
        <f>VLOOKUP(年度マスタ!$K$4&amp;"_"&amp;AJ$33,データシート1!$A:$BT,MATCH("aa_"&amp;$S37,データシート1!$A$1:$BT$1,0),0)</f>
        <v>0.48492756010798393</v>
      </c>
      <c r="AK37" s="901">
        <f>VLOOKUP(年度マスタ!$K$4&amp;"_"&amp;AK$33,データシート1!$A:$BT,MATCH("aa_"&amp;$S37,データシート1!$A$1:$BT$1,0),0)</f>
        <v>0.46385943474561081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4.8921188163895364</v>
      </c>
      <c r="P38" s="454">
        <f t="shared" si="9"/>
        <v>0.15073911788344932</v>
      </c>
      <c r="Q38" s="328"/>
      <c r="R38" s="13"/>
      <c r="S38" s="356" t="s">
        <v>188</v>
      </c>
      <c r="T38" s="335"/>
      <c r="U38" s="348"/>
      <c r="V38" s="358" t="s">
        <v>197</v>
      </c>
      <c r="W38" s="358"/>
      <c r="X38" s="899">
        <f>VLOOKUP(年度マスタ!$K$4&amp;"_"&amp;X$33,データシート1!$A:$BT,MATCH("aa_"&amp;$S38,データシート1!$A$1:$BT$1,0),0)</f>
        <v>5.0708386687862799</v>
      </c>
      <c r="Y38" s="900">
        <f>VLOOKUP(年度マスタ!$K$4&amp;"_"&amp;Y$33,データシート1!$A:$BT,MATCH("aa_"&amp;$S38,データシート1!$A$1:$BT$1,0),0)</f>
        <v>4.6165029492413394</v>
      </c>
      <c r="Z38" s="900">
        <f>VLOOKUP(年度マスタ!$K$4&amp;"_"&amp;Z$33,データシート1!$A:$BT,MATCH("aa_"&amp;$S38,データシート1!$A$1:$BT$1,0),0)</f>
        <v>4.3075336323960416</v>
      </c>
      <c r="AA38" s="900">
        <f>VLOOKUP(年度マスタ!$K$4&amp;"_"&amp;AA$33,データシート1!$A:$BT,MATCH("aa_"&amp;$S38,データシート1!$A$1:$BT$1,0),0)</f>
        <v>4.3461733471555437</v>
      </c>
      <c r="AB38" s="900">
        <f>VLOOKUP(年度マスタ!$K$4&amp;"_"&amp;AB$33,データシート1!$A:$BT,MATCH("aa_"&amp;$S38,データシート1!$A$1:$BT$1,0),0)</f>
        <v>3.8380137683554421</v>
      </c>
      <c r="AC38" s="900">
        <f>VLOOKUP(年度マスタ!$K$4&amp;"_"&amp;AC$33,データシート1!$A:$BT,MATCH("aa_"&amp;$S38,データシート1!$A$1:$BT$1,0),0)</f>
        <v>0</v>
      </c>
      <c r="AD38" s="900">
        <f>VLOOKUP(年度マスタ!$K$4&amp;"_"&amp;AD$33,データシート1!$A:$BT,MATCH("aa_"&amp;$S38,データシート1!$A$1:$BT$1,0),0)</f>
        <v>0</v>
      </c>
      <c r="AE38" s="900">
        <f>VLOOKUP(年度マスタ!$K$4&amp;"_"&amp;AE$33,データシート1!$A:$BT,MATCH("aa_"&amp;$S38,データシート1!$A$1:$BT$1,0),0)</f>
        <v>0</v>
      </c>
      <c r="AF38" s="900">
        <f>VLOOKUP(年度マスタ!$K$4&amp;"_"&amp;AF$33,データシート1!$A:$BT,MATCH("aa_"&amp;$S38,データシート1!$A$1:$BT$1,0),0)</f>
        <v>0</v>
      </c>
      <c r="AG38" s="900">
        <f>VLOOKUP(年度マスタ!$K$4&amp;"_"&amp;AG$33,データシート1!$A:$BT,MATCH("aa_"&amp;$S38,データシート1!$A$1:$BT$1,0),0)</f>
        <v>0</v>
      </c>
      <c r="AH38" s="900">
        <f>VLOOKUP(年度マスタ!$K$4&amp;"_"&amp;AH$33,データシート1!$A:$BT,MATCH("aa_"&amp;$S38,データシート1!$A$1:$BT$1,0),0)</f>
        <v>0</v>
      </c>
      <c r="AI38" s="900">
        <f>VLOOKUP(年度マスタ!$K$4&amp;"_"&amp;AI$33,データシート1!$A:$BT,MATCH("aa_"&amp;$S38,データシート1!$A$1:$BT$1,0),0)</f>
        <v>0</v>
      </c>
      <c r="AJ38" s="900">
        <f>VLOOKUP(年度マスタ!$K$4&amp;"_"&amp;AJ$33,データシート1!$A:$BT,MATCH("aa_"&amp;$S38,データシート1!$A$1:$BT$1,0),0)</f>
        <v>0</v>
      </c>
      <c r="AK38" s="901">
        <f>VLOOKUP(年度マスタ!$K$4&amp;"_"&amp;AK$33,データシート1!$A:$BT,MATCH("aa_"&amp;$S38,データシート1!$A$1:$BT$1,0),0)</f>
        <v>0</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3.3035930898653652</v>
      </c>
      <c r="P39" s="454">
        <f t="shared" si="9"/>
        <v>0.10179243941169887</v>
      </c>
      <c r="Q39" s="328"/>
      <c r="R39" s="13"/>
      <c r="S39" s="356" t="s">
        <v>189</v>
      </c>
      <c r="T39" s="335"/>
      <c r="U39" s="343" t="s">
        <v>199</v>
      </c>
      <c r="V39" s="344"/>
      <c r="W39" s="344"/>
      <c r="X39" s="896">
        <f>VLOOKUP(年度マスタ!$K$4&amp;"_"&amp;X$33,データシート1!$A:$BT,MATCH("aa_"&amp;$S39,データシート1!$A$1:$BT$1,0),0)</f>
        <v>3.0107791065631262</v>
      </c>
      <c r="Y39" s="897">
        <f>VLOOKUP(年度マスタ!$K$4&amp;"_"&amp;Y$33,データシート1!$A:$BT,MATCH("aa_"&amp;$S39,データシート1!$A$1:$BT$1,0),0)</f>
        <v>2.6950672072369999</v>
      </c>
      <c r="Z39" s="897">
        <f>VLOOKUP(年度マスタ!$K$4&amp;"_"&amp;Z$33,データシート1!$A:$BT,MATCH("aa_"&amp;$S39,データシート1!$A$1:$BT$1,0),0)</f>
        <v>3.4046275859680848</v>
      </c>
      <c r="AA39" s="897">
        <f>VLOOKUP(年度マスタ!$K$4&amp;"_"&amp;AA$33,データシート1!$A:$BT,MATCH("aa_"&amp;$S39,データシート1!$A$1:$BT$1,0),0)</f>
        <v>4.2285366441234107</v>
      </c>
      <c r="AB39" s="897">
        <f>VLOOKUP(年度マスタ!$K$4&amp;"_"&amp;AB$33,データシート1!$A:$BT,MATCH("aa_"&amp;$S39,データシート1!$A$1:$BT$1,0),0)</f>
        <v>3.9326401757394329</v>
      </c>
      <c r="AC39" s="897">
        <f>VLOOKUP(年度マスタ!$K$4&amp;"_"&amp;AC$33,データシート1!$A:$BT,MATCH("aa_"&amp;$S39,データシート1!$A$1:$BT$1,0),0)</f>
        <v>3.2979894663078242</v>
      </c>
      <c r="AD39" s="897">
        <f>VLOOKUP(年度マスタ!$K$4&amp;"_"&amp;AD$33,データシート1!$A:$BT,MATCH("aa_"&amp;$S39,データシート1!$A$1:$BT$1,0),0)</f>
        <v>3.1910450394474021</v>
      </c>
      <c r="AE39" s="897">
        <f>VLOOKUP(年度マスタ!$K$4&amp;"_"&amp;AE$33,データシート1!$A:$BT,MATCH("aa_"&amp;$S39,データシート1!$A$1:$BT$1,0),0)</f>
        <v>2.7359510440093113</v>
      </c>
      <c r="AF39" s="897">
        <f>VLOOKUP(年度マスタ!$K$4&amp;"_"&amp;AF$33,データシート1!$A:$BT,MATCH("aa_"&amp;$S39,データシート1!$A$1:$BT$1,0),0)</f>
        <v>2.7433106715692546</v>
      </c>
      <c r="AG39" s="897">
        <f>VLOOKUP(年度マスタ!$K$4&amp;"_"&amp;AG$33,データシート1!$A:$BT,MATCH("aa_"&amp;$S39,データシート1!$A$1:$BT$1,0),0)</f>
        <v>2.756840889335785</v>
      </c>
      <c r="AH39" s="897">
        <f>VLOOKUP(年度マスタ!$K$4&amp;"_"&amp;AH$33,データシート1!$A:$BT,MATCH("aa_"&amp;$S39,データシート1!$A$1:$BT$1,0),0)</f>
        <v>2.4731366070176981</v>
      </c>
      <c r="AI39" s="897">
        <f>VLOOKUP(年度マスタ!$K$4&amp;"_"&amp;AI$33,データシート1!$A:$BT,MATCH("aa_"&amp;$S39,データシート1!$A$1:$BT$1,0),0)</f>
        <v>2.6151506108563973</v>
      </c>
      <c r="AJ39" s="897">
        <f>VLOOKUP(年度マスタ!$K$4&amp;"_"&amp;AJ$33,データシート1!$A:$BT,MATCH("aa_"&amp;$S39,データシート1!$A$1:$BT$1,0),0)</f>
        <v>2.6559900941108676</v>
      </c>
      <c r="AK39" s="898">
        <f>VLOOKUP(年度マスタ!$K$4&amp;"_"&amp;AK$33,データシート1!$A:$BT,MATCH("aa_"&amp;$S39,データシート1!$A$1:$BT$1,0),0)</f>
        <v>2.7079211589528569</v>
      </c>
      <c r="AL39" s="330"/>
      <c r="AW39" s="17" t="str">
        <f>年度マスタ!K4</f>
        <v>01425</v>
      </c>
      <c r="AX39" s="17" t="s">
        <v>200</v>
      </c>
      <c r="AY39" s="17">
        <f>VLOOKUP($AW39&amp;"_"&amp;$AY$34,データシート1!$A:$BT,MATCH($AY$31&amp;"_"&amp;AY$36,データシート1!$A$1:$BT$1,0),0)</f>
        <v>8.6435553492630568</v>
      </c>
      <c r="AZ39" s="17">
        <f>VLOOKUP($AW39&amp;"_"&amp;$AY$34,データシート1!$A:$BT,MATCH($AY$31&amp;"_"&amp;AZ$36,データシート1!$A$1:$BT$1,0),0)</f>
        <v>0.46385943474561081</v>
      </c>
      <c r="BA39" s="17">
        <f>VLOOKUP($AW39&amp;"_"&amp;$AY$34,データシート1!$A:$BT,MATCH($AY$31&amp;"_"&amp;BA$36,データシート1!$A$1:$BT$1,0),0)</f>
        <v>0</v>
      </c>
      <c r="BB39" s="17">
        <f>VLOOKUP($AW39&amp;"_"&amp;$AY$34,データシート1!$A:$BT,MATCH($AY$31&amp;"_"&amp;BB$36,データシート1!$A$1:$BT$1,0),0)</f>
        <v>2.7079211589528569</v>
      </c>
      <c r="BC39" s="17">
        <f>VLOOKUP($AW39&amp;"_"&amp;$AY$34,データシート1!$A:$BT,MATCH($AY$31&amp;"_"&amp;BC$36,データシート1!$A$1:$BT$1,0),0)</f>
        <v>6.799372818479763</v>
      </c>
      <c r="BD39" s="17">
        <f>VLOOKUP($AW39&amp;"_"&amp;$AY$34,データシート1!$A:$BT,MATCH($AY$31&amp;"_"&amp;BD$36,データシート1!$A$1:$BT$1,0),0)</f>
        <v>2.0928313104887111</v>
      </c>
      <c r="BE39" s="17">
        <f>VLOOKUP($AW39&amp;"_"&amp;$AY$34,データシート1!$A:$BT,MATCH($AY$31&amp;"_"&amp;BE$36,データシート1!$A$1:$BT$1,0),0)</f>
        <v>1.2265927569637056</v>
      </c>
      <c r="BF39" s="17">
        <f>VLOOKUP($AW39&amp;"_"&amp;$AY$34,データシート1!$A:$BT,MATCH($AY$31&amp;"_"&amp;BF$36,データシート1!$A$1:$BT$1,0),0)</f>
        <v>0.15176645398326324</v>
      </c>
      <c r="BG39" s="17">
        <f>VLOOKUP($AW39&amp;"_"&amp;$AY$34,データシート1!$A:$BT,MATCH($AY$31&amp;"_"&amp;BG$36,データシート1!$A$1:$BT$1,0),0)</f>
        <v>0</v>
      </c>
      <c r="BH39" s="17">
        <f>VLOOKUP($AW39&amp;"_"&amp;$AY$34,データシート1!$A:$BT,MATCH($AY$31&amp;"_"&amp;BH$36,データシート1!$A$1:$BT$1,0),0)</f>
        <v>0.36044104824832462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1.5885257265241712</v>
      </c>
      <c r="P40" s="454">
        <f t="shared" si="9"/>
        <v>4.8946678471750452E-2</v>
      </c>
      <c r="Q40" s="328"/>
      <c r="R40" s="13"/>
      <c r="S40" s="356" t="s">
        <v>165</v>
      </c>
      <c r="T40" s="335"/>
      <c r="U40" s="343" t="s">
        <v>165</v>
      </c>
      <c r="V40" s="344"/>
      <c r="W40" s="344"/>
      <c r="X40" s="896">
        <f>VLOOKUP(年度マスタ!$K$4&amp;"_"&amp;X$33,データシート1!$A:$BT,MATCH("aa_"&amp;$S40,データシート1!$A$1:$BT$1,0),0)</f>
        <v>9.3387792013642805</v>
      </c>
      <c r="Y40" s="897">
        <f>VLOOKUP(年度マスタ!$K$4&amp;"_"&amp;Y$33,データシート1!$A:$BT,MATCH("aa_"&amp;$S40,データシート1!$A$1:$BT$1,0),0)</f>
        <v>9.0190894875944743</v>
      </c>
      <c r="Z40" s="897">
        <f>VLOOKUP(年度マスタ!$K$4&amp;"_"&amp;Z$33,データシート1!$A:$BT,MATCH("aa_"&amp;$S40,データシート1!$A$1:$BT$1,0),0)</f>
        <v>10.659527888178321</v>
      </c>
      <c r="AA40" s="897">
        <f>VLOOKUP(年度マスタ!$K$4&amp;"_"&amp;AA$33,データシート1!$A:$BT,MATCH("aa_"&amp;$S40,データシート1!$A$1:$BT$1,0),0)</f>
        <v>11.56564739284852</v>
      </c>
      <c r="AB40" s="897">
        <f>VLOOKUP(年度マスタ!$K$4&amp;"_"&amp;AB$33,データシート1!$A:$BT,MATCH("aa_"&amp;$S40,データシート1!$A$1:$BT$1,0),0)</f>
        <v>10.95110388315242</v>
      </c>
      <c r="AC40" s="897">
        <f>VLOOKUP(年度マスタ!$K$4&amp;"_"&amp;AC$33,データシート1!$A:$BT,MATCH("aa_"&amp;$S40,データシート1!$A$1:$BT$1,0),0)</f>
        <v>11.334459447216521</v>
      </c>
      <c r="AD40" s="897">
        <f>VLOOKUP(年度マスタ!$K$4&amp;"_"&amp;AD$33,データシート1!$A:$BT,MATCH("aa_"&amp;$S40,データシート1!$A$1:$BT$1,0),0)</f>
        <v>10.12893533932478</v>
      </c>
      <c r="AE40" s="897">
        <f>VLOOKUP(年度マスタ!$K$4&amp;"_"&amp;AE$33,データシート1!$A:$BT,MATCH("aa_"&amp;$S40,データシート1!$A$1:$BT$1,0),0)</f>
        <v>10.055842102541904</v>
      </c>
      <c r="AF40" s="897">
        <f>VLOOKUP(年度マスタ!$K$4&amp;"_"&amp;AF$33,データシート1!$A:$BT,MATCH("aa_"&amp;$S40,データシート1!$A$1:$BT$1,0),0)</f>
        <v>9.5540177577071645</v>
      </c>
      <c r="AG40" s="897">
        <f>VLOOKUP(年度マスタ!$K$4&amp;"_"&amp;AG$33,データシート1!$A:$BT,MATCH("aa_"&amp;$S40,データシート1!$A$1:$BT$1,0),0)</f>
        <v>8.5183464492980701</v>
      </c>
      <c r="AH40" s="897">
        <f>VLOOKUP(年度マスタ!$K$4&amp;"_"&amp;AH$33,データシート1!$A:$BT,MATCH("aa_"&amp;$S40,データシート1!$A$1:$BT$1,0),0)</f>
        <v>8.4149929057884165</v>
      </c>
      <c r="AI40" s="897">
        <f>VLOOKUP(年度マスタ!$K$4&amp;"_"&amp;AI$33,データシート1!$A:$BT,MATCH("aa_"&amp;$S40,データシート1!$A$1:$BT$1,0),0)</f>
        <v>7.5349989997648423</v>
      </c>
      <c r="AJ40" s="897">
        <f>VLOOKUP(年度マスタ!$K$4&amp;"_"&amp;AJ$33,データシート1!$A:$BT,MATCH("aa_"&amp;$S40,データシート1!$A$1:$BT$1,0),0)</f>
        <v>7.2378438494834523</v>
      </c>
      <c r="AK40" s="898">
        <f>VLOOKUP(年度マスタ!$K$4&amp;"_"&amp;AK$33,データシート1!$A:$BT,MATCH("aa_"&amp;$S40,データシート1!$A$1:$BT$1,0),0)</f>
        <v>6.799372818479763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0.280798264486745</v>
      </c>
      <c r="P41" s="454">
        <f t="shared" si="9"/>
        <v>8.6521370965339031E-3</v>
      </c>
      <c r="Q41" s="328"/>
      <c r="R41" s="13"/>
      <c r="S41" s="356" t="s">
        <v>201</v>
      </c>
      <c r="T41" s="335"/>
      <c r="U41" s="246" t="s">
        <v>128</v>
      </c>
      <c r="V41" s="344"/>
      <c r="W41" s="344"/>
      <c r="X41" s="896">
        <f>X42+X45+X46</f>
        <v>5.8334492461223162</v>
      </c>
      <c r="Y41" s="897">
        <f t="shared" ref="Y41:AH41" si="12">Y42+Y45+Y46</f>
        <v>5.7033459568816589</v>
      </c>
      <c r="Z41" s="897">
        <f t="shared" si="12"/>
        <v>5.450757325617877</v>
      </c>
      <c r="AA41" s="897">
        <f t="shared" si="12"/>
        <v>5.3499675436867999</v>
      </c>
      <c r="AB41" s="897">
        <f t="shared" si="12"/>
        <v>5.1729170808762817</v>
      </c>
      <c r="AC41" s="897">
        <f t="shared" si="12"/>
        <v>4.8350830814396968</v>
      </c>
      <c r="AD41" s="897">
        <f t="shared" si="12"/>
        <v>4.6950089361158884</v>
      </c>
      <c r="AE41" s="897">
        <f t="shared" si="12"/>
        <v>4.7241849372511489</v>
      </c>
      <c r="AF41" s="897">
        <f t="shared" si="12"/>
        <v>4.5818023361363425</v>
      </c>
      <c r="AG41" s="897">
        <f t="shared" si="12"/>
        <v>4.390200379582426</v>
      </c>
      <c r="AH41" s="897">
        <f t="shared" si="12"/>
        <v>4.0350600418631863</v>
      </c>
      <c r="AI41" s="897">
        <f>AI42+AI45+AI46</f>
        <v>3.5793612091651466</v>
      </c>
      <c r="AJ41" s="897">
        <f>AJ42+AJ45+AJ46</f>
        <v>3.4657670824090232</v>
      </c>
      <c r="AK41" s="898">
        <f>AK42+AK45+AK46</f>
        <v>3.47119052143568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5.5989189734537375</v>
      </c>
      <c r="Y42" s="900">
        <f t="shared" ref="Y42:AK42" si="13">SUM(Y43:Y44)</f>
        <v>5.4652830821369935</v>
      </c>
      <c r="Z42" s="900">
        <f t="shared" si="13"/>
        <v>5.1824003177607381</v>
      </c>
      <c r="AA42" s="900">
        <f t="shared" si="13"/>
        <v>5.0642739995635742</v>
      </c>
      <c r="AB42" s="900">
        <f t="shared" si="13"/>
        <v>4.8921188163895364</v>
      </c>
      <c r="AC42" s="900">
        <f t="shared" si="13"/>
        <v>4.5754705704645602</v>
      </c>
      <c r="AD42" s="900">
        <f t="shared" si="13"/>
        <v>4.4511818967070482</v>
      </c>
      <c r="AE42" s="900">
        <f t="shared" si="13"/>
        <v>4.4948427428179585</v>
      </c>
      <c r="AF42" s="900">
        <f t="shared" si="13"/>
        <v>4.3683562638543938</v>
      </c>
      <c r="AG42" s="900">
        <f t="shared" si="13"/>
        <v>4.2008818302757707</v>
      </c>
      <c r="AH42" s="900">
        <f t="shared" si="13"/>
        <v>3.8577048708938042</v>
      </c>
      <c r="AI42" s="900">
        <f t="shared" si="13"/>
        <v>3.4142122229247724</v>
      </c>
      <c r="AJ42" s="900">
        <f t="shared" si="13"/>
        <v>3.3082386666507411</v>
      </c>
      <c r="AK42" s="901">
        <f t="shared" si="13"/>
        <v>3.3194240674524167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0.43032975896294939</v>
      </c>
      <c r="P43" s="612">
        <f t="shared" si="9"/>
        <v>1.3259597875618577E-2</v>
      </c>
      <c r="Q43" s="328"/>
      <c r="R43" s="13"/>
      <c r="S43" s="356" t="s">
        <v>190</v>
      </c>
      <c r="T43" s="359"/>
      <c r="U43" s="346"/>
      <c r="V43" s="360"/>
      <c r="W43" s="347" t="s">
        <v>190</v>
      </c>
      <c r="X43" s="899">
        <f>VLOOKUP(年度マスタ!$K$4&amp;"_"&amp;X$33,データシート1!$A:$BT,MATCH("aa_"&amp;$S43,データシート1!$A$1:$BT$1,0),0)</f>
        <v>3.7307791871832432</v>
      </c>
      <c r="Y43" s="900">
        <f>VLOOKUP(年度マスタ!$K$4&amp;"_"&amp;Y$33,データシート1!$A:$BT,MATCH("aa_"&amp;$S43,データシート1!$A$1:$BT$1,0),0)</f>
        <v>3.6308254301072358</v>
      </c>
      <c r="Z43" s="900">
        <f>VLOOKUP(年度マスタ!$K$4&amp;"_"&amp;Z$33,データシート1!$A:$BT,MATCH("aa_"&amp;$S43,データシート1!$A$1:$BT$1,0),0)</f>
        <v>3.4900277712986671</v>
      </c>
      <c r="AA43" s="900">
        <f>VLOOKUP(年度マスタ!$K$4&amp;"_"&amp;AA$33,データシート1!$A:$BT,MATCH("aa_"&amp;$S43,データシート1!$A$1:$BT$1,0),0)</f>
        <v>3.4568283204161734</v>
      </c>
      <c r="AB43" s="900">
        <f>VLOOKUP(年度マスタ!$K$4&amp;"_"&amp;AB$33,データシート1!$A:$BT,MATCH("aa_"&amp;$S43,データシート1!$A$1:$BT$1,0),0)</f>
        <v>3.3035930898653652</v>
      </c>
      <c r="AC43" s="900">
        <f>VLOOKUP(年度マスタ!$K$4&amp;"_"&amp;AC$33,データシート1!$A:$BT,MATCH("aa_"&amp;$S43,データシート1!$A$1:$BT$1,0),0)</f>
        <v>3.0740931819414525</v>
      </c>
      <c r="AD43" s="900">
        <f>VLOOKUP(年度マスタ!$K$4&amp;"_"&amp;AD$33,データシート1!$A:$BT,MATCH("aa_"&amp;$S43,データシート1!$A$1:$BT$1,0),0)</f>
        <v>3.0189724791400994</v>
      </c>
      <c r="AE43" s="900">
        <f>VLOOKUP(年度マスタ!$K$4&amp;"_"&amp;AE$33,データシート1!$A:$BT,MATCH("aa_"&amp;$S43,データシート1!$A$1:$BT$1,0),0)</f>
        <v>2.9108993923141648</v>
      </c>
      <c r="AF43" s="900">
        <f>VLOOKUP(年度マスタ!$K$4&amp;"_"&amp;AF$33,データシート1!$A:$BT,MATCH("aa_"&amp;$S43,データシート1!$A$1:$BT$1,0),0)</f>
        <v>2.78479074153912</v>
      </c>
      <c r="AG43" s="900">
        <f>VLOOKUP(年度マスタ!$K$4&amp;"_"&amp;AG$33,データシート1!$A:$BT,MATCH("aa_"&amp;$S43,データシート1!$A$1:$BT$1,0),0)</f>
        <v>2.6569789208818344</v>
      </c>
      <c r="AH43" s="900">
        <f>VLOOKUP(年度マスタ!$K$4&amp;"_"&amp;AH$33,データシート1!$A:$BT,MATCH("aa_"&amp;$S43,データシート1!$A$1:$BT$1,0),0)</f>
        <v>2.5236914956403562</v>
      </c>
      <c r="AI43" s="900">
        <f>VLOOKUP(年度マスタ!$K$4&amp;"_"&amp;AI$33,データシート1!$A:$BT,MATCH("aa_"&amp;$S43,データシート1!$A$1:$BT$1,0),0)</f>
        <v>2.1999150607287201</v>
      </c>
      <c r="AJ43" s="900">
        <f>VLOOKUP(年度マスタ!$K$4&amp;"_"&amp;AJ$33,データシート1!$A:$BT,MATCH("aa_"&amp;$S43,データシート1!$A$1:$BT$1,0),0)</f>
        <v>2.0536539932111957</v>
      </c>
      <c r="AK43" s="901">
        <f>VLOOKUP(年度マスタ!$K$4&amp;"_"&amp;AK$33,データシート1!$A:$BT,MATCH("aa_"&amp;$S43,データシート1!$A$1:$BT$1,0),0)</f>
        <v>2.0928313104887111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1.868139786270494</v>
      </c>
      <c r="Y44" s="900">
        <f>VLOOKUP(年度マスタ!$K$4&amp;"_"&amp;Y$33,データシート1!$A:$BT,MATCH("aa_"&amp;$S44,データシート1!$A$1:$BT$1,0),0)</f>
        <v>1.834457652029758</v>
      </c>
      <c r="Z44" s="900">
        <f>VLOOKUP(年度マスタ!$K$4&amp;"_"&amp;Z$33,データシート1!$A:$BT,MATCH("aa_"&amp;$S44,データシート1!$A$1:$BT$1,0),0)</f>
        <v>1.6923725464620705</v>
      </c>
      <c r="AA44" s="900">
        <f>VLOOKUP(年度マスタ!$K$4&amp;"_"&amp;AA$33,データシート1!$A:$BT,MATCH("aa_"&amp;$S44,データシート1!$A$1:$BT$1,0),0)</f>
        <v>1.6074456791474008</v>
      </c>
      <c r="AB44" s="900">
        <f>VLOOKUP(年度マスタ!$K$4&amp;"_"&amp;AB$33,データシート1!$A:$BT,MATCH("aa_"&amp;$S44,データシート1!$A$1:$BT$1,0),0)</f>
        <v>1.5885257265241712</v>
      </c>
      <c r="AC44" s="900">
        <f>VLOOKUP(年度マスタ!$K$4&amp;"_"&amp;AC$33,データシート1!$A:$BT,MATCH("aa_"&amp;$S44,データシート1!$A$1:$BT$1,0),0)</f>
        <v>1.5013773885231076</v>
      </c>
      <c r="AD44" s="900">
        <f>VLOOKUP(年度マスタ!$K$4&amp;"_"&amp;AD$33,データシート1!$A:$BT,MATCH("aa_"&amp;$S44,データシート1!$A$1:$BT$1,0),0)</f>
        <v>1.4322094175669486</v>
      </c>
      <c r="AE44" s="900">
        <f>VLOOKUP(年度マスタ!$K$4&amp;"_"&amp;AE$33,データシート1!$A:$BT,MATCH("aa_"&amp;$S44,データシート1!$A$1:$BT$1,0),0)</f>
        <v>1.5839433505037941</v>
      </c>
      <c r="AF44" s="900">
        <f>VLOOKUP(年度マスタ!$K$4&amp;"_"&amp;AF$33,データシート1!$A:$BT,MATCH("aa_"&amp;$S44,データシート1!$A$1:$BT$1,0),0)</f>
        <v>1.5835655223152736</v>
      </c>
      <c r="AG44" s="900">
        <f>VLOOKUP(年度マスタ!$K$4&amp;"_"&amp;AG$33,データシート1!$A:$BT,MATCH("aa_"&amp;$S44,データシート1!$A$1:$BT$1,0),0)</f>
        <v>1.5439029093939367</v>
      </c>
      <c r="AH44" s="900">
        <f>VLOOKUP(年度マスタ!$K$4&amp;"_"&amp;AH$33,データシート1!$A:$BT,MATCH("aa_"&amp;$S44,データシート1!$A$1:$BT$1,0),0)</f>
        <v>1.334013375253448</v>
      </c>
      <c r="AI44" s="900">
        <f>VLOOKUP(年度マスタ!$K$4&amp;"_"&amp;AI$33,データシート1!$A:$BT,MATCH("aa_"&amp;$S44,データシート1!$A$1:$BT$1,0),0)</f>
        <v>1.2142971621960523</v>
      </c>
      <c r="AJ44" s="900">
        <f>VLOOKUP(年度マスタ!$K$4&amp;"_"&amp;AJ$33,データシート1!$A:$BT,MATCH("aa_"&amp;$S44,データシート1!$A$1:$BT$1,0),0)</f>
        <v>1.2545846734395454</v>
      </c>
      <c r="AK44" s="901">
        <f>VLOOKUP(年度マスタ!$K$4&amp;"_"&amp;AK$33,データシート1!$A:$BT,MATCH("aa_"&amp;$S44,データシート1!$A$1:$BT$1,0),0)</f>
        <v>1.2265927569637056</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0.23453027266857901</v>
      </c>
      <c r="Y45" s="900">
        <f>VLOOKUP(年度マスタ!$K$4&amp;"_"&amp;Y$33,データシート1!$A:$BT,MATCH("aa_"&amp;$S45,データシート1!$A$1:$BT$1,0),0)</f>
        <v>0.238062874744665</v>
      </c>
      <c r="Z45" s="900">
        <f>VLOOKUP(年度マスタ!$K$4&amp;"_"&amp;Z$33,データシート1!$A:$BT,MATCH("aa_"&amp;$S45,データシート1!$A$1:$BT$1,0),0)</f>
        <v>0.26835700785713901</v>
      </c>
      <c r="AA45" s="900">
        <f>VLOOKUP(年度マスタ!$K$4&amp;"_"&amp;AA$33,データシート1!$A:$BT,MATCH("aa_"&amp;$S45,データシート1!$A$1:$BT$1,0),0)</f>
        <v>0.28569354412322601</v>
      </c>
      <c r="AB45" s="900">
        <f>VLOOKUP(年度マスタ!$K$4&amp;"_"&amp;AB$33,データシート1!$A:$BT,MATCH("aa_"&amp;$S45,データシート1!$A$1:$BT$1,0),0)</f>
        <v>0.280798264486745</v>
      </c>
      <c r="AC45" s="900">
        <f>VLOOKUP(年度マスタ!$K$4&amp;"_"&amp;AC$33,データシート1!$A:$BT,MATCH("aa_"&amp;$S45,データシート1!$A$1:$BT$1,0),0)</f>
        <v>0.25961251097513699</v>
      </c>
      <c r="AD45" s="900">
        <f>VLOOKUP(年度マスタ!$K$4&amp;"_"&amp;AD$33,データシート1!$A:$BT,MATCH("aa_"&amp;$S45,データシート1!$A$1:$BT$1,0),0)</f>
        <v>0.24382703940884001</v>
      </c>
      <c r="AE45" s="900">
        <f>VLOOKUP(年度マスタ!$K$4&amp;"_"&amp;AE$33,データシート1!$A:$BT,MATCH("aa_"&amp;$S45,データシート1!$A$1:$BT$1,0),0)</f>
        <v>0.22934219443319082</v>
      </c>
      <c r="AF45" s="900">
        <f>VLOOKUP(年度マスタ!$K$4&amp;"_"&amp;AF$33,データシート1!$A:$BT,MATCH("aa_"&amp;$S45,データシート1!$A$1:$BT$1,0),0)</f>
        <v>0.21344607228194901</v>
      </c>
      <c r="AG45" s="900">
        <f>VLOOKUP(年度マスタ!$K$4&amp;"_"&amp;AG$33,データシート1!$A:$BT,MATCH("aa_"&amp;$S45,データシート1!$A$1:$BT$1,0),0)</f>
        <v>0.18931854930665501</v>
      </c>
      <c r="AH45" s="900">
        <f>VLOOKUP(年度マスタ!$K$4&amp;"_"&amp;AH$33,データシート1!$A:$BT,MATCH("aa_"&amp;$S45,データシート1!$A$1:$BT$1,0),0)</f>
        <v>0.177355170969382</v>
      </c>
      <c r="AI45" s="900">
        <f>VLOOKUP(年度マスタ!$K$4&amp;"_"&amp;AI$33,データシート1!$A:$BT,MATCH("aa_"&amp;$S45,データシート1!$A$1:$BT$1,0),0)</f>
        <v>0.165148986240374</v>
      </c>
      <c r="AJ45" s="900">
        <f>VLOOKUP(年度マスタ!$K$4&amp;"_"&amp;AJ$33,データシート1!$A:$BT,MATCH("aa_"&amp;$S45,データシート1!$A$1:$BT$1,0),0)</f>
        <v>0.157528415758282</v>
      </c>
      <c r="AK45" s="901">
        <f>VLOOKUP(年度マスタ!$K$4&amp;"_"&amp;AK$33,データシート1!$A:$BT,MATCH("aa_"&amp;$S45,データシート1!$A$1:$BT$1,0),0)</f>
        <v>0.15176645398326324</v>
      </c>
      <c r="AL45" s="330"/>
      <c r="AW45" s="17" t="str">
        <f>AW48</f>
        <v>上砂川町</v>
      </c>
      <c r="AX45" s="1010">
        <f t="shared" ref="AX45:BB45" si="15">AX48/$BC48</f>
        <v>0.40574163314185518</v>
      </c>
      <c r="AY45" s="1010">
        <f t="shared" si="15"/>
        <v>0.12063976216193731</v>
      </c>
      <c r="AZ45" s="1010">
        <f t="shared" si="15"/>
        <v>0.30291676585921623</v>
      </c>
      <c r="BA45" s="1010">
        <f t="shared" si="15"/>
        <v>0.1546439406259176</v>
      </c>
      <c r="BB45" s="1010">
        <f t="shared" si="15"/>
        <v>1.6057898211073535E-2</v>
      </c>
      <c r="BC45" s="1010">
        <f t="shared" ref="BC45" si="16">SUM(AX45:BB45)</f>
        <v>0.99999999999999978</v>
      </c>
      <c r="BD45" s="29"/>
      <c r="BE45" s="29"/>
      <c r="BF45" s="29"/>
      <c r="BG45" s="29"/>
      <c r="BH45" s="29"/>
    </row>
    <row r="46" spans="2:64" s="21" customFormat="1" ht="17.100000000000001" customHeight="1" thickBot="1">
      <c r="B46" s="313"/>
      <c r="C46" s="1087" t="s">
        <v>1834</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0.1115692258910926</v>
      </c>
      <c r="AB47" s="903">
        <f>VLOOKUP(年度マスタ!$K$4&amp;"_"&amp;AB$33,データシート1!$A:$BT,MATCH("aa_"&amp;$S47,データシート1!$A$1:$BT$1,0),0)</f>
        <v>0.43032975896294939</v>
      </c>
      <c r="AC47" s="903">
        <f>VLOOKUP(年度マスタ!$K$4&amp;"_"&amp;AC$33,データシート1!$A:$BT,MATCH("aa_"&amp;$S47,データシート1!$A$1:$BT$1,0),0)</f>
        <v>0.52469408003731788</v>
      </c>
      <c r="AD47" s="903">
        <f>VLOOKUP(年度マスタ!$K$4&amp;"_"&amp;AD$33,データシート1!$A:$BT,MATCH("aa_"&amp;$S47,データシート1!$A$1:$BT$1,0),0)</f>
        <v>0.40335189572182673</v>
      </c>
      <c r="AE47" s="903">
        <f>VLOOKUP(年度マスタ!$K$4&amp;"_"&amp;AE$33,データシート1!$A:$BT,MATCH("aa_"&amp;$S47,データシート1!$A$1:$BT$1,0),0)</f>
        <v>0.3964416994013234</v>
      </c>
      <c r="AF47" s="903">
        <f>VLOOKUP(年度マスタ!$K$4&amp;"_"&amp;AF$33,データシート1!$A:$BT,MATCH("aa_"&amp;$S47,データシート1!$A$1:$BT$1,0),0)</f>
        <v>0.32542031135250005</v>
      </c>
      <c r="AG47" s="903">
        <f>VLOOKUP(年度マスタ!$K$4&amp;"_"&amp;AG$33,データシート1!$A:$BT,MATCH("aa_"&amp;$S47,データシート1!$A$1:$BT$1,0),0)</f>
        <v>0.33215163666612196</v>
      </c>
      <c r="AH47" s="903">
        <f>VLOOKUP(年度マスタ!$K$4&amp;"_"&amp;AH$33,データシート1!$A:$BT,MATCH("aa_"&amp;$S47,データシート1!$A$1:$BT$1,0),0)</f>
        <v>0.28869522221244809</v>
      </c>
      <c r="AI47" s="903">
        <f>VLOOKUP(年度マスタ!$K$4&amp;"_"&amp;AI$33,データシート1!$A:$BT,MATCH("aa_"&amp;$S47,データシート1!$A$1:$BT$1,0),0)</f>
        <v>0.33698305472696721</v>
      </c>
      <c r="AJ47" s="903">
        <f>VLOOKUP(年度マスタ!$K$4&amp;"_"&amp;AJ$33,データシート1!$A:$BT,MATCH("aa_"&amp;$S47,データシート1!$A$1:$BT$1,0),0)</f>
        <v>0.28759590329436602</v>
      </c>
      <c r="AK47" s="904">
        <f>VLOOKUP(年度マスタ!$K$4&amp;"_"&amp;AK$33,データシート1!$A:$BT,MATCH("aa_"&amp;$S47,データシート1!$A$1:$BT$1,0),0)</f>
        <v>0.36044104824832462</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上砂川町</v>
      </c>
      <c r="AX48" s="1011">
        <f>SUM(AY39:BA39)</f>
        <v>9.1074147840086681</v>
      </c>
      <c r="AY48" s="1011">
        <f>BB39</f>
        <v>2.7079211589528569</v>
      </c>
      <c r="AZ48" s="1011">
        <f>BC39</f>
        <v>6.799372818479763</v>
      </c>
      <c r="BA48" s="1011">
        <f>SUM(BD39:BG39)</f>
        <v>3.47119052143568</v>
      </c>
      <c r="BB48" s="1011">
        <f>BH39</f>
        <v>0.36044104824832462</v>
      </c>
      <c r="BC48" s="1011">
        <f>SUM(AX48:BB48)</f>
        <v>22.446340331125295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22.446340331125295</v>
      </c>
      <c r="P51" s="452">
        <f>P52+P56+P57+P58+P64</f>
        <v>0.99999999999999978</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9.1074147840086681</v>
      </c>
      <c r="P52" s="453">
        <f t="shared" ref="P52:P64" si="18">O52/$O$51</f>
        <v>0.40574163314185518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8.6435553492630568</v>
      </c>
      <c r="P53" s="454">
        <f t="shared" si="18"/>
        <v>0.38507637422201252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0.46385943474561081</v>
      </c>
      <c r="P54" s="454">
        <f t="shared" si="18"/>
        <v>2.0665258919842649E-2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v>
      </c>
      <c r="P55" s="454">
        <f t="shared" si="18"/>
        <v>0</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2.7079211589528569</v>
      </c>
      <c r="P56" s="453">
        <f t="shared" si="18"/>
        <v>0.12063976216193731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6.799372818479763</v>
      </c>
      <c r="P57" s="453">
        <f t="shared" si="18"/>
        <v>0.30291676585921623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3.47119052143568</v>
      </c>
      <c r="P58" s="453">
        <f t="shared" si="18"/>
        <v>0.1546439406259176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3.3194240674524167</v>
      </c>
      <c r="P59" s="454">
        <f t="shared" si="18"/>
        <v>0.14788264004219548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2.0928313104887111</v>
      </c>
      <c r="P60" s="454">
        <f t="shared" si="18"/>
        <v>9.3237083623234532E-2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1.2265927569637056</v>
      </c>
      <c r="P61" s="454">
        <f t="shared" si="18"/>
        <v>5.4645556418960933E-2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0.15176645398326324</v>
      </c>
      <c r="P62" s="454">
        <f t="shared" si="18"/>
        <v>6.7613005837221388E-3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0.36044104824832462</v>
      </c>
      <c r="P64" s="612">
        <f t="shared" si="18"/>
        <v>1.6057898211073535E-2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1855</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上砂川町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20.849900000000002</v>
      </c>
      <c r="AI7" s="78">
        <f>VLOOKUP(年度マスタ!$K$4&amp;"_"&amp;$AG7,データシート1!$A:$BT,MATCH("ab_"&amp;AI$2,データシート1!$A$1:$BT$1,0),0)</f>
        <v>204</v>
      </c>
      <c r="AJ7" s="78">
        <f>VLOOKUP(年度マスタ!$K$4&amp;"_"&amp;$AG7,データシート1!$A:$BT,MATCH("ab_"&amp;AJ$2,データシート1!$A$1:$BT$1,0),0)</f>
        <v>82</v>
      </c>
      <c r="AK7" s="78">
        <f>VLOOKUP(年度マスタ!$K$4&amp;"_"&amp;$AG7,データシート1!$A:$BT,MATCH("ab_"&amp;AK$2,データシート1!$A$1:$BT$1,0),0)</f>
        <v>661</v>
      </c>
      <c r="AL7" s="78">
        <f>VLOOKUP(年度マスタ!$K$4&amp;"_"&amp;$AG7,データシート1!$A:$BT,MATCH("ab_"&amp;AL$2,データシート1!$A$1:$BT$1,0),0)</f>
        <v>2193</v>
      </c>
      <c r="AM7" s="78">
        <f>VLOOKUP(年度マスタ!$K$4&amp;"_"&amp;$AG7,データシート1!$A:$BT,MATCH("ab_"&amp;AM$2,データシート1!$A$1:$BT$1,0),0)</f>
        <v>1886</v>
      </c>
      <c r="AN7" s="78">
        <f>VLOOKUP(年度マスタ!$K$4&amp;"_"&amp;$AG7,データシート1!$A:$BT,MATCH("ab_"&amp;AN$2,データシート1!$A$1:$BT$1,0),0)</f>
        <v>376</v>
      </c>
      <c r="AO7" s="78">
        <f>VLOOKUP(年度マスタ!$K$4&amp;"_"&amp;$AG7,データシート1!$A:$BT,MATCH("ab_"&amp;AO$2,データシート1!$A$1:$BT$1,0),0)</f>
        <v>4023</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26.149699999999999</v>
      </c>
      <c r="AI8" s="78">
        <f>VLOOKUP(年度マスタ!$K$4&amp;"_"&amp;$AG8,データシート1!$A:$BT,MATCH("ab_"&amp;AI$2,データシート1!$A$1:$BT$1,0),0)</f>
        <v>204</v>
      </c>
      <c r="AJ8" s="78">
        <f>VLOOKUP(年度マスタ!$K$4&amp;"_"&amp;$AG8,データシート1!$A:$BT,MATCH("ab_"&amp;AJ$2,データシート1!$A$1:$BT$1,0),0)</f>
        <v>82</v>
      </c>
      <c r="AK8" s="78">
        <f>VLOOKUP(年度マスタ!$K$4&amp;"_"&amp;$AG8,データシート1!$A:$BT,MATCH("ab_"&amp;AK$2,データシート1!$A$1:$BT$1,0),0)</f>
        <v>661</v>
      </c>
      <c r="AL8" s="78">
        <f>VLOOKUP(年度マスタ!$K$4&amp;"_"&amp;$AG8,データシート1!$A:$BT,MATCH("ab_"&amp;AL$2,データシート1!$A$1:$BT$1,0),0)</f>
        <v>2154</v>
      </c>
      <c r="AM8" s="78">
        <f>VLOOKUP(年度マスタ!$K$4&amp;"_"&amp;$AG8,データシート1!$A:$BT,MATCH("ab_"&amp;AM$2,データシート1!$A$1:$BT$1,0),0)</f>
        <v>1844</v>
      </c>
      <c r="AN8" s="78">
        <f>VLOOKUP(年度マスタ!$K$4&amp;"_"&amp;$AG8,データシート1!$A:$BT,MATCH("ab_"&amp;AN$2,データシート1!$A$1:$BT$1,0),0)</f>
        <v>360</v>
      </c>
      <c r="AO8" s="78">
        <f>VLOOKUP(年度マスタ!$K$4&amp;"_"&amp;$AG8,データシート1!$A:$BT,MATCH("ab_"&amp;AO$2,データシート1!$A$1:$BT$1,0),0)</f>
        <v>3913</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27.040099999999999</v>
      </c>
      <c r="AI9" s="78">
        <f>VLOOKUP(年度マスタ!$K$4&amp;"_"&amp;$AG9,データシート1!$A:$BT,MATCH("ab_"&amp;AI$2,データシート1!$A$1:$BT$1,0),0)</f>
        <v>204</v>
      </c>
      <c r="AJ9" s="78">
        <f>VLOOKUP(年度マスタ!$K$4&amp;"_"&amp;$AG9,データシート1!$A:$BT,MATCH("ab_"&amp;AJ$2,データシート1!$A$1:$BT$1,0),0)</f>
        <v>82</v>
      </c>
      <c r="AK9" s="78">
        <f>VLOOKUP(年度マスタ!$K$4&amp;"_"&amp;$AG9,データシート1!$A:$BT,MATCH("ab_"&amp;AK$2,データシート1!$A$1:$BT$1,0),0)</f>
        <v>661</v>
      </c>
      <c r="AL9" s="78">
        <f>VLOOKUP(年度マスタ!$K$4&amp;"_"&amp;$AG9,データシート1!$A:$BT,MATCH("ab_"&amp;AL$2,データシート1!$A$1:$BT$1,0),0)</f>
        <v>2115</v>
      </c>
      <c r="AM9" s="78">
        <f>VLOOKUP(年度マスタ!$K$4&amp;"_"&amp;$AG9,データシート1!$A:$BT,MATCH("ab_"&amp;AM$2,データシート1!$A$1:$BT$1,0),0)</f>
        <v>1811</v>
      </c>
      <c r="AN9" s="78">
        <f>VLOOKUP(年度マスタ!$K$4&amp;"_"&amp;$AG9,データシート1!$A:$BT,MATCH("ab_"&amp;AN$2,データシート1!$A$1:$BT$1,0),0)</f>
        <v>342</v>
      </c>
      <c r="AO9" s="78">
        <f>VLOOKUP(年度マスタ!$K$4&amp;"_"&amp;$AG9,データシート1!$A:$BT,MATCH("ab_"&amp;AO$2,データシート1!$A$1:$BT$1,0),0)</f>
        <v>3824</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23.104800000000001</v>
      </c>
      <c r="AI10" s="78">
        <f>VLOOKUP(年度マスタ!$K$4&amp;"_"&amp;$AG10,データシート1!$A:$BT,MATCH("ab_"&amp;AI$2,データシート1!$A$1:$BT$1,0),0)</f>
        <v>204</v>
      </c>
      <c r="AJ10" s="78">
        <f>VLOOKUP(年度マスタ!$K$4&amp;"_"&amp;$AG10,データシート1!$A:$BT,MATCH("ab_"&amp;AJ$2,データシート1!$A$1:$BT$1,0),0)</f>
        <v>82</v>
      </c>
      <c r="AK10" s="78">
        <f>VLOOKUP(年度マスタ!$K$4&amp;"_"&amp;$AG10,データシート1!$A:$BT,MATCH("ab_"&amp;AK$2,データシート1!$A$1:$BT$1,0),0)</f>
        <v>661</v>
      </c>
      <c r="AL10" s="78">
        <f>VLOOKUP(年度マスタ!$K$4&amp;"_"&amp;$AG10,データシート1!$A:$BT,MATCH("ab_"&amp;AL$2,データシート1!$A$1:$BT$1,0),0)</f>
        <v>2089</v>
      </c>
      <c r="AM10" s="78">
        <f>VLOOKUP(年度マスタ!$K$4&amp;"_"&amp;$AG10,データシート1!$A:$BT,MATCH("ab_"&amp;AM$2,データシート1!$A$1:$BT$1,0),0)</f>
        <v>1808</v>
      </c>
      <c r="AN10" s="78">
        <f>VLOOKUP(年度マスタ!$K$4&amp;"_"&amp;$AG10,データシート1!$A:$BT,MATCH("ab_"&amp;AN$2,データシート1!$A$1:$BT$1,0),0)</f>
        <v>323</v>
      </c>
      <c r="AO10" s="78">
        <f>VLOOKUP(年度マスタ!$K$4&amp;"_"&amp;$AG10,データシート1!$A:$BT,MATCH("ab_"&amp;AO$2,データシート1!$A$1:$BT$1,0),0)</f>
        <v>3747</v>
      </c>
      <c r="AP10" s="78">
        <f>VLOOKUP(年度マスタ!$K$4&amp;"_"&amp;$AG10,データシート1!$A:$BT,MATCH("ab_"&amp;AP$2,データシート1!$A$1:$BT$1,0),0)</f>
        <v>0</v>
      </c>
      <c r="AQ10" s="954">
        <f>VLOOKUP(年度マスタ!$K$4&amp;"_"&amp;$AG10,データシート1!$A:$BT,MATCH("ab_"&amp;AQ$2,データシート1!$A$1:$BT$1,0),0)</f>
        <v>0.1115692258910926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26.991599999999998</v>
      </c>
      <c r="AI11" s="78">
        <f>VLOOKUP(年度マスタ!$K$4&amp;"_"&amp;$AG11,データシート1!$A:$BT,MATCH("ab_"&amp;AI$2,データシート1!$A$1:$BT$1,0),0)</f>
        <v>204</v>
      </c>
      <c r="AJ11" s="78">
        <f>VLOOKUP(年度マスタ!$K$4&amp;"_"&amp;$AG11,データシート1!$A:$BT,MATCH("ab_"&amp;AJ$2,データシート1!$A$1:$BT$1,0),0)</f>
        <v>82</v>
      </c>
      <c r="AK11" s="78">
        <f>VLOOKUP(年度マスタ!$K$4&amp;"_"&amp;$AG11,データシート1!$A:$BT,MATCH("ab_"&amp;AK$2,データシート1!$A$1:$BT$1,0),0)</f>
        <v>661</v>
      </c>
      <c r="AL11" s="78">
        <f>VLOOKUP(年度マスタ!$K$4&amp;"_"&amp;$AG11,データシート1!$A:$BT,MATCH("ab_"&amp;AL$2,データシート1!$A$1:$BT$1,0),0)</f>
        <v>2041</v>
      </c>
      <c r="AM11" s="78">
        <f>VLOOKUP(年度マスタ!$K$4&amp;"_"&amp;$AG11,データシート1!$A:$BT,MATCH("ab_"&amp;AM$2,データシート1!$A$1:$BT$1,0),0)</f>
        <v>1805</v>
      </c>
      <c r="AN11" s="78">
        <f>VLOOKUP(年度マスタ!$K$4&amp;"_"&amp;$AG11,データシート1!$A:$BT,MATCH("ab_"&amp;AN$2,データシート1!$A$1:$BT$1,0),0)</f>
        <v>318</v>
      </c>
      <c r="AO11" s="78">
        <f>VLOOKUP(年度マスタ!$K$4&amp;"_"&amp;$AG11,データシート1!$A:$BT,MATCH("ab_"&amp;AO$2,データシート1!$A$1:$BT$1,0),0)</f>
        <v>3630</v>
      </c>
      <c r="AP11" s="78">
        <f>VLOOKUP(年度マスタ!$K$4&amp;"_"&amp;$AG11,データシート1!$A:$BT,MATCH("ab_"&amp;AP$2,データシート1!$A$1:$BT$1,0),0)</f>
        <v>0</v>
      </c>
      <c r="AQ11" s="954">
        <f>VLOOKUP(年度マスタ!$K$4&amp;"_"&amp;$AG11,データシート1!$A:$BT,MATCH("ab_"&amp;AQ$2,データシート1!$A$1:$BT$1,0),0)</f>
        <v>0.43032975896294939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29.6844</v>
      </c>
      <c r="AI12" s="78">
        <f>VLOOKUP(年度マスタ!$K$4&amp;"_"&amp;$AG12,データシート1!$A:$BT,MATCH("ab_"&amp;AI$2,データシート1!$A$1:$BT$1,0),0)</f>
        <v>168</v>
      </c>
      <c r="AJ12" s="78">
        <f>VLOOKUP(年度マスタ!$K$4&amp;"_"&amp;$AG12,データシート1!$A:$BT,MATCH("ab_"&amp;AJ$2,データシート1!$A$1:$BT$1,0),0)</f>
        <v>0</v>
      </c>
      <c r="AK12" s="78">
        <f>VLOOKUP(年度マスタ!$K$4&amp;"_"&amp;$AG12,データシート1!$A:$BT,MATCH("ab_"&amp;AK$2,データシート1!$A$1:$BT$1,0),0)</f>
        <v>527</v>
      </c>
      <c r="AL12" s="78">
        <f>VLOOKUP(年度マスタ!$K$4&amp;"_"&amp;$AG12,データシート1!$A:$BT,MATCH("ab_"&amp;AL$2,データシート1!$A$1:$BT$1,0),0)</f>
        <v>1995</v>
      </c>
      <c r="AM12" s="78">
        <f>VLOOKUP(年度マスタ!$K$4&amp;"_"&amp;$AG12,データシート1!$A:$BT,MATCH("ab_"&amp;AM$2,データシート1!$A$1:$BT$1,0),0)</f>
        <v>1769</v>
      </c>
      <c r="AN12" s="78">
        <f>VLOOKUP(年度マスタ!$K$4&amp;"_"&amp;$AG12,データシート1!$A:$BT,MATCH("ab_"&amp;AN$2,データシート1!$A$1:$BT$1,0),0)</f>
        <v>299</v>
      </c>
      <c r="AO12" s="78">
        <f>VLOOKUP(年度マスタ!$K$4&amp;"_"&amp;$AG12,データシート1!$A:$BT,MATCH("ab_"&amp;AO$2,データシート1!$A$1:$BT$1,0),0)</f>
        <v>3498</v>
      </c>
      <c r="AP12" s="78">
        <f>VLOOKUP(年度マスタ!$K$4&amp;"_"&amp;$AG12,データシート1!$A:$BT,MATCH("ab_"&amp;AP$2,データシート1!$A$1:$BT$1,0),0)</f>
        <v>0</v>
      </c>
      <c r="AQ12" s="954">
        <f>VLOOKUP(年度マスタ!$K$4&amp;"_"&amp;$AG12,データシート1!$A:$BT,MATCH("ab_"&amp;AQ$2,データシート1!$A$1:$BT$1,0),0)</f>
        <v>0.52469408003731788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34.293300000000002</v>
      </c>
      <c r="AI13" s="78">
        <f>VLOOKUP(年度マスタ!$K$4&amp;"_"&amp;$AG13,データシート1!$A:$BT,MATCH("ab_"&amp;AI$2,データシート1!$A$1:$BT$1,0),0)</f>
        <v>168</v>
      </c>
      <c r="AJ13" s="78">
        <f>VLOOKUP(年度マスタ!$K$4&amp;"_"&amp;$AG13,データシート1!$A:$BT,MATCH("ab_"&amp;AJ$2,データシート1!$A$1:$BT$1,0),0)</f>
        <v>0</v>
      </c>
      <c r="AK13" s="78">
        <f>VLOOKUP(年度マスタ!$K$4&amp;"_"&amp;$AG13,データシート1!$A:$BT,MATCH("ab_"&amp;AK$2,データシート1!$A$1:$BT$1,0),0)</f>
        <v>527</v>
      </c>
      <c r="AL13" s="78">
        <f>VLOOKUP(年度マスタ!$K$4&amp;"_"&amp;$AG13,データシート1!$A:$BT,MATCH("ab_"&amp;AL$2,データシート1!$A$1:$BT$1,0),0)</f>
        <v>1937</v>
      </c>
      <c r="AM13" s="78">
        <f>VLOOKUP(年度マスタ!$K$4&amp;"_"&amp;$AG13,データシート1!$A:$BT,MATCH("ab_"&amp;AM$2,データシート1!$A$1:$BT$1,0),0)</f>
        <v>1754</v>
      </c>
      <c r="AN13" s="78">
        <f>VLOOKUP(年度マスタ!$K$4&amp;"_"&amp;$AG13,データシート1!$A:$BT,MATCH("ab_"&amp;AN$2,データシート1!$A$1:$BT$1,0),0)</f>
        <v>285</v>
      </c>
      <c r="AO13" s="78">
        <f>VLOOKUP(年度マスタ!$K$4&amp;"_"&amp;$AG13,データシート1!$A:$BT,MATCH("ab_"&amp;AO$2,データシート1!$A$1:$BT$1,0),0)</f>
        <v>3356</v>
      </c>
      <c r="AP13" s="78">
        <f>VLOOKUP(年度マスタ!$K$4&amp;"_"&amp;$AG13,データシート1!$A:$BT,MATCH("ab_"&amp;AP$2,データシート1!$A$1:$BT$1,0),0)</f>
        <v>0</v>
      </c>
      <c r="AQ13" s="954">
        <f>VLOOKUP(年度マスタ!$K$4&amp;"_"&amp;$AG13,データシート1!$A:$BT,MATCH("ab_"&amp;AQ$2,データシート1!$A$1:$BT$1,0),0)</f>
        <v>0.40335189572182673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33.5261</v>
      </c>
      <c r="AI14" s="78">
        <f>VLOOKUP(年度マスタ!$K$4&amp;"_"&amp;$AG14,データシート1!$A:$BT,MATCH("ab_"&amp;AI$2,データシート1!$A$1:$BT$1,0),0)</f>
        <v>168</v>
      </c>
      <c r="AJ14" s="78">
        <f>VLOOKUP(年度マスタ!$K$4&amp;"_"&amp;$AG14,データシート1!$A:$BT,MATCH("ab_"&amp;AJ$2,データシート1!$A$1:$BT$1,0),0)</f>
        <v>0</v>
      </c>
      <c r="AK14" s="78">
        <f>VLOOKUP(年度マスタ!$K$4&amp;"_"&amp;$AG14,データシート1!$A:$BT,MATCH("ab_"&amp;AK$2,データシート1!$A$1:$BT$1,0),0)</f>
        <v>527</v>
      </c>
      <c r="AL14" s="78">
        <f>VLOOKUP(年度マスタ!$K$4&amp;"_"&amp;$AG14,データシート1!$A:$BT,MATCH("ab_"&amp;AL$2,データシート1!$A$1:$BT$1,0),0)</f>
        <v>1891</v>
      </c>
      <c r="AM14" s="78">
        <f>VLOOKUP(年度マスタ!$K$4&amp;"_"&amp;$AG14,データシート1!$A:$BT,MATCH("ab_"&amp;AM$2,データシート1!$A$1:$BT$1,0),0)</f>
        <v>1712</v>
      </c>
      <c r="AN14" s="78">
        <f>VLOOKUP(年度マスタ!$K$4&amp;"_"&amp;$AG14,データシート1!$A:$BT,MATCH("ab_"&amp;AN$2,データシート1!$A$1:$BT$1,0),0)</f>
        <v>326</v>
      </c>
      <c r="AO14" s="78">
        <f>VLOOKUP(年度マスタ!$K$4&amp;"_"&amp;$AG14,データシート1!$A:$BT,MATCH("ab_"&amp;AO$2,データシート1!$A$1:$BT$1,0),0)</f>
        <v>3247</v>
      </c>
      <c r="AP14" s="78">
        <f>VLOOKUP(年度マスタ!$K$4&amp;"_"&amp;$AG14,データシート1!$A:$BT,MATCH("ab_"&amp;AP$2,データシート1!$A$1:$BT$1,0),0)</f>
        <v>0</v>
      </c>
      <c r="AQ14" s="954">
        <f>VLOOKUP(年度マスタ!$K$4&amp;"_"&amp;$AG14,データシート1!$A:$BT,MATCH("ab_"&amp;AQ$2,データシート1!$A$1:$BT$1,0),0)</f>
        <v>0.3964416994013234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44.226799999999997</v>
      </c>
      <c r="AI15" s="78">
        <f>VLOOKUP(年度マスタ!$K$4&amp;"_"&amp;$AG15,データシート1!$A:$BT,MATCH("ab_"&amp;AI$2,データシート1!$A$1:$BT$1,0),0)</f>
        <v>168</v>
      </c>
      <c r="AJ15" s="78">
        <f>VLOOKUP(年度マスタ!$K$4&amp;"_"&amp;$AG15,データシート1!$A:$BT,MATCH("ab_"&amp;AJ$2,データシート1!$A$1:$BT$1,0),0)</f>
        <v>0</v>
      </c>
      <c r="AK15" s="78">
        <f>VLOOKUP(年度マスタ!$K$4&amp;"_"&amp;$AG15,データシート1!$A:$BT,MATCH("ab_"&amp;AK$2,データシート1!$A$1:$BT$1,0),0)</f>
        <v>527</v>
      </c>
      <c r="AL15" s="78">
        <f>VLOOKUP(年度マスタ!$K$4&amp;"_"&amp;$AG15,データシート1!$A:$BT,MATCH("ab_"&amp;AL$2,データシート1!$A$1:$BT$1,0),0)</f>
        <v>1836</v>
      </c>
      <c r="AM15" s="78">
        <f>VLOOKUP(年度マスタ!$K$4&amp;"_"&amp;$AG15,データシート1!$A:$BT,MATCH("ab_"&amp;AM$2,データシート1!$A$1:$BT$1,0),0)</f>
        <v>1665</v>
      </c>
      <c r="AN15" s="78">
        <f>VLOOKUP(年度マスタ!$K$4&amp;"_"&amp;$AG15,データシート1!$A:$BT,MATCH("ab_"&amp;AN$2,データシート1!$A$1:$BT$1,0),0)</f>
        <v>328</v>
      </c>
      <c r="AO15" s="78">
        <f>VLOOKUP(年度マスタ!$K$4&amp;"_"&amp;$AG15,データシート1!$A:$BT,MATCH("ab_"&amp;AO$2,データシート1!$A$1:$BT$1,0),0)</f>
        <v>3125</v>
      </c>
      <c r="AP15" s="78">
        <f>VLOOKUP(年度マスタ!$K$4&amp;"_"&amp;$AG15,データシート1!$A:$BT,MATCH("ab_"&amp;AP$2,データシート1!$A$1:$BT$1,0),0)</f>
        <v>0</v>
      </c>
      <c r="AQ15" s="954">
        <f>VLOOKUP(年度マスタ!$K$4&amp;"_"&amp;$AG15,データシート1!$A:$BT,MATCH("ab_"&amp;AQ$2,データシート1!$A$1:$BT$1,0),0)</f>
        <v>0.32542031135249999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45.741000000000014</v>
      </c>
      <c r="AI16" s="78">
        <f>VLOOKUP(年度マスタ!$K$4&amp;"_"&amp;$AG16,データシート1!$A:$BT,MATCH("ab_"&amp;AI$2,データシート1!$A$1:$BT$1,0),0)</f>
        <v>168</v>
      </c>
      <c r="AJ16" s="78">
        <f>VLOOKUP(年度マスタ!$K$4&amp;"_"&amp;$AG16,データシート1!$A:$BT,MATCH("ab_"&amp;AJ$2,データシート1!$A$1:$BT$1,0),0)</f>
        <v>0</v>
      </c>
      <c r="AK16" s="78">
        <f>VLOOKUP(年度マスタ!$K$4&amp;"_"&amp;$AG16,データシート1!$A:$BT,MATCH("ab_"&amp;AK$2,データシート1!$A$1:$BT$1,0),0)</f>
        <v>527</v>
      </c>
      <c r="AL16" s="78">
        <f>VLOOKUP(年度マスタ!$K$4&amp;"_"&amp;$AG16,データシート1!$A:$BT,MATCH("ab_"&amp;AL$2,データシート1!$A$1:$BT$1,0),0)</f>
        <v>1778</v>
      </c>
      <c r="AM16" s="78">
        <f>VLOOKUP(年度マスタ!$K$4&amp;"_"&amp;$AG16,データシート1!$A:$BT,MATCH("ab_"&amp;AM$2,データシート1!$A$1:$BT$1,0),0)</f>
        <v>1619</v>
      </c>
      <c r="AN16" s="78">
        <f>VLOOKUP(年度マスタ!$K$4&amp;"_"&amp;$AG16,データシート1!$A:$BT,MATCH("ab_"&amp;AN$2,データシート1!$A$1:$BT$1,0),0)</f>
        <v>323</v>
      </c>
      <c r="AO16" s="78">
        <f>VLOOKUP(年度マスタ!$K$4&amp;"_"&amp;$AG16,データシート1!$A:$BT,MATCH("ab_"&amp;AO$2,データシート1!$A$1:$BT$1,0),0)</f>
        <v>2987</v>
      </c>
      <c r="AP16" s="78">
        <f>VLOOKUP(年度マスタ!$K$4&amp;"_"&amp;$AG16,データシート1!$A:$BT,MATCH("ab_"&amp;AP$2,データシート1!$A$1:$BT$1,0),0)</f>
        <v>0</v>
      </c>
      <c r="AQ16" s="954">
        <f>VLOOKUP(年度マスタ!$K$4&amp;"_"&amp;$AG16,データシート1!$A:$BT,MATCH("ab_"&amp;AQ$2,データシート1!$A$1:$BT$1,0),0)</f>
        <v>0.33215163666612202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44.129800000000003</v>
      </c>
      <c r="AI17" s="151">
        <f>VLOOKUP(年度マスタ!$K$4&amp;"_"&amp;$AG17,データシート1!$A:$BT,MATCH("ab_"&amp;AI$2,データシート1!$A$1:$BT$1,0),0)</f>
        <v>168</v>
      </c>
      <c r="AJ17" s="151">
        <f>VLOOKUP(年度マスタ!$K$4&amp;"_"&amp;$AG17,データシート1!$A:$BT,MATCH("ab_"&amp;AJ$2,データシート1!$A$1:$BT$1,0),0)</f>
        <v>0</v>
      </c>
      <c r="AK17" s="151">
        <f>VLOOKUP(年度マスタ!$K$4&amp;"_"&amp;$AG17,データシート1!$A:$BT,MATCH("ab_"&amp;AK$2,データシート1!$A$1:$BT$1,0),0)</f>
        <v>527</v>
      </c>
      <c r="AL17" s="151">
        <f>VLOOKUP(年度マスタ!$K$4&amp;"_"&amp;$AG17,データシート1!$A:$BT,MATCH("ab_"&amp;AL$2,データシート1!$A$1:$BT$1,0),0)</f>
        <v>1735</v>
      </c>
      <c r="AM17" s="151">
        <f>VLOOKUP(年度マスタ!$K$4&amp;"_"&amp;$AG17,データシート1!$A:$BT,MATCH("ab_"&amp;AM$2,データシート1!$A$1:$BT$1,0),0)</f>
        <v>1580</v>
      </c>
      <c r="AN17" s="151">
        <f>VLOOKUP(年度マスタ!$K$4&amp;"_"&amp;$AG17,データシート1!$A:$BT,MATCH("ab_"&amp;AN$2,データシート1!$A$1:$BT$1,0),0)</f>
        <v>277</v>
      </c>
      <c r="AO17" s="151">
        <f>VLOOKUP(年度マスタ!$K$4&amp;"_"&amp;$AG17,データシート1!$A:$BT,MATCH("ab_"&amp;AO$2,データシート1!$A$1:$BT$1,0),0)</f>
        <v>2874</v>
      </c>
      <c r="AP17" s="151">
        <f>VLOOKUP(年度マスタ!$K$4&amp;"_"&amp;$AG17,データシート1!$A:$BT,MATCH("ab_"&amp;AP$2,データシート1!$A$1:$BT$1,0),0)</f>
        <v>0</v>
      </c>
      <c r="AQ17" s="955">
        <f>VLOOKUP(年度マスタ!$K$4&amp;"_"&amp;$AG17,データシート1!$A:$BT,MATCH("ab_"&amp;AQ$2,データシート1!$A$1:$BT$1,0),0)</f>
        <v>0.28869522221244809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37.930900000000001</v>
      </c>
      <c r="AI18" s="78">
        <f>VLOOKUP(年度マスタ!$K$4&amp;"_"&amp;$AG18,データシート1!$A:$BT,MATCH("ab_"&amp;AI$2,データシート1!$A$1:$BT$1,0),0)</f>
        <v>173</v>
      </c>
      <c r="AJ18" s="78">
        <f>VLOOKUP(年度マスタ!$K$4&amp;"_"&amp;$AG18,データシート1!$A:$BT,MATCH("ab_"&amp;AJ$2,データシート1!$A$1:$BT$1,0),0)</f>
        <v>0</v>
      </c>
      <c r="AK18" s="78">
        <f>VLOOKUP(年度マスタ!$K$4&amp;"_"&amp;$AG18,データシート1!$A:$BT,MATCH("ab_"&amp;AK$2,データシート1!$A$1:$BT$1,0),0)</f>
        <v>586</v>
      </c>
      <c r="AL18" s="78">
        <f>VLOOKUP(年度マスタ!$K$4&amp;"_"&amp;$AG18,データシート1!$A:$BT,MATCH("ab_"&amp;AL$2,データシート1!$A$1:$BT$1,0),0)</f>
        <v>1695</v>
      </c>
      <c r="AM18" s="78">
        <f>VLOOKUP(年度マスタ!$K$4&amp;"_"&amp;$AG18,データシート1!$A:$BT,MATCH("ab_"&amp;AM$2,データシート1!$A$1:$BT$1,0),0)</f>
        <v>1572</v>
      </c>
      <c r="AN18" s="78">
        <f>VLOOKUP(年度マスタ!$K$4&amp;"_"&amp;$AG18,データシート1!$A:$BT,MATCH("ab_"&amp;AN$2,データシート1!$A$1:$BT$1,0),0)</f>
        <v>268</v>
      </c>
      <c r="AO18" s="78">
        <f>VLOOKUP(年度マスタ!$K$4&amp;"_"&amp;$AG18,データシート1!$A:$BT,MATCH("ab_"&amp;AO$2,データシート1!$A$1:$BT$1,0),0)</f>
        <v>2801</v>
      </c>
      <c r="AP18" s="78">
        <f>VLOOKUP(年度マスタ!$K$4&amp;"_"&amp;$AG18,データシート1!$A:$BT,MATCH("ab_"&amp;AP$2,データシート1!$A$1:$BT$1,0),0)</f>
        <v>0</v>
      </c>
      <c r="AQ18" s="954">
        <f>VLOOKUP(年度マスタ!$K$4&amp;"_"&amp;$AG18,データシート1!$A:$BT,MATCH("ab_"&amp;AQ$2,データシート1!$A$1:$BT$1,0),0)</f>
        <v>0.33698305472696721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27.671600000000002</v>
      </c>
      <c r="AI19" s="78">
        <f>VLOOKUP(年度マスタ!$K$4&amp;"_"&amp;$AG19,データシート1!$A:$BT,MATCH("ab_"&amp;AI$2,データシート1!$A$1:$BT$1,0),0)</f>
        <v>173</v>
      </c>
      <c r="AJ19" s="78">
        <f>VLOOKUP(年度マスタ!$K$4&amp;"_"&amp;$AG19,データシート1!$A:$BT,MATCH("ab_"&amp;AJ$2,データシート1!$A$1:$BT$1,0),0)</f>
        <v>0</v>
      </c>
      <c r="AK19" s="78">
        <f>VLOOKUP(年度マスタ!$K$4&amp;"_"&amp;$AG19,データシート1!$A:$BT,MATCH("ab_"&amp;AK$2,データシート1!$A$1:$BT$1,0),0)</f>
        <v>586</v>
      </c>
      <c r="AL19" s="78">
        <f>VLOOKUP(年度マスタ!$K$4&amp;"_"&amp;$AG19,データシート1!$A:$BT,MATCH("ab_"&amp;AL$2,データシート1!$A$1:$BT$1,0),0)</f>
        <v>1648</v>
      </c>
      <c r="AM19" s="78">
        <f>VLOOKUP(年度マスタ!$K$4&amp;"_"&amp;$AG19,データシート1!$A:$BT,MATCH("ab_"&amp;AM$2,データシート1!$A$1:$BT$1,0),0)</f>
        <v>1511</v>
      </c>
      <c r="AN19" s="78">
        <f>VLOOKUP(年度マスタ!$K$4&amp;"_"&amp;$AG19,データシート1!$A:$BT,MATCH("ab_"&amp;AN$2,データシート1!$A$1:$BT$1,0),0)</f>
        <v>270</v>
      </c>
      <c r="AO19" s="78">
        <f>VLOOKUP(年度マスタ!$K$4&amp;"_"&amp;$AG19,データシート1!$A:$BT,MATCH("ab_"&amp;AO$2,データシート1!$A$1:$BT$1,0),0)</f>
        <v>2698</v>
      </c>
      <c r="AP19" s="78">
        <f>VLOOKUP(年度マスタ!$K$4&amp;"_"&amp;$AG19,データシート1!$A:$BT,MATCH("ab_"&amp;AP$2,データシート1!$A$1:$BT$1,0),0)</f>
        <v>0</v>
      </c>
      <c r="AQ19" s="954">
        <f>VLOOKUP(年度マスタ!$K$4&amp;"_"&amp;$AG19,データシート1!$A:$BT,MATCH("ab_"&amp;AQ$2,データシート1!$A$1:$BT$1,0),0)</f>
        <v>0.28759590329436602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50.843800000000002</v>
      </c>
      <c r="AI20" s="78">
        <f>VLOOKUP(年度マスタ!$K$4&amp;"_"&amp;$AG20,データシート1!$A:$BT,MATCH("ab_"&amp;AI$2,データシート1!$A$1:$BT$1,0),0)</f>
        <v>173</v>
      </c>
      <c r="AJ20" s="78">
        <f>VLOOKUP(年度マスタ!$K$4&amp;"_"&amp;$AG20,データシート1!$A:$BT,MATCH("ab_"&amp;AJ$2,データシート1!$A$1:$BT$1,0),0)</f>
        <v>0</v>
      </c>
      <c r="AK20" s="78">
        <f>VLOOKUP(年度マスタ!$K$4&amp;"_"&amp;$AG20,データシート1!$A:$BT,MATCH("ab_"&amp;AK$2,データシート1!$A$1:$BT$1,0),0)</f>
        <v>586</v>
      </c>
      <c r="AL20" s="78">
        <f>VLOOKUP(年度マスタ!$K$4&amp;"_"&amp;$AG20,データシート1!$A:$BT,MATCH("ab_"&amp;AL$2,データシート1!$A$1:$BT$1,0),0)</f>
        <v>1572</v>
      </c>
      <c r="AM20" s="78">
        <f>VLOOKUP(年度マスタ!$K$4&amp;"_"&amp;$AG20,データシート1!$A:$BT,MATCH("ab_"&amp;AM$2,データシート1!$A$1:$BT$1,0),0)</f>
        <v>1463</v>
      </c>
      <c r="AN20" s="78">
        <f>VLOOKUP(年度マスタ!$K$4&amp;"_"&amp;$AG20,データシート1!$A:$BT,MATCH("ab_"&amp;AN$2,データシート1!$A$1:$BT$1,0),0)</f>
        <v>268</v>
      </c>
      <c r="AO20" s="78">
        <f>VLOOKUP(年度マスタ!$K$4&amp;"_"&amp;$AG20,データシート1!$A:$BT,MATCH("ab_"&amp;AO$2,データシート1!$A$1:$BT$1,0),0)</f>
        <v>2578</v>
      </c>
      <c r="AP20" s="78">
        <f>VLOOKUP(年度マスタ!$K$4&amp;"_"&amp;$AG20,データシート1!$A:$BT,MATCH("ab_"&amp;AP$2,データシート1!$A$1:$BT$1,0),0)</f>
        <v>0</v>
      </c>
      <c r="AQ20" s="954">
        <f>VLOOKUP(年度マスタ!$K$4&amp;"_"&amp;$AG20,データシート1!$A:$BT,MATCH("ab_"&amp;AQ$2,データシート1!$A$1:$BT$1,0),0)</f>
        <v>0.36044104824832462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1856</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上砂川町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01425</v>
      </c>
      <c r="BF13" s="70" t="str">
        <f>年度マスタ!K4</f>
        <v>01425</v>
      </c>
      <c r="BG13" s="70" t="str">
        <f>年度マスタ!K4</f>
        <v>01425</v>
      </c>
      <c r="BH13" s="278" t="s">
        <v>195</v>
      </c>
      <c r="BI13" s="278" t="s">
        <v>195</v>
      </c>
      <c r="BJ13" s="278" t="s">
        <v>195</v>
      </c>
      <c r="BK13" s="278" t="str">
        <f>年度マスタ!K4</f>
        <v>01425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上砂川町</v>
      </c>
      <c r="BF14" s="70" t="str">
        <f>AP2</f>
        <v>上砂川町</v>
      </c>
      <c r="BG14" s="70" t="str">
        <f>AP2</f>
        <v>上砂川町</v>
      </c>
      <c r="BH14" s="70" t="s">
        <v>205</v>
      </c>
      <c r="BI14" s="70" t="s">
        <v>205</v>
      </c>
      <c r="BJ14" s="70" t="s">
        <v>205</v>
      </c>
      <c r="BK14" s="70" t="str">
        <f>AP2</f>
        <v>上砂川町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1858</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15.714895104806493</v>
      </c>
      <c r="AG24" s="877">
        <f t="shared" ref="AG24:AP24" si="11">AG25+AG29</f>
        <v>15.862248417335763</v>
      </c>
      <c r="AH24" s="877">
        <f t="shared" si="11"/>
        <v>15.899858145154282</v>
      </c>
      <c r="AI24" s="877">
        <f t="shared" si="11"/>
        <v>11.322405040634417</v>
      </c>
      <c r="AJ24" s="877">
        <f t="shared" si="11"/>
        <v>12.327661609028162</v>
      </c>
      <c r="AK24" s="877">
        <f t="shared" si="11"/>
        <v>12.074337219159142</v>
      </c>
      <c r="AL24" s="877">
        <f t="shared" si="11"/>
        <v>15.099439087556407</v>
      </c>
      <c r="AM24" s="877">
        <f t="shared" si="11"/>
        <v>14.956150736137943</v>
      </c>
      <c r="AN24" s="877">
        <f t="shared" si="11"/>
        <v>13.666761845157488</v>
      </c>
      <c r="AO24" s="877">
        <f t="shared" si="11"/>
        <v>11.26305854824566</v>
      </c>
      <c r="AP24" s="878">
        <f t="shared" si="11"/>
        <v>8.9267226053054127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12.310267518838408</v>
      </c>
      <c r="AG25" s="879">
        <f>①CO2排出量の現状把握!AA35</f>
        <v>11.633711773212353</v>
      </c>
      <c r="AH25" s="879">
        <f>①CO2排出量の現状把握!AB35</f>
        <v>11.967217969414849</v>
      </c>
      <c r="AI25" s="879">
        <f>①CO2排出量の現状把握!AC35</f>
        <v>8.0244155743265928</v>
      </c>
      <c r="AJ25" s="879">
        <f>①CO2排出量の現状把握!AD35</f>
        <v>9.1366165695807595</v>
      </c>
      <c r="AK25" s="879">
        <f>①CO2排出量の現状把握!AE35</f>
        <v>9.3383861751498305</v>
      </c>
      <c r="AL25" s="879">
        <f>①CO2排出量の現状把握!AF35</f>
        <v>12.356128415987152</v>
      </c>
      <c r="AM25" s="879">
        <f>①CO2排出量の現状把握!AG35</f>
        <v>12.199309846802159</v>
      </c>
      <c r="AN25" s="879">
        <f>①CO2排出量の現状把握!AH35</f>
        <v>11.19362523813979</v>
      </c>
      <c r="AO25" s="879">
        <f>①CO2排出量の現状把握!AI35</f>
        <v>8.6479079373892631</v>
      </c>
      <c r="AP25" s="880">
        <f>①CO2排出量の現状把握!AJ35</f>
        <v>6.2707325111945451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7.3606804445222096</v>
      </c>
      <c r="AG26" s="881">
        <f>①CO2排出量の現状把握!AA36</f>
        <v>6.5642403916587373</v>
      </c>
      <c r="AH26" s="881">
        <f>①CO2排出量の現状把握!AB36</f>
        <v>7.5313959084839688</v>
      </c>
      <c r="AI26" s="881">
        <f>①CO2排出量の現状把握!AC36</f>
        <v>7.4578067242154518</v>
      </c>
      <c r="AJ26" s="881">
        <f>①CO2排出量の現状把握!AD36</f>
        <v>8.5932975828938432</v>
      </c>
      <c r="AK26" s="881">
        <f>①CO2排出量の現状把握!AE36</f>
        <v>8.8258852964683268</v>
      </c>
      <c r="AL26" s="881">
        <f>①CO2排出量の現状把握!AF36</f>
        <v>11.832429253714407</v>
      </c>
      <c r="AM26" s="881">
        <f>①CO2排出量の現状把握!AG36</f>
        <v>11.711887772799258</v>
      </c>
      <c r="AN26" s="881">
        <f>①CO2排出量の現状把握!AH36</f>
        <v>10.741333444894696</v>
      </c>
      <c r="AO26" s="881">
        <f>①CO2排出量の現状把握!AI36</f>
        <v>8.1444937931181354</v>
      </c>
      <c r="AP26" s="882">
        <f>①CO2排出量の現状把握!AJ36</f>
        <v>5.7858049510865612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0.64205344192015668</v>
      </c>
      <c r="AG27" s="881">
        <f>①CO2排出量の現状把握!AA37</f>
        <v>0.7232980343980715</v>
      </c>
      <c r="AH27" s="881">
        <f>①CO2排出量の現状把握!AB37</f>
        <v>0.5978082925754381</v>
      </c>
      <c r="AI27" s="881">
        <f>①CO2排出量の現状把握!AC37</f>
        <v>0.56660885011114015</v>
      </c>
      <c r="AJ27" s="881">
        <f>①CO2排出量の現状把握!AD37</f>
        <v>0.54331898668691614</v>
      </c>
      <c r="AK27" s="881">
        <f>①CO2排出量の現状把握!AE37</f>
        <v>0.51250087868150407</v>
      </c>
      <c r="AL27" s="881">
        <f>①CO2排出量の現状把握!AF37</f>
        <v>0.52369916227274582</v>
      </c>
      <c r="AM27" s="881">
        <f>①CO2排出量の現状把握!AG37</f>
        <v>0.48742207400290016</v>
      </c>
      <c r="AN27" s="881">
        <f>①CO2排出量の現状把握!AH37</f>
        <v>0.45229179324509355</v>
      </c>
      <c r="AO27" s="881">
        <f>①CO2排出量の現状把握!AI37</f>
        <v>0.50341414427112752</v>
      </c>
      <c r="AP27" s="882">
        <f>①CO2排出量の現状把握!AJ37</f>
        <v>0.48492756010798393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4.3075336323960416</v>
      </c>
      <c r="AG28" s="881">
        <f>①CO2排出量の現状把握!AA38</f>
        <v>4.3461733471555437</v>
      </c>
      <c r="AH28" s="881">
        <f>①CO2排出量の現状把握!AB38</f>
        <v>3.8380137683554421</v>
      </c>
      <c r="AI28" s="881">
        <f>①CO2排出量の現状把握!AC38</f>
        <v>0</v>
      </c>
      <c r="AJ28" s="881">
        <f>①CO2排出量の現状把握!AD38</f>
        <v>0</v>
      </c>
      <c r="AK28" s="881">
        <f>①CO2排出量の現状把握!AE38</f>
        <v>0</v>
      </c>
      <c r="AL28" s="881">
        <f>①CO2排出量の現状把握!AF38</f>
        <v>0</v>
      </c>
      <c r="AM28" s="881">
        <f>①CO2排出量の現状把握!AG38</f>
        <v>0</v>
      </c>
      <c r="AN28" s="881">
        <f>①CO2排出量の現状把握!AH38</f>
        <v>0</v>
      </c>
      <c r="AO28" s="881">
        <f>①CO2排出量の現状把握!AI38</f>
        <v>0</v>
      </c>
      <c r="AP28" s="882">
        <f>①CO2排出量の現状把握!AJ38</f>
        <v>0</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3.4046275859680848</v>
      </c>
      <c r="AG29" s="883">
        <f>①CO2排出量の現状把握!AA39</f>
        <v>4.2285366441234107</v>
      </c>
      <c r="AH29" s="883">
        <f>①CO2排出量の現状把握!AB39</f>
        <v>3.9326401757394329</v>
      </c>
      <c r="AI29" s="883">
        <f>①CO2排出量の現状把握!AC39</f>
        <v>3.2979894663078242</v>
      </c>
      <c r="AJ29" s="883">
        <f>①CO2排出量の現状把握!AD39</f>
        <v>3.1910450394474021</v>
      </c>
      <c r="AK29" s="883">
        <f>①CO2排出量の現状把握!AE39</f>
        <v>2.7359510440093113</v>
      </c>
      <c r="AL29" s="883">
        <f>①CO2排出量の現状把握!AF39</f>
        <v>2.7433106715692546</v>
      </c>
      <c r="AM29" s="883">
        <f>①CO2排出量の現状把握!AG39</f>
        <v>2.756840889335785</v>
      </c>
      <c r="AN29" s="883">
        <f>①CO2排出量の現状把握!AH39</f>
        <v>2.4731366070176981</v>
      </c>
      <c r="AO29" s="883">
        <f>①CO2排出量の現状把握!AI39</f>
        <v>2.6151506108563973</v>
      </c>
      <c r="AP29" s="884">
        <f>①CO2排出量の現状把握!AJ39</f>
        <v>2.6559900941108676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上砂川町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1836</v>
      </c>
      <c r="AE4" s="1118" t="s">
        <v>1837</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1835</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7.2</v>
      </c>
      <c r="K6" s="619">
        <f>VLOOKUP(年度マスタ!$K$4&amp;"_"&amp;K$5,データシート1!$A:$BT,MATCH("cb_"&amp;$G6,データシート1!$A$1:$BT$1,0),0)</f>
        <v>7.2</v>
      </c>
      <c r="L6" s="619">
        <f>VLOOKUP(年度マスタ!$K$4&amp;"_"&amp;L$5,データシート1!$A:$BT,MATCH("cb_"&amp;$G6,データシート1!$A$1:$BT$1,0),0)</f>
        <v>7.2</v>
      </c>
      <c r="M6" s="619">
        <f>VLOOKUP(年度マスタ!$K$4&amp;"_"&amp;M$5,データシート1!$A:$BT,MATCH("cb_"&amp;$G6,データシート1!$A$1:$BT$1,0),0)</f>
        <v>7</v>
      </c>
      <c r="N6" s="619">
        <f>VLOOKUP(年度マスタ!$K$4&amp;"_"&amp;N$5,データシート1!$A:$BT,MATCH("cb_"&amp;$G6,データシート1!$A$1:$BT$1,0),0)</f>
        <v>7.2</v>
      </c>
      <c r="O6" s="619">
        <f>VLOOKUP(年度マスタ!$K$4&amp;"_"&amp;O$5,データシート1!$A:$BT,MATCH("cb_"&amp;$G6,データシート1!$A$1:$BT$1,0),0)</f>
        <v>7.2</v>
      </c>
      <c r="P6" s="619">
        <f>VLOOKUP(年度マスタ!$K$4&amp;"_"&amp;P$5,データシート1!$A:$BT,MATCH("cb_"&amp;$G6,データシート1!$A$1:$BT$1,0),0)</f>
        <v>7.2</v>
      </c>
      <c r="Q6" s="619">
        <f>VLOOKUP(年度マスタ!$K$4&amp;"_"&amp;Q$5,データシート1!$A:$BT,MATCH("cb_"&amp;$G6,データシート1!$A$1:$BT$1,0),0)</f>
        <v>9.3000000000000007</v>
      </c>
      <c r="R6" s="633">
        <f>VLOOKUP(年度マスタ!$K$4&amp;"_"&amp;R$5,データシート1!$A:$BT,MATCH("cb_"&amp;$G6,データシート1!$A$1:$BT$1,0),0)</f>
        <v>9.3000000000000007</v>
      </c>
      <c r="S6" s="568"/>
      <c r="T6" s="190"/>
      <c r="U6" s="581"/>
      <c r="V6" s="195"/>
      <c r="W6" s="195"/>
      <c r="X6" s="195"/>
      <c r="Y6" s="196" t="s">
        <v>372</v>
      </c>
      <c r="Z6" s="663" t="s">
        <v>373</v>
      </c>
      <c r="AA6" s="663"/>
      <c r="AB6" s="663"/>
      <c r="AC6" s="664">
        <f>SUM(AC7:AC8)</f>
        <v>19837</v>
      </c>
      <c r="AD6" s="664">
        <f>SUM(AD7:AD8)</f>
        <v>23521.557000000001</v>
      </c>
      <c r="AE6" s="665">
        <f>$AD6*3600/100000000</f>
        <v>0.84677605200000006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0</v>
      </c>
      <c r="K7" s="617">
        <f>VLOOKUP(年度マスタ!$K$4&amp;"_"&amp;K$5,データシート1!$A:$BT,MATCH("cb_"&amp;$G7,データシート1!$A$1:$BT$1,0),0)</f>
        <v>0</v>
      </c>
      <c r="L7" s="617">
        <f>VLOOKUP(年度マスタ!$K$4&amp;"_"&amp;L$5,データシート1!$A:$BT,MATCH("cb_"&amp;$G7,データシート1!$A$1:$BT$1,0),0)</f>
        <v>0</v>
      </c>
      <c r="M7" s="617">
        <f>VLOOKUP(年度マスタ!$K$4&amp;"_"&amp;M$5,データシート1!$A:$BT,MATCH("cb_"&amp;$G7,データシート1!$A$1:$BT$1,0),0)</f>
        <v>0</v>
      </c>
      <c r="N7" s="617">
        <f>VLOOKUP(年度マスタ!$K$4&amp;"_"&amp;N$5,データシート1!$A:$BT,MATCH("cb_"&amp;$G7,データシート1!$A$1:$BT$1,0),0)</f>
        <v>0</v>
      </c>
      <c r="O7" s="617">
        <f>VLOOKUP(年度マスタ!$K$4&amp;"_"&amp;O$5,データシート1!$A:$BT,MATCH("cb_"&amp;$G7,データシート1!$A$1:$BT$1,0),0)</f>
        <v>0</v>
      </c>
      <c r="P7" s="617">
        <f>VLOOKUP(年度マスタ!$K$4&amp;"_"&amp;P$5,データシート1!$A:$BT,MATCH("cb_"&amp;$G7,データシート1!$A$1:$BT$1,0),0)</f>
        <v>0</v>
      </c>
      <c r="Q7" s="617">
        <f>VLOOKUP(年度マスタ!$K$4&amp;"_"&amp;Q$5,データシート1!$A:$BT,MATCH("cb_"&amp;$G7,データシート1!$A$1:$BT$1,0),0)</f>
        <v>0</v>
      </c>
      <c r="R7" s="634">
        <f>VLOOKUP(年度マスタ!$K$4&amp;"_"&amp;R$5,データシート1!$A:$BT,MATCH("cb_"&amp;$G7,データシート1!$A$1:$BT$1,0),0)</f>
        <v>0</v>
      </c>
      <c r="S7" s="568"/>
      <c r="T7" s="190"/>
      <c r="U7" s="581"/>
      <c r="V7" s="195"/>
      <c r="W7" s="195"/>
      <c r="X7" s="195"/>
      <c r="Y7" s="196" t="s">
        <v>375</v>
      </c>
      <c r="Z7" s="212" t="s">
        <v>376</v>
      </c>
      <c r="AA7" s="212"/>
      <c r="AB7" s="212"/>
      <c r="AC7" s="1022">
        <f>VLOOKUP(年度マスタ!$K$4&amp;"_"&amp;年度マスタ!$K$9,データシート3!A:AB,MATCH("ea_"&amp;$Y7&amp;"_設備",データシート3!$A$1:$AB$1,0),0)</f>
        <v>18774</v>
      </c>
      <c r="AD7" s="1022">
        <f>VLOOKUP(年度マスタ!$K$4&amp;"_"&amp;年度マスタ!$K$9,データシート3!A:AB,MATCH("ea_"&amp;$Y7&amp;"_年間発電",データシート3!$A$1:$AB$1,0),0)/10^3</f>
        <v>22264.945</v>
      </c>
      <c r="AE7" s="554">
        <f t="shared" ref="AE7:AE16" si="0">$AD7*3600/100000000</f>
        <v>0.80153801999999996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1063</v>
      </c>
      <c r="AD8" s="1022">
        <f>VLOOKUP(年度マスタ!$K$4&amp;"_"&amp;年度マスタ!$K$9,データシート3!A:AB,MATCH("ea_"&amp;$Y8&amp;"_年間発電",データシート3!$A$1:$AB$1,0),0)/10^3</f>
        <v>1256.6120000000001</v>
      </c>
      <c r="AE8" s="554">
        <f t="shared" si="0"/>
        <v>4.5238032000000004E-2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140700</v>
      </c>
      <c r="AD9" s="666">
        <f>VLOOKUP(年度マスタ!$K$4&amp;"_"&amp;年度マスタ!$K$9,データシート3!A:AB,MATCH("ea_"&amp;$Y9&amp;"_年間発電",データシート3!$A$1:$AB$1,0),0)/10^3</f>
        <v>295810.71399999992</v>
      </c>
      <c r="AE9" s="667">
        <f t="shared" si="0"/>
        <v>10.649185703999997</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918</v>
      </c>
      <c r="AD10" s="666">
        <f>SUM(AD11:AD12)</f>
        <v>5445.3469999999998</v>
      </c>
      <c r="AE10" s="667">
        <f t="shared" si="0"/>
        <v>0.196032492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918</v>
      </c>
      <c r="AD11" s="1022">
        <f>VLOOKUP(年度マスタ!$K$4&amp;"_"&amp;年度マスタ!$K$9,データシート3!A:AB,MATCH("ea_"&amp;$Y11&amp;"_年間発電",データシート3!$A$1:$AB$1,0),0)/10^3</f>
        <v>5445.3469999999998</v>
      </c>
      <c r="AE11" s="554">
        <f t="shared" si="0"/>
        <v>0.196032492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7.2</v>
      </c>
      <c r="K12" s="651">
        <f t="shared" ref="K12:Q12" si="1">SUM(K6:K11)</f>
        <v>7.2</v>
      </c>
      <c r="L12" s="651">
        <f t="shared" si="1"/>
        <v>7.2</v>
      </c>
      <c r="M12" s="651">
        <f t="shared" si="1"/>
        <v>7</v>
      </c>
      <c r="N12" s="651">
        <f t="shared" si="1"/>
        <v>7.2</v>
      </c>
      <c r="O12" s="651">
        <f t="shared" si="1"/>
        <v>7.2</v>
      </c>
      <c r="P12" s="651">
        <f t="shared" si="1"/>
        <v>7.2</v>
      </c>
      <c r="Q12" s="651">
        <f t="shared" si="1"/>
        <v>9.3000000000000007</v>
      </c>
      <c r="R12" s="652">
        <f t="shared" ref="R12" si="2">SUM(R6:R11)</f>
        <v>9.3000000000000007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1840</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0.34005804000000001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2.2634081099999999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8.6408639999999988</v>
      </c>
      <c r="K19" s="615">
        <f>K6*別紙!$C5/100*別紙!$E5/10^3</f>
        <v>8.6408639999999988</v>
      </c>
      <c r="L19" s="615">
        <f>L6*別紙!$C5/100*別紙!$E5/10^3</f>
        <v>8.6408639999999988</v>
      </c>
      <c r="M19" s="615">
        <f>M6*別紙!$C5/100*別紙!$E5/10^3</f>
        <v>8.4008400000000005</v>
      </c>
      <c r="N19" s="615">
        <f>N6*別紙!$C5/100*別紙!$E5/10^3</f>
        <v>8.6408639999999988</v>
      </c>
      <c r="O19" s="615">
        <f>O6*別紙!$C5/100*別紙!$E5/10^3</f>
        <v>8.6408639999999988</v>
      </c>
      <c r="P19" s="615">
        <f>P6*別紙!$C5/100*別紙!$E5/10^3</f>
        <v>8.6408639999999988</v>
      </c>
      <c r="Q19" s="615">
        <f>Q6*別紙!$C5/100*別紙!$E5/10^3</f>
        <v>11.161116</v>
      </c>
      <c r="R19" s="639">
        <f>R6*別紙!$C5/100*別紙!$E5/10^3</f>
        <v>11.161116</v>
      </c>
      <c r="S19" s="572"/>
      <c r="T19" s="191"/>
      <c r="U19" s="588"/>
      <c r="W19" s="201"/>
      <c r="X19" s="201"/>
      <c r="Y19" s="173"/>
      <c r="Z19" s="628" t="s">
        <v>389</v>
      </c>
      <c r="AA19" s="671"/>
      <c r="AB19" s="672"/>
      <c r="AC19" s="673">
        <f>SUM($AC$6,$AC$9,$AC$10,$AC$13)</f>
        <v>161455</v>
      </c>
      <c r="AD19" s="673">
        <f>SUM($AD$6,$AD$9,$AD$10,$AD$13)</f>
        <v>324777.61799999996</v>
      </c>
      <c r="AE19" s="674">
        <f>SUM($AE$6,$AE$9,$AE$10,$AE$13,$AE$17,$AE$18)</f>
        <v>14.295460397999998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1835</v>
      </c>
      <c r="D20" s="171"/>
      <c r="E20" s="172"/>
      <c r="F20" s="171"/>
      <c r="G20" s="622" t="s">
        <v>374</v>
      </c>
      <c r="H20" s="623"/>
      <c r="I20" s="642"/>
      <c r="J20" s="640">
        <f>J7*別紙!$C6/100*別紙!$E6/10^3</f>
        <v>0</v>
      </c>
      <c r="K20" s="617">
        <f>K7*別紙!$C6/100*別紙!$E6/10^3</f>
        <v>0</v>
      </c>
      <c r="L20" s="617">
        <f>L7*別紙!$C6/100*別紙!$E6/10^3</f>
        <v>0</v>
      </c>
      <c r="M20" s="617">
        <f>M7*別紙!$C6/100*別紙!$E6/10^3</f>
        <v>0</v>
      </c>
      <c r="N20" s="617">
        <f>N7*別紙!$C6/100*別紙!$E6/10^3</f>
        <v>0</v>
      </c>
      <c r="O20" s="617">
        <f>O7*別紙!$C6/100*別紙!$E6/10^3</f>
        <v>0</v>
      </c>
      <c r="P20" s="617">
        <f>P7*別紙!$C6/100*別紙!$E6/10^3</f>
        <v>0</v>
      </c>
      <c r="Q20" s="617">
        <f>Q7*別紙!$C6/100*別紙!$E6/10^3</f>
        <v>0</v>
      </c>
      <c r="R20" s="634">
        <f>R7*別紙!$C6/100*別紙!$E6/10^3</f>
        <v>0</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8.6408639999999988</v>
      </c>
      <c r="K25" s="657">
        <f t="shared" si="3"/>
        <v>8.6408639999999988</v>
      </c>
      <c r="L25" s="657">
        <f t="shared" si="3"/>
        <v>8.6408639999999988</v>
      </c>
      <c r="M25" s="657">
        <f t="shared" si="3"/>
        <v>8.4008400000000005</v>
      </c>
      <c r="N25" s="657">
        <f t="shared" si="3"/>
        <v>8.6408639999999988</v>
      </c>
      <c r="O25" s="657">
        <f t="shared" si="3"/>
        <v>8.6408639999999988</v>
      </c>
      <c r="P25" s="657">
        <f t="shared" si="3"/>
        <v>8.6408639999999988</v>
      </c>
      <c r="Q25" s="657">
        <f t="shared" si="3"/>
        <v>11.161116</v>
      </c>
      <c r="R25" s="658">
        <f t="shared" ref="R25" si="4">SUM(R19:R24)</f>
        <v>11.161116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15399.240678898046</v>
      </c>
      <c r="K26" s="654">
        <f>(VLOOKUP(年度マスタ!$K$4&amp;"_"&amp;K$18,データシート1!$A:$BT,MATCH("da_合計",データシート1!$A$1:$BT$1,0),0))/10^3</f>
        <v>15220.960128628776</v>
      </c>
      <c r="L26" s="654">
        <f>(VLOOKUP(年度マスタ!$K$4&amp;"_"&amp;L$18,データシート1!$A:$BT,MATCH("da_合計",データシート1!$A$1:$BT$1,0),0))/10^3</f>
        <v>14947.78248132499</v>
      </c>
      <c r="M26" s="654">
        <f>(VLOOKUP(年度マスタ!$K$4&amp;"_"&amp;M$18,データシート1!$A:$BT,MATCH("da_合計",データシート1!$A$1:$BT$1,0),0))/10^3</f>
        <v>14370.674315025624</v>
      </c>
      <c r="N26" s="654">
        <f>(VLOOKUP(年度マスタ!$K$4&amp;"_"&amp;N$18,データシート1!$A:$BT,MATCH("da_合計",データシート1!$A$1:$BT$1,0),0))/10^3</f>
        <v>14278.751411913243</v>
      </c>
      <c r="O26" s="654">
        <f>(VLOOKUP(年度マスタ!$K$4&amp;"_"&amp;O$18,データシート1!$A:$BT,MATCH("da_合計",データシート1!$A$1:$BT$1,0),0))/10^3</f>
        <v>13974.831230423035</v>
      </c>
      <c r="P26" s="654">
        <f>(VLOOKUP(年度マスタ!$K$4&amp;"_"&amp;P$18,データシート1!$A:$BT,MATCH("da_合計",データシート1!$A$1:$BT$1,0),0))/10^3</f>
        <v>13086.110341057562</v>
      </c>
      <c r="Q26" s="654">
        <f>(VLOOKUP(年度マスタ!$K$4&amp;"_"&amp;Q$18,データシート1!$A:$BT,MATCH("da_合計",データシート1!$A$1:$BT$1,0),0))/10^3</f>
        <v>14203.339942840994</v>
      </c>
      <c r="R26" s="655">
        <f>Q26</f>
        <v>14203.339942840994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5.6112273196955642E-4</v>
      </c>
      <c r="K27" s="839">
        <f t="shared" ref="K27:P27" si="5">K25/K26</f>
        <v>5.6769506831225343E-4</v>
      </c>
      <c r="L27" s="839">
        <f t="shared" si="5"/>
        <v>5.7806995859054414E-4</v>
      </c>
      <c r="M27" s="839">
        <f t="shared" si="5"/>
        <v>5.8458217170897044E-4</v>
      </c>
      <c r="N27" s="839">
        <f t="shared" si="5"/>
        <v>6.0515543346392568E-4</v>
      </c>
      <c r="O27" s="839">
        <f t="shared" si="5"/>
        <v>6.1831616121337798E-4</v>
      </c>
      <c r="P27" s="839">
        <f t="shared" si="5"/>
        <v>6.6030804989389096E-4</v>
      </c>
      <c r="Q27" s="839">
        <f>Q25/Q26</f>
        <v>7.8580925647883356E-4</v>
      </c>
      <c r="R27" s="840">
        <f>R25/R26</f>
        <v>7.8580925647883356E-4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1838</v>
      </c>
      <c r="AD50" s="1136" t="s">
        <v>1839</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7.8580925647883356E-4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22.866284923617549</v>
      </c>
      <c r="AA52" s="173"/>
      <c r="AB52" s="678" t="s">
        <v>413</v>
      </c>
      <c r="AC52" s="679">
        <f>$AD6</f>
        <v>23521.557000000001</v>
      </c>
      <c r="AD52" s="680">
        <f>R19+R20</f>
        <v>11.161116</v>
      </c>
      <c r="AE52" s="681">
        <f t="shared" ref="AE52:AE54" si="6">IFERROR(AD52/AC52,"-")</f>
        <v>4.7450583309599785E-4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310574.27805715898</v>
      </c>
      <c r="Z53" s="1130"/>
      <c r="AA53" s="173"/>
      <c r="AB53" s="678" t="s">
        <v>377</v>
      </c>
      <c r="AC53" s="679">
        <f>$AD9</f>
        <v>295810.71399999992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5445.3469999999998</v>
      </c>
      <c r="AD54" s="679">
        <f>R22</f>
        <v>0</v>
      </c>
      <c r="AE54" s="681">
        <f t="shared" si="6"/>
        <v>0</v>
      </c>
      <c r="AF54" s="473"/>
      <c r="AG54" s="41"/>
      <c r="AH54" s="420"/>
      <c r="AI54" s="442" t="s">
        <v>440</v>
      </c>
      <c r="AJ54" s="443">
        <f>VLOOKUP(年度マスタ!$K$4&amp;"_"&amp;AJ$53,データシート1!$A$1:$BT$2000,MATCH("ca_太陽光発電（10kW未満）",データシート1!$A$1:$BT$1,0),0)</f>
        <v>2</v>
      </c>
      <c r="AK54" s="443">
        <f>VLOOKUP(年度マスタ!$K$4&amp;"_"&amp;AK$53,データシート1!$A$1:$BT$2000,MATCH("ca_太陽光発電（10kW未満）",データシート1!$A$1:$BT$1,0),0)</f>
        <v>2</v>
      </c>
      <c r="AL54" s="443">
        <f>VLOOKUP(年度マスタ!$K$4&amp;"_"&amp;AL$53,データシート1!$A$1:$BT$2000,MATCH("ca_太陽光発電（10kW未満）",データシート1!$A$1:$BT$1,0),0)</f>
        <v>2</v>
      </c>
      <c r="AM54" s="443">
        <f>VLOOKUP(年度マスタ!$K$4&amp;"_"&amp;AM$53,データシート1!$A$1:$BT$2000,MATCH("ca_太陽光発電（10kW未満）",データシート1!$A$1:$BT$1,0),0)</f>
        <v>2</v>
      </c>
      <c r="AN54" s="443">
        <f>VLOOKUP(年度マスタ!$K$4&amp;"_"&amp;AN$53,データシート1!$A$1:$BT$2000,MATCH("ca_太陽光発電（10kW未満）",データシート1!$A$1:$BT$1,0),0)</f>
        <v>2</v>
      </c>
      <c r="AO54" s="443">
        <f>VLOOKUP(年度マスタ!$K$4&amp;"_"&amp;AO$53,データシート1!$A$1:$BT$2000,MATCH("ca_太陽光発電（10kW未満）",データシート1!$A$1:$BT$1,0),0)</f>
        <v>2</v>
      </c>
      <c r="AP54" s="443">
        <f>VLOOKUP(年度マスタ!$K$4&amp;"_"&amp;AP$53,データシート1!$A$1:$BT$2000,MATCH("ca_太陽光発電（10kW未満）",データシート1!$A$1:$BT$1,0),0)</f>
        <v>2</v>
      </c>
      <c r="AQ54" s="443">
        <f>VLOOKUP(年度マスタ!$K$4&amp;"_"&amp;AQ$53,データシート1!$A$1:$BT$2000,MATCH("ca_太陽光発電（10kW未満）",データシート1!$A$1:$BT$1,0),0)</f>
        <v>3</v>
      </c>
      <c r="AR54" s="443">
        <f>VLOOKUP(年度マスタ!$K$4&amp;"_"&amp;AR$53,データシート1!$A$1:$BT$2000,MATCH("ca_太陽光発電（10kW未満）",データシート1!$A$1:$BT$1,0),0)</f>
        <v>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上砂川町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上砂川町</v>
      </c>
      <c r="AZ12" s="1023" t="str">
        <f>年度マスタ!$K4</f>
        <v>01425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01392</v>
      </c>
      <c r="AY21" s="18" t="str">
        <f>IF(IFERROR(比較地域マスタ!$Z6,"")=0,"",IFERROR(比較地域マスタ!$Z6,""))</f>
        <v>寿都町</v>
      </c>
      <c r="BB21" s="110" t="str">
        <f t="shared" ref="BB21:BC68" si="0">AX21</f>
        <v>01392</v>
      </c>
      <c r="BC21" s="1031" t="str">
        <f t="shared" si="0"/>
        <v>寿都町</v>
      </c>
      <c r="BD21" s="34">
        <f>SUM(BE21,BI21:BK21,BQ21)</f>
        <v>28.320248616293135</v>
      </c>
      <c r="BE21" s="34">
        <f>SUM(BF21:BH21)</f>
        <v>11.281602810606067</v>
      </c>
      <c r="BF21" s="34">
        <f>VLOOKUP($AX21&amp;"_"&amp;$BC$14,データシート1!$A:$BT,MATCH($BC$12&amp;"_"&amp;BF$20,データシート1!$A$1:$BT$1,0),0)</f>
        <v>8.098006777203981</v>
      </c>
      <c r="BG21" s="34">
        <f>VLOOKUP($AX21&amp;"_"&amp;$BC$14,データシート1!$A:$BT,MATCH($BC$12&amp;"_"&amp;BG$20,データシート1!$A$1:$BT$1,0),0)</f>
        <v>0.43447266946091051</v>
      </c>
      <c r="BH21" s="34">
        <f>VLOOKUP($AX21&amp;"_"&amp;$BC$14,データシート1!$A:$BT,MATCH($BC$12&amp;"_"&amp;BH$20,データシート1!$A$1:$BT$1,0),0)</f>
        <v>2.7491233639411741</v>
      </c>
      <c r="BI21" s="34">
        <f>VLOOKUP($AX21&amp;"_"&amp;$BC$14,データシート1!$A:$BT,MATCH($BC$12&amp;"_"&amp;BI$20,データシート1!$A$1:$BT$1,0),0)</f>
        <v>4.550535929159234</v>
      </c>
      <c r="BJ21" s="34">
        <f>VLOOKUP($AX21&amp;"_"&amp;$BC$14,データシート1!$A:$BT,MATCH($BC$12&amp;"_"&amp;BJ$20,データシート1!$A$1:$BT$1,0),0)</f>
        <v>7.0006814903377572</v>
      </c>
      <c r="BK21" s="34">
        <f t="shared" ref="BK21:BK68" si="1">SUM(BL21,BO21:BP21)</f>
        <v>5.1841723957624328</v>
      </c>
      <c r="BL21" s="34">
        <f t="shared" ref="BL21:BL67" si="2">SUM(BM21:BN21)</f>
        <v>5.0207468821570096</v>
      </c>
      <c r="BM21" s="34">
        <f>VLOOKUP($AX21&amp;"_"&amp;$BC$14,データシート1!$A:$BT,MATCH($BC$12&amp;"_"&amp;BM$20,データシート1!$A$1:$BT$1,0),0)</f>
        <v>2.1352021332460551</v>
      </c>
      <c r="BN21" s="34">
        <f>VLOOKUP($AX21&amp;"_"&amp;$BC$14,データシート1!$A:$BT,MATCH($BC$12&amp;"_"&amp;BN$20,データシート1!$A$1:$BT$1,0),0)</f>
        <v>2.8855447489109545</v>
      </c>
      <c r="BO21" s="34">
        <f>VLOOKUP($AX21&amp;"_"&amp;$BC$14,データシート1!$A:$BT,MATCH($BC$12&amp;"_"&amp;BO$20,データシート1!$A$1:$BT$1,0),0)</f>
        <v>0.16342551360542301</v>
      </c>
      <c r="BP21" s="34">
        <f>VLOOKUP($AX21&amp;"_"&amp;$BC$14,データシート1!$A:$BT,MATCH($BC$12&amp;"_"&amp;BP$20,データシート1!$A$1:$BT$1,0),0)</f>
        <v>0</v>
      </c>
      <c r="BQ21" s="34">
        <f>VLOOKUP($AX21&amp;"_"&amp;$BC$14,データシート1!$A:$BT,MATCH($BC$12&amp;"_"&amp;BQ$20,データシート1!$A$1:$BT$1,0),0)</f>
        <v>0.30325599042764367</v>
      </c>
      <c r="BR21" s="35">
        <f t="shared" ref="BR21:BR68" si="3">BD21</f>
        <v>28.320248616293135</v>
      </c>
      <c r="BT21" s="111" t="str">
        <f t="shared" ref="BT21:BT68" si="4">AY21</f>
        <v>寿都町</v>
      </c>
      <c r="BU21" s="34">
        <f>BD21</f>
        <v>28.320248616293135</v>
      </c>
      <c r="BV21" s="60">
        <f>BE21/$BR21</f>
        <v>0.39835818404911755</v>
      </c>
      <c r="BW21" s="60">
        <f t="shared" ref="BW21:CH42" si="5">BF21/$BR21</f>
        <v>0.28594405673914375</v>
      </c>
      <c r="BX21" s="60">
        <f t="shared" si="5"/>
        <v>1.5341414383309855E-2</v>
      </c>
      <c r="BY21" s="60">
        <f t="shared" si="5"/>
        <v>9.7072712926663904E-2</v>
      </c>
      <c r="BZ21" s="60">
        <f t="shared" si="5"/>
        <v>0.16068135526681893</v>
      </c>
      <c r="CA21" s="60">
        <f t="shared" si="5"/>
        <v>0.24719703506805171</v>
      </c>
      <c r="CB21" s="60">
        <f t="shared" si="5"/>
        <v>0.18305532786812781</v>
      </c>
      <c r="CC21" s="60">
        <f t="shared" si="5"/>
        <v>0.17728470361197626</v>
      </c>
      <c r="CD21" s="60">
        <f t="shared" si="5"/>
        <v>7.5394893673978405E-2</v>
      </c>
      <c r="CE21" s="60">
        <f t="shared" si="5"/>
        <v>0.10188980993799786</v>
      </c>
      <c r="CF21" s="60">
        <f t="shared" si="5"/>
        <v>5.7706242561515316E-3</v>
      </c>
      <c r="CG21" s="60">
        <f t="shared" si="5"/>
        <v>0</v>
      </c>
      <c r="CH21" s="60">
        <f>BQ21/$BR21</f>
        <v>1.0708097747884006E-2</v>
      </c>
      <c r="CI21" s="112">
        <f t="shared" ref="CI21:CI68" si="6">BR21/$BR21</f>
        <v>1</v>
      </c>
      <c r="CK21" s="113" t="str">
        <f t="shared" ref="CK21:CK68" si="7">AY21</f>
        <v>寿都町</v>
      </c>
      <c r="CL21" s="114">
        <f>CN21+CP21+CR21</f>
        <v>11.281602810606067</v>
      </c>
      <c r="CM21" s="61">
        <f>IF(IF(CL21=0,0,CW21/CL21)&gt;1,1,IF(CL21=0,0,CW21/CL21))</f>
        <v>0</v>
      </c>
      <c r="CN21" s="62">
        <f>BF21</f>
        <v>8.098006777203981</v>
      </c>
      <c r="CO21" s="61">
        <f>IF(IF(CN21=0,0,CX21/CN21)&gt;1,1,IF(CN21=0,0,CX21/CN21))</f>
        <v>0</v>
      </c>
      <c r="CP21" s="62">
        <f t="shared" ref="CP21:CP68" si="8">BG21</f>
        <v>0.43447266946091051</v>
      </c>
      <c r="CQ21" s="61">
        <f>IF(IF(CP21=0,0,CY21/CP21)&gt;1,1,IF(CP21=0,0,CY21/CP21))</f>
        <v>0</v>
      </c>
      <c r="CR21" s="62">
        <f t="shared" ref="CR21:CR68" si="9">BH21</f>
        <v>2.7491233639411741</v>
      </c>
      <c r="CS21" s="61">
        <f>IF(IF(CR21=0,0,CZ21/CR21)&gt;1,1,IF(CR21=0,0,CZ21/CR21))</f>
        <v>0</v>
      </c>
      <c r="CT21" s="62">
        <f t="shared" ref="CT21:CT68" si="10">BI21</f>
        <v>4.550535929159234</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30344</v>
      </c>
      <c r="AY22" s="18" t="str">
        <f>IF(IFERROR(比較地域マスタ!$Z7,"")=0,"",IFERROR(比較地域マスタ!$Z7,""))</f>
        <v>高野町</v>
      </c>
      <c r="BB22" s="110" t="str">
        <f t="shared" si="0"/>
        <v>30344</v>
      </c>
      <c r="BC22" s="1031" t="str">
        <f t="shared" si="0"/>
        <v>高野町</v>
      </c>
      <c r="BD22" s="34">
        <f t="shared" ref="BD22:BD68" si="14">SUM(BE22,BI22:BK22,BQ22)</f>
        <v>19.517936583659438</v>
      </c>
      <c r="BE22" s="34">
        <f t="shared" ref="BE22:BE67" si="15">SUM(BF22:BH22)</f>
        <v>3.5951855082926198</v>
      </c>
      <c r="BF22" s="34">
        <f>VLOOKUP($AX22&amp;"_"&amp;$BC$14,データシート1!$A:$BT,MATCH($BC$12&amp;"_"&amp;BF$20,データシート1!$A$1:$BT$1,0),0)</f>
        <v>2.7458513277797709</v>
      </c>
      <c r="BG22" s="34">
        <f>VLOOKUP($AX22&amp;"_"&amp;$BC$14,データシート1!$A:$BT,MATCH($BC$12&amp;"_"&amp;BG$20,データシート1!$A$1:$BT$1,0),0)</f>
        <v>0.24041311473321683</v>
      </c>
      <c r="BH22" s="34">
        <f>VLOOKUP($AX22&amp;"_"&amp;$BC$14,データシート1!$A:$BT,MATCH($BC$12&amp;"_"&amp;BH$20,データシート1!$A$1:$BT$1,0),0)</f>
        <v>0.6089210657796319</v>
      </c>
      <c r="BI22" s="34">
        <f>VLOOKUP($AX22&amp;"_"&amp;$BC$14,データシート1!$A:$BT,MATCH($BC$12&amp;"_"&amp;BI$20,データシート1!$A$1:$BT$1,0),0)</f>
        <v>5.7968602309369572</v>
      </c>
      <c r="BJ22" s="34">
        <f>VLOOKUP($AX22&amp;"_"&amp;$BC$14,データシート1!$A:$BT,MATCH($BC$12&amp;"_"&amp;BJ$20,データシート1!$A$1:$BT$1,0),0)</f>
        <v>3.3029061010827379</v>
      </c>
      <c r="BK22" s="34">
        <f t="shared" si="1"/>
        <v>6.1102174002020826</v>
      </c>
      <c r="BL22" s="34">
        <f t="shared" si="2"/>
        <v>5.9470838221336466</v>
      </c>
      <c r="BM22" s="34">
        <f>VLOOKUP($AX22&amp;"_"&amp;$BC$14,データシート1!$A:$BT,MATCH($BC$12&amp;"_"&amp;BM$20,データシート1!$A$1:$BT$1,0),0)</f>
        <v>2.3784874176833837</v>
      </c>
      <c r="BN22" s="34">
        <f>VLOOKUP($AX22&amp;"_"&amp;$BC$14,データシート1!$A:$BT,MATCH($BC$12&amp;"_"&amp;BN$20,データシート1!$A$1:$BT$1,0),0)</f>
        <v>3.5685964044502629</v>
      </c>
      <c r="BO22" s="34">
        <f>VLOOKUP($AX22&amp;"_"&amp;$BC$14,データシート1!$A:$BT,MATCH($BC$12&amp;"_"&amp;BO$20,データシート1!$A$1:$BT$1,0),0)</f>
        <v>0.16313357806843601</v>
      </c>
      <c r="BP22" s="34">
        <f>VLOOKUP($AX22&amp;"_"&amp;$BC$14,データシート1!$A:$BT,MATCH($BC$12&amp;"_"&amp;BP$20,データシート1!$A$1:$BT$1,0),0)</f>
        <v>0</v>
      </c>
      <c r="BQ22" s="34">
        <f>VLOOKUP($AX22&amp;"_"&amp;$BC$14,データシート1!$A:$BT,MATCH($BC$12&amp;"_"&amp;BQ$20,データシート1!$A$1:$BT$1,0),0)</f>
        <v>0.71276734314504153</v>
      </c>
      <c r="BR22" s="35">
        <f t="shared" si="3"/>
        <v>19.517936583659438</v>
      </c>
      <c r="BT22" s="121" t="str">
        <f t="shared" si="4"/>
        <v>高野町</v>
      </c>
      <c r="BU22" s="33">
        <f>BD22</f>
        <v>19.517936583659438</v>
      </c>
      <c r="BV22" s="59">
        <f t="shared" ref="BV22:BZ68" si="16">BE22/$BR22</f>
        <v>0.18419905674365886</v>
      </c>
      <c r="BW22" s="59">
        <f t="shared" si="5"/>
        <v>0.1406834844457184</v>
      </c>
      <c r="BX22" s="59">
        <f t="shared" si="5"/>
        <v>1.2317547692745989E-2</v>
      </c>
      <c r="BY22" s="59">
        <f t="shared" si="5"/>
        <v>3.1198024605194441E-2</v>
      </c>
      <c r="BZ22" s="59">
        <f t="shared" si="5"/>
        <v>0.29700169411300026</v>
      </c>
      <c r="CA22" s="59">
        <f t="shared" si="5"/>
        <v>0.16922414349106737</v>
      </c>
      <c r="CB22" s="59">
        <f t="shared" si="5"/>
        <v>0.31305652490528135</v>
      </c>
      <c r="CC22" s="59">
        <f t="shared" si="5"/>
        <v>0.30469838841020674</v>
      </c>
      <c r="CD22" s="59">
        <f t="shared" si="5"/>
        <v>0.12186162238454402</v>
      </c>
      <c r="CE22" s="59">
        <f t="shared" si="5"/>
        <v>0.18283676602566271</v>
      </c>
      <c r="CF22" s="59">
        <f t="shared" si="5"/>
        <v>8.3581364950746206E-3</v>
      </c>
      <c r="CG22" s="59">
        <f t="shared" si="5"/>
        <v>0</v>
      </c>
      <c r="CH22" s="59">
        <f t="shared" si="5"/>
        <v>3.6518580746992269E-2</v>
      </c>
      <c r="CI22" s="122">
        <f t="shared" si="6"/>
        <v>1</v>
      </c>
      <c r="CK22" s="123" t="str">
        <f t="shared" si="7"/>
        <v>高野町</v>
      </c>
      <c r="CL22" s="124">
        <f t="shared" ref="CL22:CL68" si="17">CN22+CP22+CR22</f>
        <v>3.5951855082926198</v>
      </c>
      <c r="CM22" s="65">
        <f t="shared" ref="CM22:CM68" si="18">IF(IF(CL22=0,0,CW22/CL22)&gt;1,1,IF(CL22=0,0,CW22/CL22))</f>
        <v>0</v>
      </c>
      <c r="CN22" s="66">
        <f t="shared" ref="CN22:CN68" si="19">BF22</f>
        <v>2.7458513277797709</v>
      </c>
      <c r="CO22" s="65">
        <f t="shared" ref="CO22:CO68" si="20">IF(IF(CN22=0,0,CX22/CN22)&gt;1,1,IF(CN22=0,0,CX22/CN22))</f>
        <v>0</v>
      </c>
      <c r="CP22" s="66">
        <f t="shared" si="8"/>
        <v>0.24041311473321683</v>
      </c>
      <c r="CQ22" s="65">
        <f t="shared" ref="CQ22:CQ68" si="21">IF(IF(CP22=0,0,CY22/CP22)&gt;1,1,IF(CP22=0,0,CY22/CP22))</f>
        <v>0</v>
      </c>
      <c r="CR22" s="66">
        <f t="shared" si="9"/>
        <v>0.6089210657796319</v>
      </c>
      <c r="CS22" s="65">
        <f t="shared" ref="CS22:CS68" si="22">IF(IF(CR22=0,0,CZ22/CR22)&gt;1,1,IF(CR22=0,0,CZ22/CR22))</f>
        <v>0</v>
      </c>
      <c r="CT22" s="66">
        <f t="shared" si="10"/>
        <v>5.7968602309369572</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01227</v>
      </c>
      <c r="AY23" s="18" t="str">
        <f>IF(IFERROR(比較地域マスタ!$Z8,"")=0,"",IFERROR(比較地域マスタ!$Z8,""))</f>
        <v>歌志内市</v>
      </c>
      <c r="BB23" s="110" t="str">
        <f t="shared" si="0"/>
        <v>01227</v>
      </c>
      <c r="BC23" s="1031" t="str">
        <f t="shared" si="0"/>
        <v>歌志内市</v>
      </c>
      <c r="BD23" s="34">
        <f t="shared" si="14"/>
        <v>15.776858039773867</v>
      </c>
      <c r="BE23" s="34">
        <f t="shared" si="15"/>
        <v>0.51092568584038767</v>
      </c>
      <c r="BF23" s="34">
        <f>VLOOKUP($AX23&amp;"_"&amp;$BC$14,データシート1!$A:$BT,MATCH($BC$12&amp;"_"&amp;BF$20,データシート1!$A$1:$BT$1,0),0)</f>
        <v>0</v>
      </c>
      <c r="BG23" s="34">
        <f>VLOOKUP($AX23&amp;"_"&amp;$BC$14,データシート1!$A:$BT,MATCH($BC$12&amp;"_"&amp;BG$20,データシート1!$A$1:$BT$1,0),0)</f>
        <v>0.33356288816676355</v>
      </c>
      <c r="BH23" s="34">
        <f>VLOOKUP($AX23&amp;"_"&amp;$BC$14,データシート1!$A:$BT,MATCH($BC$12&amp;"_"&amp;BH$20,データシート1!$A$1:$BT$1,0),0)</f>
        <v>0.17736279767362412</v>
      </c>
      <c r="BI23" s="34">
        <f>VLOOKUP($AX23&amp;"_"&amp;$BC$14,データシート1!$A:$BT,MATCH($BC$12&amp;"_"&amp;BI$20,データシート1!$A$1:$BT$1,0),0)</f>
        <v>3.3811751027418206</v>
      </c>
      <c r="BJ23" s="34">
        <f>VLOOKUP($AX23&amp;"_"&amp;$BC$14,データシート1!$A:$BT,MATCH($BC$12&amp;"_"&amp;BJ$20,データシート1!$A$1:$BT$1,0),0)</f>
        <v>7.7341280454735202</v>
      </c>
      <c r="BK23" s="34">
        <f t="shared" si="1"/>
        <v>3.8031429228887563</v>
      </c>
      <c r="BL23" s="34">
        <f t="shared" si="2"/>
        <v>3.6328861177178333</v>
      </c>
      <c r="BM23" s="34">
        <f>VLOOKUP($AX23&amp;"_"&amp;$BC$14,データシート1!$A:$BT,MATCH($BC$12&amp;"_"&amp;BM$20,データシート1!$A$1:$BT$1,0),0)</f>
        <v>2.3132489056554966</v>
      </c>
      <c r="BN23" s="34">
        <f>VLOOKUP($AX23&amp;"_"&amp;$BC$14,データシート1!$A:$BT,MATCH($BC$12&amp;"_"&amp;BN$20,データシート1!$A$1:$BT$1,0),0)</f>
        <v>1.3196372120623368</v>
      </c>
      <c r="BO23" s="34">
        <f>VLOOKUP($AX23&amp;"_"&amp;$BC$14,データシート1!$A:$BT,MATCH($BC$12&amp;"_"&amp;BO$20,データシート1!$A$1:$BT$1,0),0)</f>
        <v>0.17025680517092301</v>
      </c>
      <c r="BP23" s="34">
        <f>VLOOKUP($AX23&amp;"_"&amp;$BC$14,データシート1!$A:$BT,MATCH($BC$12&amp;"_"&amp;BP$20,データシート1!$A$1:$BT$1,0),0)</f>
        <v>0</v>
      </c>
      <c r="BQ23" s="34">
        <f>VLOOKUP($AX23&amp;"_"&amp;$BC$14,データシート1!$A:$BT,MATCH($BC$12&amp;"_"&amp;BQ$20,データシート1!$A$1:$BT$1,0),0)</f>
        <v>0.34748628282938049</v>
      </c>
      <c r="BR23" s="35">
        <f t="shared" si="3"/>
        <v>15.776858039773867</v>
      </c>
      <c r="BT23" s="121" t="str">
        <f t="shared" si="4"/>
        <v>歌志内市</v>
      </c>
      <c r="BU23" s="33">
        <f t="shared" ref="BU23:BU68" si="25">BD23</f>
        <v>15.776858039773867</v>
      </c>
      <c r="BV23" s="59">
        <f t="shared" si="16"/>
        <v>3.2384501689267334E-2</v>
      </c>
      <c r="BW23" s="59">
        <f t="shared" si="5"/>
        <v>0</v>
      </c>
      <c r="BX23" s="59">
        <f t="shared" si="5"/>
        <v>2.1142542280968929E-2</v>
      </c>
      <c r="BY23" s="59">
        <f t="shared" si="5"/>
        <v>1.1241959408298403E-2</v>
      </c>
      <c r="BZ23" s="59">
        <f t="shared" si="5"/>
        <v>0.21431232341812234</v>
      </c>
      <c r="CA23" s="59">
        <f t="shared" si="5"/>
        <v>0.49021979065638949</v>
      </c>
      <c r="CB23" s="59">
        <f t="shared" si="5"/>
        <v>0.24105832183448281</v>
      </c>
      <c r="CC23" s="59">
        <f t="shared" si="5"/>
        <v>0.2302667684883285</v>
      </c>
      <c r="CD23" s="59">
        <f t="shared" si="5"/>
        <v>0.1466229143866121</v>
      </c>
      <c r="CE23" s="59">
        <f t="shared" si="5"/>
        <v>8.3643854101716403E-2</v>
      </c>
      <c r="CF23" s="59">
        <f t="shared" si="5"/>
        <v>1.0791553346154299E-2</v>
      </c>
      <c r="CG23" s="59">
        <f t="shared" si="5"/>
        <v>0</v>
      </c>
      <c r="CH23" s="59">
        <f t="shared" si="5"/>
        <v>2.202506240173795E-2</v>
      </c>
      <c r="CI23" s="122">
        <f t="shared" si="6"/>
        <v>1</v>
      </c>
      <c r="CK23" s="123" t="str">
        <f t="shared" si="7"/>
        <v>歌志内市</v>
      </c>
      <c r="CL23" s="124">
        <f t="shared" si="17"/>
        <v>0.51092568584038767</v>
      </c>
      <c r="CM23" s="65">
        <f t="shared" si="18"/>
        <v>0</v>
      </c>
      <c r="CN23" s="66">
        <f t="shared" si="19"/>
        <v>0</v>
      </c>
      <c r="CO23" s="65">
        <f t="shared" si="20"/>
        <v>0</v>
      </c>
      <c r="CP23" s="66">
        <f t="shared" si="8"/>
        <v>0.33356288816676355</v>
      </c>
      <c r="CQ23" s="65">
        <f t="shared" si="21"/>
        <v>0</v>
      </c>
      <c r="CR23" s="66">
        <f t="shared" si="9"/>
        <v>0.17736279767362412</v>
      </c>
      <c r="CS23" s="65">
        <f t="shared" si="22"/>
        <v>0</v>
      </c>
      <c r="CT23" s="66">
        <f t="shared" si="10"/>
        <v>3.3811751027418206</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01406</v>
      </c>
      <c r="AY24" s="18" t="str">
        <f>IF(IFERROR(比較地域マスタ!$Z9,"")=0,"",IFERROR(比較地域マスタ!$Z9,""))</f>
        <v>古平町</v>
      </c>
      <c r="BB24" s="110" t="str">
        <f t="shared" si="0"/>
        <v>01406</v>
      </c>
      <c r="BC24" s="1031" t="str">
        <f t="shared" si="0"/>
        <v>古平町</v>
      </c>
      <c r="BD24" s="34">
        <f t="shared" si="14"/>
        <v>26.284621189636354</v>
      </c>
      <c r="BE24" s="34">
        <f t="shared" si="15"/>
        <v>11.423256325645969</v>
      </c>
      <c r="BF24" s="34">
        <f>VLOOKUP($AX24&amp;"_"&amp;$BC$14,データシート1!$A:$BT,MATCH($BC$12&amp;"_"&amp;BF$20,データシート1!$A$1:$BT$1,0),0)</f>
        <v>8.6919845271370058</v>
      </c>
      <c r="BG24" s="34">
        <f>VLOOKUP($AX24&amp;"_"&amp;$BC$14,データシート1!$A:$BT,MATCH($BC$12&amp;"_"&amp;BG$20,データシート1!$A$1:$BT$1,0),0)</f>
        <v>0.38121472933344402</v>
      </c>
      <c r="BH24" s="34">
        <f>VLOOKUP($AX24&amp;"_"&amp;$BC$14,データシート1!$A:$BT,MATCH($BC$12&amp;"_"&amp;BH$20,データシート1!$A$1:$BT$1,0),0)</f>
        <v>2.3500570691755196</v>
      </c>
      <c r="BI24" s="34">
        <f>VLOOKUP($AX24&amp;"_"&amp;$BC$14,データシート1!$A:$BT,MATCH($BC$12&amp;"_"&amp;BI$20,データシート1!$A$1:$BT$1,0),0)</f>
        <v>3.163619600152535</v>
      </c>
      <c r="BJ24" s="34">
        <f>VLOOKUP($AX24&amp;"_"&amp;$BC$14,データシート1!$A:$BT,MATCH($BC$12&amp;"_"&amp;BJ$20,データシート1!$A$1:$BT$1,0),0)</f>
        <v>7.2993303870397437</v>
      </c>
      <c r="BK24" s="34">
        <f t="shared" si="1"/>
        <v>4.2579977985458761</v>
      </c>
      <c r="BL24" s="34">
        <f t="shared" si="2"/>
        <v>4.0946306720478498</v>
      </c>
      <c r="BM24" s="34">
        <f>VLOOKUP($AX24&amp;"_"&amp;$BC$14,データシート1!$A:$BT,MATCH($BC$12&amp;"_"&amp;BM$20,データシート1!$A$1:$BT$1,0),0)</f>
        <v>1.9014307984794594</v>
      </c>
      <c r="BN24" s="34">
        <f>VLOOKUP($AX24&amp;"_"&amp;$BC$14,データシート1!$A:$BT,MATCH($BC$12&amp;"_"&amp;BN$20,データシート1!$A$1:$BT$1,0),0)</f>
        <v>2.1931998735683904</v>
      </c>
      <c r="BO24" s="34">
        <f>VLOOKUP($AX24&amp;"_"&amp;$BC$14,データシート1!$A:$BT,MATCH($BC$12&amp;"_"&amp;BO$20,データシート1!$A$1:$BT$1,0),0)</f>
        <v>0.16336712649802601</v>
      </c>
      <c r="BP24" s="34">
        <f>VLOOKUP($AX24&amp;"_"&amp;$BC$14,データシート1!$A:$BT,MATCH($BC$12&amp;"_"&amp;BP$20,データシート1!$A$1:$BT$1,0),0)</f>
        <v>0</v>
      </c>
      <c r="BQ24" s="34">
        <f>VLOOKUP($AX24&amp;"_"&amp;$BC$14,データシート1!$A:$BT,MATCH($BC$12&amp;"_"&amp;BQ$20,データシート1!$A$1:$BT$1,0),0)</f>
        <v>0.14041707825223079</v>
      </c>
      <c r="BR24" s="35">
        <f t="shared" si="3"/>
        <v>26.284621189636354</v>
      </c>
      <c r="BT24" s="121" t="str">
        <f t="shared" si="4"/>
        <v>古平町</v>
      </c>
      <c r="BU24" s="33">
        <f t="shared" si="25"/>
        <v>26.284621189636354</v>
      </c>
      <c r="BV24" s="59">
        <f t="shared" si="16"/>
        <v>0.43459847654757122</v>
      </c>
      <c r="BW24" s="59">
        <f t="shared" si="5"/>
        <v>0.33068707608250142</v>
      </c>
      <c r="BX24" s="59">
        <f t="shared" si="5"/>
        <v>1.4503337391970917E-2</v>
      </c>
      <c r="BY24" s="59">
        <f t="shared" si="5"/>
        <v>8.9408063073098926E-2</v>
      </c>
      <c r="BZ24" s="59">
        <f t="shared" si="5"/>
        <v>0.12036009868005647</v>
      </c>
      <c r="CA24" s="59">
        <f t="shared" si="5"/>
        <v>0.27770346524597295</v>
      </c>
      <c r="CB24" s="59">
        <f t="shared" si="5"/>
        <v>0.16199578330711278</v>
      </c>
      <c r="CC24" s="59">
        <f t="shared" si="5"/>
        <v>0.15578047111678761</v>
      </c>
      <c r="CD24" s="59">
        <f t="shared" si="5"/>
        <v>7.2340049520255828E-2</v>
      </c>
      <c r="CE24" s="59">
        <f t="shared" si="5"/>
        <v>8.3440421596531797E-2</v>
      </c>
      <c r="CF24" s="59">
        <f t="shared" si="5"/>
        <v>6.2153121903251668E-3</v>
      </c>
      <c r="CG24" s="59">
        <f t="shared" si="5"/>
        <v>0</v>
      </c>
      <c r="CH24" s="59">
        <f t="shared" si="5"/>
        <v>5.3421762192865548E-3</v>
      </c>
      <c r="CI24" s="122">
        <f t="shared" si="6"/>
        <v>1</v>
      </c>
      <c r="CK24" s="123" t="str">
        <f t="shared" si="7"/>
        <v>古平町</v>
      </c>
      <c r="CL24" s="124">
        <f t="shared" si="17"/>
        <v>11.423256325645969</v>
      </c>
      <c r="CM24" s="65">
        <f t="shared" si="18"/>
        <v>0</v>
      </c>
      <c r="CN24" s="66">
        <f t="shared" si="19"/>
        <v>8.6919845271370058</v>
      </c>
      <c r="CO24" s="65">
        <f t="shared" si="20"/>
        <v>0</v>
      </c>
      <c r="CP24" s="66">
        <f t="shared" si="8"/>
        <v>0.38121472933344402</v>
      </c>
      <c r="CQ24" s="65">
        <f t="shared" si="21"/>
        <v>0</v>
      </c>
      <c r="CR24" s="66">
        <f t="shared" si="9"/>
        <v>2.3500570691755196</v>
      </c>
      <c r="CS24" s="65">
        <f t="shared" si="22"/>
        <v>0</v>
      </c>
      <c r="CT24" s="66">
        <f t="shared" si="10"/>
        <v>3.163619600152535</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01511</v>
      </c>
      <c r="AY25" s="18" t="str">
        <f>IF(IFERROR(比較地域マスタ!$Z10,"")=0,"",IFERROR(比較地域マスタ!$Z10,""))</f>
        <v>猿払村</v>
      </c>
      <c r="BB25" s="110" t="str">
        <f t="shared" si="0"/>
        <v>01511</v>
      </c>
      <c r="BC25" s="1031" t="str">
        <f t="shared" si="0"/>
        <v>猿払村</v>
      </c>
      <c r="BD25" s="34">
        <f t="shared" si="14"/>
        <v>54.638741851301518</v>
      </c>
      <c r="BE25" s="34">
        <f t="shared" si="15"/>
        <v>39.442704086757274</v>
      </c>
      <c r="BF25" s="34">
        <f>VLOOKUP($AX25&amp;"_"&amp;$BC$14,データシート1!$A:$BT,MATCH($BC$12&amp;"_"&amp;BF$20,データシート1!$A$1:$BT$1,0),0)</f>
        <v>25.283760220756889</v>
      </c>
      <c r="BG25" s="34">
        <f>VLOOKUP($AX25&amp;"_"&amp;$BC$14,データシート1!$A:$BT,MATCH($BC$12&amp;"_"&amp;BG$20,データシート1!$A$1:$BT$1,0),0)</f>
        <v>0.28030494803929712</v>
      </c>
      <c r="BH25" s="34">
        <f>VLOOKUP($AX25&amp;"_"&amp;$BC$14,データシート1!$A:$BT,MATCH($BC$12&amp;"_"&amp;BH$20,データシート1!$A$1:$BT$1,0),0)</f>
        <v>13.878638917961087</v>
      </c>
      <c r="BI25" s="34">
        <f>VLOOKUP($AX25&amp;"_"&amp;$BC$14,データシート1!$A:$BT,MATCH($BC$12&amp;"_"&amp;BI$20,データシート1!$A$1:$BT$1,0),0)</f>
        <v>3.0503094425539485</v>
      </c>
      <c r="BJ25" s="34">
        <f>VLOOKUP($AX25&amp;"_"&amp;$BC$14,データシート1!$A:$BT,MATCH($BC$12&amp;"_"&amp;BJ$20,データシート1!$A$1:$BT$1,0),0)</f>
        <v>5.3756801406357679</v>
      </c>
      <c r="BK25" s="34">
        <f t="shared" si="1"/>
        <v>6.4036235199876996</v>
      </c>
      <c r="BL25" s="34">
        <f t="shared" si="2"/>
        <v>6.250240588854636</v>
      </c>
      <c r="BM25" s="34">
        <f>VLOOKUP($AX25&amp;"_"&amp;$BC$14,データシート1!$A:$BT,MATCH($BC$12&amp;"_"&amp;BM$20,データシート1!$A$1:$BT$1,0),0)</f>
        <v>2.5701255467653024</v>
      </c>
      <c r="BN25" s="34">
        <f>VLOOKUP($AX25&amp;"_"&amp;$BC$14,データシート1!$A:$BT,MATCH($BC$12&amp;"_"&amp;BN$20,データシート1!$A$1:$BT$1,0),0)</f>
        <v>3.6801150420893332</v>
      </c>
      <c r="BO25" s="34">
        <f>VLOOKUP($AX25&amp;"_"&amp;$BC$14,データシート1!$A:$BT,MATCH($BC$12&amp;"_"&amp;BO$20,データシート1!$A$1:$BT$1,0),0)</f>
        <v>0.153382931133064</v>
      </c>
      <c r="BP25" s="34">
        <f>VLOOKUP($AX25&amp;"_"&amp;$BC$14,データシート1!$A:$BT,MATCH($BC$12&amp;"_"&amp;BP$20,データシート1!$A$1:$BT$1,0),0)</f>
        <v>0</v>
      </c>
      <c r="BQ25" s="34">
        <f>VLOOKUP($AX25&amp;"_"&amp;$BC$14,データシート1!$A:$BT,MATCH($BC$12&amp;"_"&amp;BQ$20,データシート1!$A$1:$BT$1,0),0)</f>
        <v>0.36642466136683799</v>
      </c>
      <c r="BR25" s="35">
        <f t="shared" si="3"/>
        <v>54.638741851301518</v>
      </c>
      <c r="BT25" s="121" t="str">
        <f t="shared" si="4"/>
        <v>猿払村</v>
      </c>
      <c r="BU25" s="33">
        <f t="shared" si="25"/>
        <v>54.638741851301518</v>
      </c>
      <c r="BV25" s="59">
        <f t="shared" si="16"/>
        <v>0.72188163106134429</v>
      </c>
      <c r="BW25" s="59">
        <f t="shared" si="5"/>
        <v>0.46274418780663451</v>
      </c>
      <c r="BX25" s="59">
        <f t="shared" si="5"/>
        <v>5.1301501195276907E-3</v>
      </c>
      <c r="BY25" s="59">
        <f t="shared" si="5"/>
        <v>0.25400729313518211</v>
      </c>
      <c r="BZ25" s="59">
        <f t="shared" si="5"/>
        <v>5.5826860926910034E-2</v>
      </c>
      <c r="CA25" s="59">
        <f t="shared" si="5"/>
        <v>9.8385869778363444E-2</v>
      </c>
      <c r="CB25" s="59">
        <f t="shared" si="5"/>
        <v>0.11719932236754391</v>
      </c>
      <c r="CC25" s="59">
        <f t="shared" si="5"/>
        <v>0.11439210305875212</v>
      </c>
      <c r="CD25" s="59">
        <f t="shared" si="5"/>
        <v>4.7038519916140435E-2</v>
      </c>
      <c r="CE25" s="59">
        <f t="shared" si="5"/>
        <v>6.7353583142611681E-2</v>
      </c>
      <c r="CF25" s="59">
        <f t="shared" si="5"/>
        <v>2.8072193087917956E-3</v>
      </c>
      <c r="CG25" s="59">
        <f t="shared" si="5"/>
        <v>0</v>
      </c>
      <c r="CH25" s="59">
        <f t="shared" si="5"/>
        <v>6.7063158658385103E-3</v>
      </c>
      <c r="CI25" s="122">
        <f t="shared" si="6"/>
        <v>1</v>
      </c>
      <c r="CK25" s="123" t="str">
        <f t="shared" si="7"/>
        <v>猿払村</v>
      </c>
      <c r="CL25" s="124">
        <f t="shared" si="17"/>
        <v>39.442704086757274</v>
      </c>
      <c r="CM25" s="65">
        <f t="shared" si="18"/>
        <v>0</v>
      </c>
      <c r="CN25" s="66">
        <f t="shared" si="19"/>
        <v>25.283760220756889</v>
      </c>
      <c r="CO25" s="65">
        <f t="shared" si="20"/>
        <v>0</v>
      </c>
      <c r="CP25" s="66">
        <f t="shared" si="8"/>
        <v>0.28030494803929712</v>
      </c>
      <c r="CQ25" s="65">
        <f t="shared" si="21"/>
        <v>0</v>
      </c>
      <c r="CR25" s="66">
        <f t="shared" si="9"/>
        <v>13.878638917961087</v>
      </c>
      <c r="CS25" s="65">
        <f t="shared" si="22"/>
        <v>0</v>
      </c>
      <c r="CT25" s="66">
        <f t="shared" si="10"/>
        <v>3.0503094425539485</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01433</v>
      </c>
      <c r="AY26" s="18" t="str">
        <f>IF(IFERROR(比較地域マスタ!$Z11,"")=0,"",IFERROR(比較地域マスタ!$Z11,""))</f>
        <v>妹背牛町</v>
      </c>
      <c r="BB26" s="110" t="str">
        <f t="shared" si="0"/>
        <v>01433</v>
      </c>
      <c r="BC26" s="1031" t="str">
        <f t="shared" si="0"/>
        <v>妹背牛町</v>
      </c>
      <c r="BD26" s="34">
        <f t="shared" si="14"/>
        <v>35.146422403796571</v>
      </c>
      <c r="BE26" s="34">
        <f t="shared" si="15"/>
        <v>18.984987574389464</v>
      </c>
      <c r="BF26" s="34">
        <f>VLOOKUP($AX26&amp;"_"&amp;$BC$14,データシート1!$A:$BT,MATCH($BC$12&amp;"_"&amp;BF$20,データシート1!$A$1:$BT$1,0),0)</f>
        <v>14.291512803549061</v>
      </c>
      <c r="BG26" s="34">
        <f>VLOOKUP($AX26&amp;"_"&amp;$BC$14,データシート1!$A:$BT,MATCH($BC$12&amp;"_"&amp;BG$20,データシート1!$A$1:$BT$1,0),0)</f>
        <v>0.39242692725501588</v>
      </c>
      <c r="BH26" s="34">
        <f>VLOOKUP($AX26&amp;"_"&amp;$BC$14,データシート1!$A:$BT,MATCH($BC$12&amp;"_"&amp;BH$20,データシート1!$A$1:$BT$1,0),0)</f>
        <v>4.3010478435853852</v>
      </c>
      <c r="BI26" s="34">
        <f>VLOOKUP($AX26&amp;"_"&amp;$BC$14,データシート1!$A:$BT,MATCH($BC$12&amp;"_"&amp;BI$20,データシート1!$A$1:$BT$1,0),0)</f>
        <v>3.4083695405654817</v>
      </c>
      <c r="BJ26" s="34">
        <f>VLOOKUP($AX26&amp;"_"&amp;$BC$14,データシート1!$A:$BT,MATCH($BC$12&amp;"_"&amp;BJ$20,データシート1!$A$1:$BT$1,0),0)</f>
        <v>6.0081130983576232</v>
      </c>
      <c r="BK26" s="34">
        <f t="shared" si="1"/>
        <v>6.4917738867185806</v>
      </c>
      <c r="BL26" s="34">
        <f t="shared" si="2"/>
        <v>6.3308006316238492</v>
      </c>
      <c r="BM26" s="34">
        <f>VLOOKUP($AX26&amp;"_"&amp;$BC$14,データシート1!$A:$BT,MATCH($BC$12&amp;"_"&amp;BM$20,データシート1!$A$1:$BT$1,0),0)</f>
        <v>2.2371373082896282</v>
      </c>
      <c r="BN26" s="34">
        <f>VLOOKUP($AX26&amp;"_"&amp;$BC$14,データシート1!$A:$BT,MATCH($BC$12&amp;"_"&amp;BN$20,データシート1!$A$1:$BT$1,0),0)</f>
        <v>4.093663323334221</v>
      </c>
      <c r="BO26" s="34">
        <f>VLOOKUP($AX26&amp;"_"&amp;$BC$14,データシート1!$A:$BT,MATCH($BC$12&amp;"_"&amp;BO$20,データシート1!$A$1:$BT$1,0),0)</f>
        <v>0.16097325509473101</v>
      </c>
      <c r="BP26" s="34">
        <f>VLOOKUP($AX26&amp;"_"&amp;$BC$14,データシート1!$A:$BT,MATCH($BC$12&amp;"_"&amp;BP$20,データシート1!$A$1:$BT$1,0),0)</f>
        <v>0</v>
      </c>
      <c r="BQ26" s="34">
        <f>VLOOKUP($AX26&amp;"_"&amp;$BC$14,データシート1!$A:$BT,MATCH($BC$12&amp;"_"&amp;BQ$20,データシート1!$A$1:$BT$1,0),0)</f>
        <v>0.25317830376542388</v>
      </c>
      <c r="BR26" s="35">
        <f t="shared" si="3"/>
        <v>35.146422403796571</v>
      </c>
      <c r="BT26" s="121" t="str">
        <f t="shared" si="4"/>
        <v>妹背牛町</v>
      </c>
      <c r="BU26" s="33">
        <f t="shared" si="25"/>
        <v>35.146422403796571</v>
      </c>
      <c r="BV26" s="59">
        <f t="shared" si="16"/>
        <v>0.54016842329700898</v>
      </c>
      <c r="BW26" s="59">
        <f t="shared" si="5"/>
        <v>0.40662781091498151</v>
      </c>
      <c r="BX26" s="59">
        <f t="shared" si="5"/>
        <v>1.1165487136825207E-2</v>
      </c>
      <c r="BY26" s="59">
        <f t="shared" si="5"/>
        <v>0.12237512524520218</v>
      </c>
      <c r="BZ26" s="59">
        <f t="shared" si="5"/>
        <v>9.6976286843844003E-2</v>
      </c>
      <c r="CA26" s="59">
        <f t="shared" si="5"/>
        <v>0.17094522535837439</v>
      </c>
      <c r="CB26" s="59">
        <f t="shared" si="5"/>
        <v>0.1847065346263331</v>
      </c>
      <c r="CC26" s="59">
        <f t="shared" si="5"/>
        <v>0.18012645949819309</v>
      </c>
      <c r="CD26" s="59">
        <f t="shared" si="5"/>
        <v>6.3651921171014245E-2</v>
      </c>
      <c r="CE26" s="59">
        <f t="shared" si="5"/>
        <v>0.11647453832717884</v>
      </c>
      <c r="CF26" s="59">
        <f t="shared" si="5"/>
        <v>4.5800751281399963E-3</v>
      </c>
      <c r="CG26" s="59">
        <f t="shared" si="5"/>
        <v>0</v>
      </c>
      <c r="CH26" s="59">
        <f t="shared" si="5"/>
        <v>7.203529874439658E-3</v>
      </c>
      <c r="CI26" s="122">
        <f t="shared" si="6"/>
        <v>1</v>
      </c>
      <c r="CK26" s="123" t="str">
        <f t="shared" si="7"/>
        <v>妹背牛町</v>
      </c>
      <c r="CL26" s="124">
        <f t="shared" si="17"/>
        <v>18.984987574389464</v>
      </c>
      <c r="CM26" s="65">
        <f t="shared" si="18"/>
        <v>0</v>
      </c>
      <c r="CN26" s="66">
        <f t="shared" si="19"/>
        <v>14.291512803549061</v>
      </c>
      <c r="CO26" s="65">
        <f t="shared" si="20"/>
        <v>0</v>
      </c>
      <c r="CP26" s="66">
        <f t="shared" si="8"/>
        <v>0.39242692725501588</v>
      </c>
      <c r="CQ26" s="65">
        <f t="shared" si="21"/>
        <v>0</v>
      </c>
      <c r="CR26" s="66">
        <f t="shared" si="9"/>
        <v>4.3010478435853852</v>
      </c>
      <c r="CS26" s="65">
        <f t="shared" si="22"/>
        <v>0</v>
      </c>
      <c r="CT26" s="66">
        <f t="shared" si="10"/>
        <v>3.4083695405654817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01550</v>
      </c>
      <c r="AY27" s="18" t="str">
        <f>IF(IFERROR(比較地域マスタ!$Z12,"")=0,"",IFERROR(比較地域マスタ!$Z12,""))</f>
        <v>置戸町</v>
      </c>
      <c r="BB27" s="110" t="str">
        <f t="shared" si="0"/>
        <v>01550</v>
      </c>
      <c r="BC27" s="1031" t="str">
        <f t="shared" si="0"/>
        <v>置戸町</v>
      </c>
      <c r="BD27" s="34">
        <f t="shared" si="14"/>
        <v>26.519357262532722</v>
      </c>
      <c r="BE27" s="34">
        <f t="shared" si="15"/>
        <v>9.7336705292556296</v>
      </c>
      <c r="BF27" s="34">
        <f>VLOOKUP($AX27&amp;"_"&amp;$BC$14,データシート1!$A:$BT,MATCH($BC$12&amp;"_"&amp;BF$20,データシート1!$A$1:$BT$1,0),0)</f>
        <v>1.692464410318528</v>
      </c>
      <c r="BG27" s="34">
        <f>VLOOKUP($AX27&amp;"_"&amp;$BC$14,データシート1!$A:$BT,MATCH($BC$12&amp;"_"&amp;BG$20,データシート1!$A$1:$BT$1,0),0)</f>
        <v>0.14856162246082746</v>
      </c>
      <c r="BH27" s="34">
        <f>VLOOKUP($AX27&amp;"_"&amp;$BC$14,データシート1!$A:$BT,MATCH($BC$12&amp;"_"&amp;BH$20,データシート1!$A$1:$BT$1,0),0)</f>
        <v>7.8926444964762741</v>
      </c>
      <c r="BI27" s="34">
        <f>VLOOKUP($AX27&amp;"_"&amp;$BC$14,データシート1!$A:$BT,MATCH($BC$12&amp;"_"&amp;BI$20,データシート1!$A$1:$BT$1,0),0)</f>
        <v>4.0610360483333396</v>
      </c>
      <c r="BJ27" s="34">
        <f>VLOOKUP($AX27&amp;"_"&amp;$BC$14,データシート1!$A:$BT,MATCH($BC$12&amp;"_"&amp;BJ$20,データシート1!$A$1:$BT$1,0),0)</f>
        <v>6.1091266957715309</v>
      </c>
      <c r="BK27" s="34">
        <f t="shared" si="1"/>
        <v>6.6155239891722255</v>
      </c>
      <c r="BL27" s="34">
        <f t="shared" si="2"/>
        <v>6.4570029925881869</v>
      </c>
      <c r="BM27" s="34">
        <f>VLOOKUP($AX27&amp;"_"&amp;$BC$14,データシート1!$A:$BT,MATCH($BC$12&amp;"_"&amp;BM$20,データシート1!$A$1:$BT$1,0),0)</f>
        <v>2.4980913564011771</v>
      </c>
      <c r="BN27" s="34">
        <f>VLOOKUP($AX27&amp;"_"&amp;$BC$14,データシート1!$A:$BT,MATCH($BC$12&amp;"_"&amp;BN$20,データシート1!$A$1:$BT$1,0),0)</f>
        <v>3.9589116361870098</v>
      </c>
      <c r="BO27" s="34">
        <f>VLOOKUP($AX27&amp;"_"&amp;$BC$14,データシート1!$A:$BT,MATCH($BC$12&amp;"_"&amp;BO$20,データシート1!$A$1:$BT$1,0),0)</f>
        <v>0.15852099658403901</v>
      </c>
      <c r="BP27" s="34">
        <f>VLOOKUP($AX27&amp;"_"&amp;$BC$14,データシート1!$A:$BT,MATCH($BC$12&amp;"_"&amp;BP$20,データシート1!$A$1:$BT$1,0),0)</f>
        <v>0</v>
      </c>
      <c r="BQ27" s="34">
        <f>VLOOKUP($AX27&amp;"_"&amp;$BC$14,データシート1!$A:$BT,MATCH($BC$12&amp;"_"&amp;BQ$20,データシート1!$A$1:$BT$1,0),0)</f>
        <v>0</v>
      </c>
      <c r="BR27" s="35">
        <f t="shared" si="3"/>
        <v>26.519357262532722</v>
      </c>
      <c r="BT27" s="121" t="str">
        <f t="shared" si="4"/>
        <v>置戸町</v>
      </c>
      <c r="BU27" s="33">
        <f t="shared" si="25"/>
        <v>26.519357262532722</v>
      </c>
      <c r="BV27" s="59">
        <f t="shared" si="16"/>
        <v>0.36704021266034331</v>
      </c>
      <c r="BW27" s="59">
        <f t="shared" si="5"/>
        <v>6.3819963416296227E-2</v>
      </c>
      <c r="BX27" s="59">
        <f t="shared" si="5"/>
        <v>5.6020069034900559E-3</v>
      </c>
      <c r="BY27" s="59">
        <f t="shared" si="5"/>
        <v>0.297618242340557</v>
      </c>
      <c r="BZ27" s="59">
        <f t="shared" si="5"/>
        <v>0.15313478407981188</v>
      </c>
      <c r="CA27" s="59">
        <f t="shared" si="5"/>
        <v>0.23036480994969941</v>
      </c>
      <c r="CB27" s="59">
        <f t="shared" si="5"/>
        <v>0.24946019331014557</v>
      </c>
      <c r="CC27" s="59">
        <f t="shared" si="5"/>
        <v>0.24348263529413733</v>
      </c>
      <c r="CD27" s="59">
        <f t="shared" si="5"/>
        <v>9.4198789649044379E-2</v>
      </c>
      <c r="CE27" s="59">
        <f t="shared" si="5"/>
        <v>0.14928384564509295</v>
      </c>
      <c r="CF27" s="59">
        <f t="shared" si="5"/>
        <v>5.9775580160082477E-3</v>
      </c>
      <c r="CG27" s="59">
        <f t="shared" si="5"/>
        <v>0</v>
      </c>
      <c r="CH27" s="59">
        <f t="shared" si="5"/>
        <v>0</v>
      </c>
      <c r="CI27" s="122">
        <f t="shared" si="6"/>
        <v>1</v>
      </c>
      <c r="CK27" s="123" t="str">
        <f t="shared" si="7"/>
        <v>置戸町</v>
      </c>
      <c r="CL27" s="124">
        <f t="shared" si="17"/>
        <v>9.7336705292556296</v>
      </c>
      <c r="CM27" s="65">
        <f t="shared" si="18"/>
        <v>0</v>
      </c>
      <c r="CN27" s="66">
        <f t="shared" si="19"/>
        <v>1.692464410318528</v>
      </c>
      <c r="CO27" s="65">
        <f t="shared" si="20"/>
        <v>0</v>
      </c>
      <c r="CP27" s="66">
        <f t="shared" si="8"/>
        <v>0.14856162246082746</v>
      </c>
      <c r="CQ27" s="65">
        <f t="shared" si="21"/>
        <v>0</v>
      </c>
      <c r="CR27" s="66">
        <f t="shared" si="9"/>
        <v>7.8926444964762741</v>
      </c>
      <c r="CS27" s="65">
        <f t="shared" si="22"/>
        <v>0</v>
      </c>
      <c r="CT27" s="66">
        <f t="shared" si="10"/>
        <v>4.0610360483333396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13421</v>
      </c>
      <c r="AY28" s="18" t="str">
        <f>IF(IFERROR(比較地域マスタ!$Z13,"")=0,"",IFERROR(比較地域マスタ!$Z13,""))</f>
        <v>小笠原村</v>
      </c>
      <c r="BB28" s="110" t="str">
        <f t="shared" si="0"/>
        <v>13421</v>
      </c>
      <c r="BC28" s="1031" t="str">
        <f t="shared" si="0"/>
        <v>小笠原村</v>
      </c>
      <c r="BD28" s="34">
        <f t="shared" si="14"/>
        <v>32.839306055384824</v>
      </c>
      <c r="BE28" s="34">
        <f t="shared" si="15"/>
        <v>8.6242502455681187</v>
      </c>
      <c r="BF28" s="34">
        <f>VLOOKUP($AX28&amp;"_"&amp;$BC$14,データシート1!$A:$BT,MATCH($BC$12&amp;"_"&amp;BF$20,データシート1!$A$1:$BT$1,0),0)</f>
        <v>0</v>
      </c>
      <c r="BG28" s="34">
        <f>VLOOKUP($AX28&amp;"_"&amp;$BC$14,データシート1!$A:$BT,MATCH($BC$12&amp;"_"&amp;BG$20,データシート1!$A$1:$BT$1,0),0)</f>
        <v>0.44801703323400621</v>
      </c>
      <c r="BH28" s="34">
        <f>VLOOKUP($AX28&amp;"_"&amp;$BC$14,データシート1!$A:$BT,MATCH($BC$12&amp;"_"&amp;BH$20,データシート1!$A$1:$BT$1,0),0)</f>
        <v>8.1762332123341128</v>
      </c>
      <c r="BI28" s="34">
        <f>VLOOKUP($AX28&amp;"_"&amp;$BC$14,データシート1!$A:$BT,MATCH($BC$12&amp;"_"&amp;BI$20,データシート1!$A$1:$BT$1,0),0)</f>
        <v>6.4978416224955247</v>
      </c>
      <c r="BJ28" s="34">
        <f>VLOOKUP($AX28&amp;"_"&amp;$BC$14,データシート1!$A:$BT,MATCH($BC$12&amp;"_"&amp;BJ$20,データシート1!$A$1:$BT$1,0),0)</f>
        <v>3.4647337750091411</v>
      </c>
      <c r="BK28" s="34">
        <f t="shared" si="1"/>
        <v>13.79709812929204</v>
      </c>
      <c r="BL28" s="34">
        <f t="shared" si="2"/>
        <v>6.8953623720587602</v>
      </c>
      <c r="BM28" s="34">
        <f>VLOOKUP($AX28&amp;"_"&amp;$BC$14,データシート1!$A:$BT,MATCH($BC$12&amp;"_"&amp;BM$20,データシート1!$A$1:$BT$1,0),0)</f>
        <v>1.4216559079410398</v>
      </c>
      <c r="BN28" s="34">
        <f>VLOOKUP($AX28&amp;"_"&amp;$BC$14,データシート1!$A:$BT,MATCH($BC$12&amp;"_"&amp;BN$20,データシート1!$A$1:$BT$1,0),0)</f>
        <v>5.4737064641177202</v>
      </c>
      <c r="BO28" s="34">
        <f>VLOOKUP($AX28&amp;"_"&amp;$BC$14,データシート1!$A:$BT,MATCH($BC$12&amp;"_"&amp;BO$20,データシート1!$A$1:$BT$1,0),0)</f>
        <v>0.150346801548397</v>
      </c>
      <c r="BP28" s="34">
        <f>VLOOKUP($AX28&amp;"_"&amp;$BC$14,データシート1!$A:$BT,MATCH($BC$12&amp;"_"&amp;BP$20,データシート1!$A$1:$BT$1,0),0)</f>
        <v>6.7513889556848827</v>
      </c>
      <c r="BQ28" s="34">
        <f>VLOOKUP($AX28&amp;"_"&amp;$BC$14,データシート1!$A:$BT,MATCH($BC$12&amp;"_"&amp;BQ$20,データシート1!$A$1:$BT$1,0),0)</f>
        <v>0.45538228301999989</v>
      </c>
      <c r="BR28" s="35">
        <f t="shared" si="3"/>
        <v>32.839306055384824</v>
      </c>
      <c r="BT28" s="121" t="str">
        <f t="shared" si="4"/>
        <v>小笠原村</v>
      </c>
      <c r="BU28" s="33">
        <f t="shared" si="25"/>
        <v>32.839306055384824</v>
      </c>
      <c r="BV28" s="59">
        <f t="shared" si="16"/>
        <v>0.26261974692835988</v>
      </c>
      <c r="BW28" s="59">
        <f t="shared" si="5"/>
        <v>0</v>
      </c>
      <c r="BX28" s="59">
        <f t="shared" si="5"/>
        <v>1.36427070803021E-2</v>
      </c>
      <c r="BY28" s="59">
        <f t="shared" si="5"/>
        <v>0.24897703984805777</v>
      </c>
      <c r="BZ28" s="59">
        <f t="shared" si="5"/>
        <v>0.19786781156509978</v>
      </c>
      <c r="CA28" s="59">
        <f t="shared" si="5"/>
        <v>0.10550569397434059</v>
      </c>
      <c r="CB28" s="59">
        <f t="shared" si="5"/>
        <v>0.42013975892251421</v>
      </c>
      <c r="CC28" s="59">
        <f t="shared" si="5"/>
        <v>0.20997284048662451</v>
      </c>
      <c r="CD28" s="59">
        <f t="shared" si="5"/>
        <v>4.3291289576684697E-2</v>
      </c>
      <c r="CE28" s="59">
        <f t="shared" si="5"/>
        <v>0.1666815509099398</v>
      </c>
      <c r="CF28" s="59">
        <f t="shared" si="5"/>
        <v>4.5782575702065995E-3</v>
      </c>
      <c r="CG28" s="59">
        <f t="shared" si="5"/>
        <v>0.20558866086568306</v>
      </c>
      <c r="CH28" s="59">
        <f t="shared" si="5"/>
        <v>1.3866988609685575E-2</v>
      </c>
      <c r="CI28" s="122">
        <f t="shared" si="6"/>
        <v>1</v>
      </c>
      <c r="CK28" s="123" t="str">
        <f t="shared" si="7"/>
        <v>小笠原村</v>
      </c>
      <c r="CL28" s="124">
        <f t="shared" si="17"/>
        <v>8.6242502455681187</v>
      </c>
      <c r="CM28" s="65">
        <f t="shared" si="18"/>
        <v>0</v>
      </c>
      <c r="CN28" s="66">
        <f t="shared" si="19"/>
        <v>0</v>
      </c>
      <c r="CO28" s="65">
        <f t="shared" si="20"/>
        <v>0</v>
      </c>
      <c r="CP28" s="66">
        <f t="shared" si="8"/>
        <v>0.44801703323400621</v>
      </c>
      <c r="CQ28" s="65">
        <f t="shared" si="21"/>
        <v>0</v>
      </c>
      <c r="CR28" s="66">
        <f t="shared" si="9"/>
        <v>8.1762332123341128</v>
      </c>
      <c r="CS28" s="65">
        <f t="shared" si="22"/>
        <v>0</v>
      </c>
      <c r="CT28" s="66">
        <f t="shared" si="10"/>
        <v>6.4978416224955247</v>
      </c>
      <c r="CU28" s="67">
        <f t="shared" si="23"/>
        <v>1</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9.9269999999999996</v>
      </c>
      <c r="DB28" s="962">
        <f>VLOOKUP($AX28&amp;"_"&amp;$CW$14,データシート1!$A:$BT,MATCH($CW$12&amp;"_"&amp;DB$20,データシート1!$A$1:$BT$1,0),0)</f>
        <v>0.48299999999999998</v>
      </c>
      <c r="DC28" s="962">
        <f>VLOOKUP($AX28&amp;"_"&amp;$CW$14,データシート1!$A:$BT,MATCH($CW$12&amp;"_"&amp;DC$20,データシート1!$A$1:$BT$1,0),0)</f>
        <v>0</v>
      </c>
      <c r="DD28" s="961">
        <f t="shared" si="11"/>
        <v>10.41</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1</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0.95</v>
      </c>
      <c r="DR28" s="127">
        <f t="shared" si="13"/>
        <v>0.05</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20425</v>
      </c>
      <c r="AY29" s="18" t="str">
        <f>IF(IFERROR(比較地域マスタ!$Z14,"")=0,"",IFERROR(比較地域マスタ!$Z14,""))</f>
        <v>木祖村</v>
      </c>
      <c r="BB29" s="110" t="str">
        <f t="shared" si="0"/>
        <v>20425</v>
      </c>
      <c r="BC29" s="1031" t="str">
        <f t="shared" si="0"/>
        <v>木祖村</v>
      </c>
      <c r="BD29" s="34">
        <f t="shared" si="14"/>
        <v>16.123198798876718</v>
      </c>
      <c r="BE29" s="34">
        <f t="shared" si="15"/>
        <v>1.7528410016536005</v>
      </c>
      <c r="BF29" s="34">
        <f>VLOOKUP($AX29&amp;"_"&amp;$BC$14,データシート1!$A:$BT,MATCH($BC$12&amp;"_"&amp;BF$20,データシート1!$A$1:$BT$1,0),0)</f>
        <v>0.30688460703058057</v>
      </c>
      <c r="BG29" s="34">
        <f>VLOOKUP($AX29&amp;"_"&amp;$BC$14,データシート1!$A:$BT,MATCH($BC$12&amp;"_"&amp;BG$20,データシート1!$A$1:$BT$1,0),0)</f>
        <v>0.51228076672614908</v>
      </c>
      <c r="BH29" s="34">
        <f>VLOOKUP($AX29&amp;"_"&amp;$BC$14,データシート1!$A:$BT,MATCH($BC$12&amp;"_"&amp;BH$20,データシート1!$A$1:$BT$1,0),0)</f>
        <v>0.93367562789687075</v>
      </c>
      <c r="BI29" s="34">
        <f>VLOOKUP($AX29&amp;"_"&amp;$BC$14,データシート1!$A:$BT,MATCH($BC$12&amp;"_"&amp;BI$20,データシート1!$A$1:$BT$1,0),0)</f>
        <v>2.8546122824039566</v>
      </c>
      <c r="BJ29" s="34">
        <f>VLOOKUP($AX29&amp;"_"&amp;$BC$14,データシート1!$A:$BT,MATCH($BC$12&amp;"_"&amp;BJ$20,データシート1!$A$1:$BT$1,0),0)</f>
        <v>4.2270870394863449</v>
      </c>
      <c r="BK29" s="34">
        <f t="shared" si="1"/>
        <v>7.0216032766610761</v>
      </c>
      <c r="BL29" s="34">
        <f t="shared" si="2"/>
        <v>6.8630238929696397</v>
      </c>
      <c r="BM29" s="34">
        <f>VLOOKUP($AX29&amp;"_"&amp;$BC$14,データシート1!$A:$BT,MATCH($BC$12&amp;"_"&amp;BM$20,データシート1!$A$1:$BT$1,0),0)</f>
        <v>2.574202953767045</v>
      </c>
      <c r="BN29" s="34">
        <f>VLOOKUP($AX29&amp;"_"&amp;$BC$14,データシート1!$A:$BT,MATCH($BC$12&amp;"_"&amp;BN$20,データシート1!$A$1:$BT$1,0),0)</f>
        <v>4.2888209392025942</v>
      </c>
      <c r="BO29" s="34">
        <f>VLOOKUP($AX29&amp;"_"&amp;$BC$14,データシート1!$A:$BT,MATCH($BC$12&amp;"_"&amp;BO$20,データシート1!$A$1:$BT$1,0),0)</f>
        <v>0.15857938369143601</v>
      </c>
      <c r="BP29" s="34">
        <f>VLOOKUP($AX29&amp;"_"&amp;$BC$14,データシート1!$A:$BT,MATCH($BC$12&amp;"_"&amp;BP$20,データシート1!$A$1:$BT$1,0),0)</f>
        <v>0</v>
      </c>
      <c r="BQ29" s="34">
        <f>VLOOKUP($AX29&amp;"_"&amp;$BC$14,データシート1!$A:$BT,MATCH($BC$12&amp;"_"&amp;BQ$20,データシート1!$A$1:$BT$1,0),0)</f>
        <v>0.26705519867173982</v>
      </c>
      <c r="BR29" s="35">
        <f t="shared" si="3"/>
        <v>16.123198798876718</v>
      </c>
      <c r="BT29" s="121" t="str">
        <f t="shared" si="4"/>
        <v>木祖村</v>
      </c>
      <c r="BU29" s="33">
        <f t="shared" si="25"/>
        <v>16.123198798876718</v>
      </c>
      <c r="BV29" s="59">
        <f t="shared" si="16"/>
        <v>0.10871546170947904</v>
      </c>
      <c r="BW29" s="59">
        <f t="shared" si="5"/>
        <v>1.9033729649972488E-2</v>
      </c>
      <c r="BX29" s="59">
        <f t="shared" si="5"/>
        <v>3.1772898983410104E-2</v>
      </c>
      <c r="BY29" s="59">
        <f t="shared" si="5"/>
        <v>5.7908833076096455E-2</v>
      </c>
      <c r="BZ29" s="59">
        <f t="shared" si="5"/>
        <v>0.17704999597243903</v>
      </c>
      <c r="CA29" s="59">
        <f t="shared" si="5"/>
        <v>0.26217421816946401</v>
      </c>
      <c r="CB29" s="59">
        <f t="shared" si="5"/>
        <v>0.43549691126740075</v>
      </c>
      <c r="CC29" s="59">
        <f t="shared" si="5"/>
        <v>0.42566143223686964</v>
      </c>
      <c r="CD29" s="59">
        <f t="shared" si="5"/>
        <v>0.15965832747447029</v>
      </c>
      <c r="CE29" s="59">
        <f t="shared" si="5"/>
        <v>0.2660031047623993</v>
      </c>
      <c r="CF29" s="59">
        <f t="shared" si="5"/>
        <v>9.8354790305310892E-3</v>
      </c>
      <c r="CG29" s="59">
        <f t="shared" si="5"/>
        <v>0</v>
      </c>
      <c r="CH29" s="59">
        <f t="shared" si="5"/>
        <v>1.6563412881217168E-2</v>
      </c>
      <c r="CI29" s="122">
        <f t="shared" si="6"/>
        <v>1</v>
      </c>
      <c r="CK29" s="123" t="str">
        <f t="shared" si="7"/>
        <v>木祖村</v>
      </c>
      <c r="CL29" s="124">
        <f t="shared" si="17"/>
        <v>1.7528410016536005</v>
      </c>
      <c r="CM29" s="65">
        <f t="shared" si="18"/>
        <v>0</v>
      </c>
      <c r="CN29" s="66">
        <f t="shared" si="19"/>
        <v>0.30688460703058057</v>
      </c>
      <c r="CO29" s="65">
        <f t="shared" si="20"/>
        <v>0</v>
      </c>
      <c r="CP29" s="66">
        <f t="shared" si="8"/>
        <v>0.51228076672614908</v>
      </c>
      <c r="CQ29" s="65">
        <f t="shared" si="21"/>
        <v>0</v>
      </c>
      <c r="CR29" s="66">
        <f t="shared" si="9"/>
        <v>0.93367562789687075</v>
      </c>
      <c r="CS29" s="65">
        <f t="shared" si="22"/>
        <v>0</v>
      </c>
      <c r="CT29" s="66">
        <f t="shared" si="10"/>
        <v>2.8546122824039566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01393</v>
      </c>
      <c r="AY30" s="18" t="str">
        <f>IF(IFERROR(比較地域マスタ!$Z15,"")=0,"",IFERROR(比較地域マスタ!$Z15,""))</f>
        <v>黒松内町</v>
      </c>
      <c r="BB30" s="110" t="str">
        <f t="shared" si="0"/>
        <v>01393</v>
      </c>
      <c r="BC30" s="1031" t="str">
        <f t="shared" si="0"/>
        <v>黒松内町</v>
      </c>
      <c r="BD30" s="34">
        <f t="shared" si="14"/>
        <v>18.947208940818332</v>
      </c>
      <c r="BE30" s="34">
        <f t="shared" si="15"/>
        <v>3.2847684028372166</v>
      </c>
      <c r="BF30" s="34">
        <f>VLOOKUP($AX30&amp;"_"&amp;$BC$14,データシート1!$A:$BT,MATCH($BC$12&amp;"_"&amp;BF$20,データシート1!$A$1:$BT$1,0),0)</f>
        <v>0</v>
      </c>
      <c r="BG30" s="34">
        <f>VLOOKUP($AX30&amp;"_"&amp;$BC$14,データシート1!$A:$BT,MATCH($BC$12&amp;"_"&amp;BG$20,データシート1!$A$1:$BT$1,0),0)</f>
        <v>0.31394154180401268</v>
      </c>
      <c r="BH30" s="34">
        <f>VLOOKUP($AX30&amp;"_"&amp;$BC$14,データシート1!$A:$BT,MATCH($BC$12&amp;"_"&amp;BH$20,データシート1!$A$1:$BT$1,0),0)</f>
        <v>2.970826861033204</v>
      </c>
      <c r="BI30" s="34">
        <f>VLOOKUP($AX30&amp;"_"&amp;$BC$14,データシート1!$A:$BT,MATCH($BC$12&amp;"_"&amp;BI$20,データシート1!$A$1:$BT$1,0),0)</f>
        <v>4.7137025561011985</v>
      </c>
      <c r="BJ30" s="34">
        <f>VLOOKUP($AX30&amp;"_"&amp;$BC$14,データシート1!$A:$BT,MATCH($BC$12&amp;"_"&amp;BJ$20,データシート1!$A$1:$BT$1,0),0)</f>
        <v>6.4341269657119282</v>
      </c>
      <c r="BK30" s="34">
        <f t="shared" si="1"/>
        <v>4.2739378515980366</v>
      </c>
      <c r="BL30" s="34">
        <f t="shared" si="2"/>
        <v>4.1168765326989334</v>
      </c>
      <c r="BM30" s="34">
        <f>VLOOKUP($AX30&amp;"_"&amp;$BC$14,データシート1!$A:$BT,MATCH($BC$12&amp;"_"&amp;BM$20,データシート1!$A$1:$BT$1,0),0)</f>
        <v>2.0305486868679856</v>
      </c>
      <c r="BN30" s="34">
        <f>VLOOKUP($AX30&amp;"_"&amp;$BC$14,データシート1!$A:$BT,MATCH($BC$12&amp;"_"&amp;BN$20,データシート1!$A$1:$BT$1,0),0)</f>
        <v>2.0863278458309478</v>
      </c>
      <c r="BO30" s="34">
        <f>VLOOKUP($AX30&amp;"_"&amp;$BC$14,データシート1!$A:$BT,MATCH($BC$12&amp;"_"&amp;BO$20,データシート1!$A$1:$BT$1,0),0)</f>
        <v>0.15706131889910299</v>
      </c>
      <c r="BP30" s="34">
        <f>VLOOKUP($AX30&amp;"_"&amp;$BC$14,データシート1!$A:$BT,MATCH($BC$12&amp;"_"&amp;BP$20,データシート1!$A$1:$BT$1,0),0)</f>
        <v>0</v>
      </c>
      <c r="BQ30" s="34">
        <f>VLOOKUP($AX30&amp;"_"&amp;$BC$14,データシート1!$A:$BT,MATCH($BC$12&amp;"_"&amp;BQ$20,データシート1!$A$1:$BT$1,0),0)</f>
        <v>0.24067316456995011</v>
      </c>
      <c r="BR30" s="35">
        <f t="shared" si="3"/>
        <v>18.947208940818332</v>
      </c>
      <c r="BT30" s="121" t="str">
        <f t="shared" si="4"/>
        <v>黒松内町</v>
      </c>
      <c r="BU30" s="33">
        <f t="shared" si="25"/>
        <v>18.947208940818332</v>
      </c>
      <c r="BV30" s="59">
        <f t="shared" si="16"/>
        <v>0.17336423602532708</v>
      </c>
      <c r="BW30" s="59">
        <f t="shared" si="5"/>
        <v>0</v>
      </c>
      <c r="BX30" s="59">
        <f t="shared" si="5"/>
        <v>1.65692763923494E-2</v>
      </c>
      <c r="BY30" s="59">
        <f t="shared" si="5"/>
        <v>0.15679495963297768</v>
      </c>
      <c r="BZ30" s="59">
        <f t="shared" si="5"/>
        <v>0.24878084000785888</v>
      </c>
      <c r="CA30" s="59">
        <f t="shared" si="5"/>
        <v>0.33958178145440548</v>
      </c>
      <c r="CB30" s="59">
        <f t="shared" si="5"/>
        <v>0.22557084080023054</v>
      </c>
      <c r="CC30" s="59">
        <f t="shared" si="5"/>
        <v>0.21728142364176226</v>
      </c>
      <c r="CD30" s="59">
        <f t="shared" si="5"/>
        <v>0.10716874940316598</v>
      </c>
      <c r="CE30" s="59">
        <f t="shared" si="5"/>
        <v>0.11011267423859628</v>
      </c>
      <c r="CF30" s="59">
        <f t="shared" si="5"/>
        <v>8.2894171584682753E-3</v>
      </c>
      <c r="CG30" s="59">
        <f t="shared" si="5"/>
        <v>0</v>
      </c>
      <c r="CH30" s="59">
        <f t="shared" si="5"/>
        <v>1.2702301712177953E-2</v>
      </c>
      <c r="CI30" s="122">
        <f t="shared" si="6"/>
        <v>1</v>
      </c>
      <c r="CK30" s="123" t="str">
        <f t="shared" si="7"/>
        <v>黒松内町</v>
      </c>
      <c r="CL30" s="124">
        <f t="shared" si="17"/>
        <v>3.2847684028372166</v>
      </c>
      <c r="CM30" s="65">
        <f t="shared" si="18"/>
        <v>1</v>
      </c>
      <c r="CN30" s="66">
        <f t="shared" si="19"/>
        <v>0</v>
      </c>
      <c r="CO30" s="65">
        <f t="shared" si="20"/>
        <v>0</v>
      </c>
      <c r="CP30" s="66">
        <f t="shared" si="8"/>
        <v>0.31394154180401268</v>
      </c>
      <c r="CQ30" s="65">
        <f t="shared" si="21"/>
        <v>0</v>
      </c>
      <c r="CR30" s="66">
        <f t="shared" si="9"/>
        <v>2.970826861033204</v>
      </c>
      <c r="CS30" s="65">
        <f t="shared" si="22"/>
        <v>0</v>
      </c>
      <c r="CT30" s="66">
        <f t="shared" si="10"/>
        <v>4.7137025561011985</v>
      </c>
      <c r="CU30" s="67">
        <f t="shared" si="23"/>
        <v>0</v>
      </c>
      <c r="CV30" s="16"/>
      <c r="CW30" s="959">
        <f t="shared" si="24"/>
        <v>3.6320000000000001</v>
      </c>
      <c r="CX30" s="962">
        <f>VLOOKUP($AX30&amp;"_"&amp;$CW$14,データシート1!$A:$BT,MATCH($CW$12&amp;"_"&amp;CX$20,データシート1!$A$1:$BT$1,0),0)</f>
        <v>3.6320000000000001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3.6320000000000001</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32526</v>
      </c>
      <c r="AY31" s="18" t="str">
        <f>IF(IFERROR(比較地域マスタ!$Z16,"")=0,"",IFERROR(比較地域マスタ!$Z16,""))</f>
        <v>西ノ島町</v>
      </c>
      <c r="BB31" s="110" t="str">
        <f t="shared" si="0"/>
        <v>32526</v>
      </c>
      <c r="BC31" s="1031" t="str">
        <f t="shared" si="0"/>
        <v>西ノ島町</v>
      </c>
      <c r="BD31" s="34">
        <f t="shared" si="14"/>
        <v>44.586379927710681</v>
      </c>
      <c r="BE31" s="34">
        <f t="shared" si="15"/>
        <v>3.6190969514864806</v>
      </c>
      <c r="BF31" s="34">
        <f>VLOOKUP($AX31&amp;"_"&amp;$BC$14,データシート1!$A:$BT,MATCH($BC$12&amp;"_"&amp;BF$20,データシート1!$A$1:$BT$1,0),0)</f>
        <v>0.45647648411214453</v>
      </c>
      <c r="BG31" s="34">
        <f>VLOOKUP($AX31&amp;"_"&amp;$BC$14,データシート1!$A:$BT,MATCH($BC$12&amp;"_"&amp;BG$20,データシート1!$A$1:$BT$1,0),0)</f>
        <v>0.30286956803648557</v>
      </c>
      <c r="BH31" s="34">
        <f>VLOOKUP($AX31&amp;"_"&amp;$BC$14,データシート1!$A:$BT,MATCH($BC$12&amp;"_"&amp;BH$20,データシート1!$A$1:$BT$1,0),0)</f>
        <v>2.8597508993378504</v>
      </c>
      <c r="BI31" s="34">
        <f>VLOOKUP($AX31&amp;"_"&amp;$BC$14,データシート1!$A:$BT,MATCH($BC$12&amp;"_"&amp;BI$20,データシート1!$A$1:$BT$1,0),0)</f>
        <v>5.1576159836736837</v>
      </c>
      <c r="BJ31" s="34">
        <f>VLOOKUP($AX31&amp;"_"&amp;$BC$14,データシート1!$A:$BT,MATCH($BC$12&amp;"_"&amp;BJ$20,データシート1!$A$1:$BT$1,0),0)</f>
        <v>5.5027530058996001</v>
      </c>
      <c r="BK31" s="34">
        <f t="shared" si="1"/>
        <v>29.950118288875913</v>
      </c>
      <c r="BL31" s="34">
        <f t="shared" si="2"/>
        <v>5.6368636996533725</v>
      </c>
      <c r="BM31" s="34">
        <f>VLOOKUP($AX31&amp;"_"&amp;$BC$14,データシート1!$A:$BT,MATCH($BC$12&amp;"_"&amp;BM$20,データシート1!$A$1:$BT$1,0),0)</f>
        <v>1.8824028991379922</v>
      </c>
      <c r="BN31" s="34">
        <f>VLOOKUP($AX31&amp;"_"&amp;$BC$14,データシート1!$A:$BT,MATCH($BC$12&amp;"_"&amp;BN$20,データシート1!$A$1:$BT$1,0),0)</f>
        <v>3.7544608005153806</v>
      </c>
      <c r="BO31" s="34">
        <f>VLOOKUP($AX31&amp;"_"&amp;$BC$14,データシート1!$A:$BT,MATCH($BC$12&amp;"_"&amp;BO$20,データシート1!$A$1:$BT$1,0),0)</f>
        <v>0.155776802536359</v>
      </c>
      <c r="BP31" s="34">
        <f>VLOOKUP($AX31&amp;"_"&amp;$BC$14,データシート1!$A:$BT,MATCH($BC$12&amp;"_"&amp;BP$20,データシート1!$A$1:$BT$1,0),0)</f>
        <v>24.157477786686183</v>
      </c>
      <c r="BQ31" s="34">
        <f>VLOOKUP($AX31&amp;"_"&amp;$BC$14,データシート1!$A:$BT,MATCH($BC$12&amp;"_"&amp;BQ$20,データシート1!$A$1:$BT$1,0),0)</f>
        <v>0.35679569777499998</v>
      </c>
      <c r="BR31" s="35">
        <f t="shared" si="3"/>
        <v>44.586379927710681</v>
      </c>
      <c r="BT31" s="121" t="str">
        <f t="shared" si="4"/>
        <v>西ノ島町</v>
      </c>
      <c r="BU31" s="33">
        <f t="shared" si="25"/>
        <v>44.586379927710681</v>
      </c>
      <c r="BV31" s="59">
        <f t="shared" si="16"/>
        <v>8.1170459619153604E-2</v>
      </c>
      <c r="BW31" s="59">
        <f t="shared" si="5"/>
        <v>1.0238025263594946E-2</v>
      </c>
      <c r="BX31" s="59">
        <f t="shared" si="5"/>
        <v>6.7928719157630121E-3</v>
      </c>
      <c r="BY31" s="59">
        <f t="shared" si="5"/>
        <v>6.4139562439795642E-2</v>
      </c>
      <c r="BZ31" s="59">
        <f t="shared" si="5"/>
        <v>0.11567693972993302</v>
      </c>
      <c r="CA31" s="59">
        <f t="shared" si="5"/>
        <v>0.1234178019121846</v>
      </c>
      <c r="CB31" s="59">
        <f t="shared" si="5"/>
        <v>0.67173245142204852</v>
      </c>
      <c r="CC31" s="59">
        <f t="shared" si="5"/>
        <v>0.1264256866960852</v>
      </c>
      <c r="CD31" s="59">
        <f t="shared" si="5"/>
        <v>4.2219236057961913E-2</v>
      </c>
      <c r="CE31" s="59">
        <f t="shared" si="5"/>
        <v>8.4206450638123292E-2</v>
      </c>
      <c r="CF31" s="59">
        <f t="shared" si="5"/>
        <v>3.4938203726995755E-3</v>
      </c>
      <c r="CG31" s="59">
        <f t="shared" si="5"/>
        <v>0.54181294435326377</v>
      </c>
      <c r="CH31" s="59">
        <f t="shared" si="5"/>
        <v>8.0023473166802115E-3</v>
      </c>
      <c r="CI31" s="122">
        <f t="shared" si="6"/>
        <v>1</v>
      </c>
      <c r="CK31" s="123" t="str">
        <f t="shared" si="7"/>
        <v>西ノ島町</v>
      </c>
      <c r="CL31" s="124">
        <f t="shared" si="17"/>
        <v>3.6190969514864806</v>
      </c>
      <c r="CM31" s="65">
        <f t="shared" si="18"/>
        <v>0</v>
      </c>
      <c r="CN31" s="66">
        <f t="shared" si="19"/>
        <v>0.45647648411214453</v>
      </c>
      <c r="CO31" s="65">
        <f t="shared" si="20"/>
        <v>0</v>
      </c>
      <c r="CP31" s="66">
        <f t="shared" si="8"/>
        <v>0.30286956803648557</v>
      </c>
      <c r="CQ31" s="65">
        <f t="shared" si="21"/>
        <v>0</v>
      </c>
      <c r="CR31" s="66">
        <f t="shared" si="9"/>
        <v>2.8597508993378504</v>
      </c>
      <c r="CS31" s="65">
        <f t="shared" si="22"/>
        <v>0</v>
      </c>
      <c r="CT31" s="66">
        <f t="shared" si="10"/>
        <v>5.1576159836736837</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0.56200000000000006</v>
      </c>
      <c r="DC31" s="962">
        <f>VLOOKUP($AX31&amp;"_"&amp;$CW$14,データシート1!$A:$BT,MATCH($CW$12&amp;"_"&amp;DC$20,データシート1!$A$1:$BT$1,0),0)</f>
        <v>0</v>
      </c>
      <c r="DD31" s="961">
        <f t="shared" si="11"/>
        <v>0.56200000000000006</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1</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0</v>
      </c>
      <c r="DR31" s="127">
        <f t="shared" si="13"/>
        <v>1</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31403</v>
      </c>
      <c r="AY32" s="18" t="str">
        <f>IF(IFERROR(比較地域マスタ!$Z17,"")=0,"",IFERROR(比較地域マスタ!$Z17,""))</f>
        <v>江府町</v>
      </c>
      <c r="AZ32" s="16"/>
      <c r="BA32" s="16"/>
      <c r="BB32" s="110" t="str">
        <f t="shared" si="0"/>
        <v>31403</v>
      </c>
      <c r="BC32" s="1031" t="str">
        <f t="shared" si="0"/>
        <v>江府町</v>
      </c>
      <c r="BD32" s="34">
        <f t="shared" si="14"/>
        <v>20.02826604312714</v>
      </c>
      <c r="BE32" s="34">
        <f t="shared" si="15"/>
        <v>5.4125936149668412</v>
      </c>
      <c r="BF32" s="34">
        <f>VLOOKUP($AX32&amp;"_"&amp;$BC$14,データシート1!$A:$BT,MATCH($BC$12&amp;"_"&amp;BF$20,データシート1!$A$1:$BT$1,0),0)</f>
        <v>3.5455360998501435</v>
      </c>
      <c r="BG32" s="34">
        <f>VLOOKUP($AX32&amp;"_"&amp;$BC$14,データシート1!$A:$BT,MATCH($BC$12&amp;"_"&amp;BG$20,データシート1!$A$1:$BT$1,0),0)</f>
        <v>0.29925929866032475</v>
      </c>
      <c r="BH32" s="34">
        <f>VLOOKUP($AX32&amp;"_"&amp;$BC$14,データシート1!$A:$BT,MATCH($BC$12&amp;"_"&amp;BH$20,データシート1!$A$1:$BT$1,0),0)</f>
        <v>1.5677982164563729</v>
      </c>
      <c r="BI32" s="34">
        <f>VLOOKUP($AX32&amp;"_"&amp;$BC$14,データシート1!$A:$BT,MATCH($BC$12&amp;"_"&amp;BI$20,データシート1!$A$1:$BT$1,0),0)</f>
        <v>3.5827715458974696</v>
      </c>
      <c r="BJ32" s="34">
        <f>VLOOKUP($AX32&amp;"_"&amp;$BC$14,データシート1!$A:$BT,MATCH($BC$12&amp;"_"&amp;BJ$20,データシート1!$A$1:$BT$1,0),0)</f>
        <v>3.6575128915871993</v>
      </c>
      <c r="BK32" s="34">
        <f t="shared" si="1"/>
        <v>7.1516172449615896</v>
      </c>
      <c r="BL32" s="34">
        <f t="shared" si="2"/>
        <v>6.9948478615994745</v>
      </c>
      <c r="BM32" s="34">
        <f>VLOOKUP($AX32&amp;"_"&amp;$BC$14,データシート1!$A:$BT,MATCH($BC$12&amp;"_"&amp;BM$20,データシート1!$A$1:$BT$1,0),0)</f>
        <v>2.3621777896764118</v>
      </c>
      <c r="BN32" s="34">
        <f>VLOOKUP($AX32&amp;"_"&amp;$BC$14,データシート1!$A:$BT,MATCH($BC$12&amp;"_"&amp;BN$20,データシート1!$A$1:$BT$1,0),0)</f>
        <v>4.6326700719230622</v>
      </c>
      <c r="BO32" s="34">
        <f>VLOOKUP($AX32&amp;"_"&amp;$BC$14,データシート1!$A:$BT,MATCH($BC$12&amp;"_"&amp;BO$20,データシート1!$A$1:$BT$1,0),0)</f>
        <v>0.15676938336211499</v>
      </c>
      <c r="BP32" s="34">
        <f>VLOOKUP($AX32&amp;"_"&amp;$BC$14,データシート1!$A:$BT,MATCH($BC$12&amp;"_"&amp;BP$20,データシート1!$A$1:$BT$1,0),0)</f>
        <v>0</v>
      </c>
      <c r="BQ32" s="34">
        <f>VLOOKUP($AX32&amp;"_"&amp;$BC$14,データシート1!$A:$BT,MATCH($BC$12&amp;"_"&amp;BQ$20,データシート1!$A$1:$BT$1,0),0)</f>
        <v>0.2237707457140431</v>
      </c>
      <c r="BR32" s="35">
        <f t="shared" si="3"/>
        <v>20.02826604312714</v>
      </c>
      <c r="BS32" s="21"/>
      <c r="BT32" s="121" t="str">
        <f t="shared" si="4"/>
        <v>江府町</v>
      </c>
      <c r="BU32" s="33">
        <f t="shared" si="25"/>
        <v>20.02826604312714</v>
      </c>
      <c r="BV32" s="59">
        <f t="shared" si="16"/>
        <v>0.27024773903601185</v>
      </c>
      <c r="BW32" s="59">
        <f t="shared" si="5"/>
        <v>0.17702661289876478</v>
      </c>
      <c r="BX32" s="59">
        <f t="shared" si="5"/>
        <v>1.4941847587600724E-2</v>
      </c>
      <c r="BY32" s="59">
        <f t="shared" si="5"/>
        <v>7.8279278549646364E-2</v>
      </c>
      <c r="BZ32" s="59">
        <f t="shared" si="5"/>
        <v>0.17888575766782</v>
      </c>
      <c r="CA32" s="59">
        <f t="shared" si="5"/>
        <v>0.18261755080102424</v>
      </c>
      <c r="CB32" s="59">
        <f t="shared" si="5"/>
        <v>0.35707620567661297</v>
      </c>
      <c r="CC32" s="59">
        <f t="shared" si="5"/>
        <v>0.34924879899924299</v>
      </c>
      <c r="CD32" s="59">
        <f t="shared" si="5"/>
        <v>0.1179422015160924</v>
      </c>
      <c r="CE32" s="59">
        <f t="shared" si="5"/>
        <v>0.23130659748315058</v>
      </c>
      <c r="CF32" s="59">
        <f t="shared" si="5"/>
        <v>7.8274066773699399E-3</v>
      </c>
      <c r="CG32" s="59">
        <f t="shared" si="5"/>
        <v>0</v>
      </c>
      <c r="CH32" s="59">
        <f t="shared" si="5"/>
        <v>1.1172746818531094E-2</v>
      </c>
      <c r="CI32" s="122">
        <f t="shared" si="6"/>
        <v>1</v>
      </c>
      <c r="CJ32" s="16"/>
      <c r="CK32" s="123" t="str">
        <f t="shared" si="7"/>
        <v>江府町</v>
      </c>
      <c r="CL32" s="124">
        <f t="shared" si="17"/>
        <v>5.4125936149668412</v>
      </c>
      <c r="CM32" s="65">
        <f t="shared" si="18"/>
        <v>1</v>
      </c>
      <c r="CN32" s="66">
        <f t="shared" si="19"/>
        <v>3.5455360998501435</v>
      </c>
      <c r="CO32" s="65">
        <f t="shared" si="20"/>
        <v>1</v>
      </c>
      <c r="CP32" s="66">
        <f t="shared" si="8"/>
        <v>0.29925929866032475</v>
      </c>
      <c r="CQ32" s="65">
        <f t="shared" si="21"/>
        <v>0</v>
      </c>
      <c r="CR32" s="66">
        <f t="shared" si="9"/>
        <v>1.5677982164563729</v>
      </c>
      <c r="CS32" s="65">
        <f t="shared" si="22"/>
        <v>0</v>
      </c>
      <c r="CT32" s="66">
        <f t="shared" si="10"/>
        <v>3.5827715458974696</v>
      </c>
      <c r="CU32" s="67">
        <f t="shared" si="23"/>
        <v>0</v>
      </c>
      <c r="CV32" s="16"/>
      <c r="CW32" s="959">
        <f t="shared" si="24"/>
        <v>15.263</v>
      </c>
      <c r="CX32" s="962">
        <f>VLOOKUP($AX32&amp;"_"&amp;$CW$14,データシート1!$A:$BT,MATCH($CW$12&amp;"_"&amp;CX$20,データシート1!$A$1:$BT$1,0),0)</f>
        <v>15.263</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15.263</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45430</v>
      </c>
      <c r="AY33" s="18" t="str">
        <f>IF(IFERROR(比較地域マスタ!$Z18,"")=0,"",IFERROR(比較地域マスタ!$Z18,""))</f>
        <v>椎葉村</v>
      </c>
      <c r="BB33" s="110" t="str">
        <f t="shared" si="0"/>
        <v>45430</v>
      </c>
      <c r="BC33" s="1031" t="str">
        <f t="shared" si="0"/>
        <v>椎葉村</v>
      </c>
      <c r="BD33" s="34">
        <f t="shared" si="14"/>
        <v>18.076919505292921</v>
      </c>
      <c r="BE33" s="34">
        <f t="shared" si="15"/>
        <v>4.261198645581934</v>
      </c>
      <c r="BF33" s="34">
        <f>VLOOKUP($AX33&amp;"_"&amp;$BC$14,データシート1!$A:$BT,MATCH($BC$12&amp;"_"&amp;BF$20,データシート1!$A$1:$BT$1,0),0)</f>
        <v>0</v>
      </c>
      <c r="BG33" s="34">
        <f>VLOOKUP($AX33&amp;"_"&amp;$BC$14,データシート1!$A:$BT,MATCH($BC$12&amp;"_"&amp;BG$20,データシート1!$A$1:$BT$1,0),0)</f>
        <v>0.41736063513968696</v>
      </c>
      <c r="BH33" s="34">
        <f>VLOOKUP($AX33&amp;"_"&amp;$BC$14,データシート1!$A:$BT,MATCH($BC$12&amp;"_"&amp;BH$20,データシート1!$A$1:$BT$1,0),0)</f>
        <v>3.8438380104422469</v>
      </c>
      <c r="BI33" s="34">
        <f>VLOOKUP($AX33&amp;"_"&amp;$BC$14,データシート1!$A:$BT,MATCH($BC$12&amp;"_"&amp;BI$20,データシート1!$A$1:$BT$1,0),0)</f>
        <v>2.4347946822625914</v>
      </c>
      <c r="BJ33" s="34">
        <f>VLOOKUP($AX33&amp;"_"&amp;$BC$14,データシート1!$A:$BT,MATCH($BC$12&amp;"_"&amp;BJ$20,データシート1!$A$1:$BT$1,0),0)</f>
        <v>2.1400545511560849</v>
      </c>
      <c r="BK33" s="34">
        <f t="shared" si="1"/>
        <v>8.8001495831934484</v>
      </c>
      <c r="BL33" s="34">
        <f t="shared" si="2"/>
        <v>8.6461827809864111</v>
      </c>
      <c r="BM33" s="34">
        <f>VLOOKUP($AX33&amp;"_"&amp;$BC$14,データシート1!$A:$BT,MATCH($BC$12&amp;"_"&amp;BM$20,データシート1!$A$1:$BT$1,0),0)</f>
        <v>2.0387035008714722</v>
      </c>
      <c r="BN33" s="34">
        <f>VLOOKUP($AX33&amp;"_"&amp;$BC$14,データシート1!$A:$BT,MATCH($BC$12&amp;"_"&amp;BN$20,データシート1!$A$1:$BT$1,0),0)</f>
        <v>6.6074792801149389</v>
      </c>
      <c r="BO33" s="34">
        <f>VLOOKUP($AX33&amp;"_"&amp;$BC$14,データシート1!$A:$BT,MATCH($BC$12&amp;"_"&amp;BO$20,データシート1!$A$1:$BT$1,0),0)</f>
        <v>0.15396680220703801</v>
      </c>
      <c r="BP33" s="34">
        <f>VLOOKUP($AX33&amp;"_"&amp;$BC$14,データシート1!$A:$BT,MATCH($BC$12&amp;"_"&amp;BP$20,データシート1!$A$1:$BT$1,0),0)</f>
        <v>0</v>
      </c>
      <c r="BQ33" s="34">
        <f>VLOOKUP($AX33&amp;"_"&amp;$BC$14,データシート1!$A:$BT,MATCH($BC$12&amp;"_"&amp;BQ$20,データシート1!$A$1:$BT$1,0),0)</f>
        <v>0.44072204309886132</v>
      </c>
      <c r="BR33" s="35">
        <f t="shared" si="3"/>
        <v>18.076919505292921</v>
      </c>
      <c r="BT33" s="121" t="str">
        <f t="shared" si="4"/>
        <v>椎葉村</v>
      </c>
      <c r="BU33" s="33">
        <f t="shared" si="25"/>
        <v>18.076919505292921</v>
      </c>
      <c r="BV33" s="59">
        <f t="shared" si="16"/>
        <v>0.23572592909617457</v>
      </c>
      <c r="BW33" s="59">
        <f t="shared" si="5"/>
        <v>0</v>
      </c>
      <c r="BX33" s="59">
        <f t="shared" si="5"/>
        <v>2.3088039697111214E-2</v>
      </c>
      <c r="BY33" s="59">
        <f t="shared" si="5"/>
        <v>0.21263788939906333</v>
      </c>
      <c r="BZ33" s="59">
        <f t="shared" si="5"/>
        <v>0.13469079626922517</v>
      </c>
      <c r="CA33" s="59">
        <f t="shared" si="5"/>
        <v>0.11838601983758776</v>
      </c>
      <c r="CB33" s="59">
        <f t="shared" si="5"/>
        <v>0.48681688163831038</v>
      </c>
      <c r="CC33" s="59">
        <f t="shared" si="5"/>
        <v>0.47829956749294644</v>
      </c>
      <c r="CD33" s="59">
        <f t="shared" si="5"/>
        <v>0.11277936488429569</v>
      </c>
      <c r="CE33" s="59">
        <f t="shared" si="5"/>
        <v>0.36552020260865076</v>
      </c>
      <c r="CF33" s="59">
        <f t="shared" si="5"/>
        <v>8.5173141453640123E-3</v>
      </c>
      <c r="CG33" s="59">
        <f t="shared" si="5"/>
        <v>0</v>
      </c>
      <c r="CH33" s="59">
        <f t="shared" si="5"/>
        <v>2.4380373158702066E-2</v>
      </c>
      <c r="CI33" s="122">
        <f t="shared" si="6"/>
        <v>1</v>
      </c>
      <c r="CK33" s="123" t="str">
        <f t="shared" si="7"/>
        <v>椎葉村</v>
      </c>
      <c r="CL33" s="124">
        <f t="shared" si="17"/>
        <v>4.261198645581934</v>
      </c>
      <c r="CM33" s="65">
        <f t="shared" si="18"/>
        <v>0</v>
      </c>
      <c r="CN33" s="66">
        <f t="shared" si="19"/>
        <v>0</v>
      </c>
      <c r="CO33" s="65">
        <f t="shared" si="20"/>
        <v>0</v>
      </c>
      <c r="CP33" s="66">
        <f t="shared" si="8"/>
        <v>0.41736063513968696</v>
      </c>
      <c r="CQ33" s="65">
        <f t="shared" si="21"/>
        <v>0</v>
      </c>
      <c r="CR33" s="66">
        <f t="shared" si="9"/>
        <v>3.8438380104422469</v>
      </c>
      <c r="CS33" s="65">
        <f t="shared" si="22"/>
        <v>0</v>
      </c>
      <c r="CT33" s="66">
        <f t="shared" si="10"/>
        <v>2.4347946822625914</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02304</v>
      </c>
      <c r="AY34" s="18" t="str">
        <f>IF(IFERROR(比較地域マスタ!$Z19,"")=0,"",IFERROR(比較地域マスタ!$Z19,""))</f>
        <v>蓬田村</v>
      </c>
      <c r="BB34" s="110" t="str">
        <f t="shared" si="0"/>
        <v>02304</v>
      </c>
      <c r="BC34" s="1031" t="str">
        <f t="shared" si="0"/>
        <v>蓬田村</v>
      </c>
      <c r="BD34" s="34">
        <f t="shared" si="14"/>
        <v>14.772668047087972</v>
      </c>
      <c r="BE34" s="34">
        <f t="shared" si="15"/>
        <v>2.0787818346269304</v>
      </c>
      <c r="BF34" s="34">
        <f>VLOOKUP($AX34&amp;"_"&amp;$BC$14,データシート1!$A:$BT,MATCH($BC$12&amp;"_"&amp;BF$20,データシート1!$A$1:$BT$1,0),0)</f>
        <v>0</v>
      </c>
      <c r="BG34" s="34">
        <f>VLOOKUP($AX34&amp;"_"&amp;$BC$14,データシート1!$A:$BT,MATCH($BC$12&amp;"_"&amp;BG$20,データシート1!$A$1:$BT$1,0),0)</f>
        <v>0.20265009316538818</v>
      </c>
      <c r="BH34" s="34">
        <f>VLOOKUP($AX34&amp;"_"&amp;$BC$14,データシート1!$A:$BT,MATCH($BC$12&amp;"_"&amp;BH$20,データシート1!$A$1:$BT$1,0),0)</f>
        <v>1.8761317414615422</v>
      </c>
      <c r="BI34" s="34">
        <f>VLOOKUP($AX34&amp;"_"&amp;$BC$14,データシート1!$A:$BT,MATCH($BC$12&amp;"_"&amp;BI$20,データシート1!$A$1:$BT$1,0),0)</f>
        <v>1.9463924341677348</v>
      </c>
      <c r="BJ34" s="34">
        <f>VLOOKUP($AX34&amp;"_"&amp;$BC$14,データシート1!$A:$BT,MATCH($BC$12&amp;"_"&amp;BJ$20,データシート1!$A$1:$BT$1,0),0)</f>
        <v>5.2698761795899962</v>
      </c>
      <c r="BK34" s="34">
        <f t="shared" si="1"/>
        <v>5.4776175987033104</v>
      </c>
      <c r="BL34" s="34">
        <f t="shared" si="2"/>
        <v>5.3230085383149008</v>
      </c>
      <c r="BM34" s="34">
        <f>VLOOKUP($AX34&amp;"_"&amp;$BC$14,データシート1!$A:$BT,MATCH($BC$12&amp;"_"&amp;BM$20,データシート1!$A$1:$BT$1,0),0)</f>
        <v>1.9449231398313842</v>
      </c>
      <c r="BN34" s="34">
        <f>VLOOKUP($AX34&amp;"_"&amp;$BC$14,データシート1!$A:$BT,MATCH($BC$12&amp;"_"&amp;BN$20,データシート1!$A$1:$BT$1,0),0)</f>
        <v>3.3780853984835169</v>
      </c>
      <c r="BO34" s="34">
        <f>VLOOKUP($AX34&amp;"_"&amp;$BC$14,データシート1!$A:$BT,MATCH($BC$12&amp;"_"&amp;BO$20,データシート1!$A$1:$BT$1,0),0)</f>
        <v>0.15460906038840999</v>
      </c>
      <c r="BP34" s="34">
        <f>VLOOKUP($AX34&amp;"_"&amp;$BC$14,データシート1!$A:$BT,MATCH($BC$12&amp;"_"&amp;BP$20,データシート1!$A$1:$BT$1,0),0)</f>
        <v>0</v>
      </c>
      <c r="BQ34" s="34">
        <f>VLOOKUP($AX34&amp;"_"&amp;$BC$14,データシート1!$A:$BT,MATCH($BC$12&amp;"_"&amp;BQ$20,データシート1!$A$1:$BT$1,0),0)</f>
        <v>0</v>
      </c>
      <c r="BR34" s="35">
        <f t="shared" si="3"/>
        <v>14.772668047087972</v>
      </c>
      <c r="BT34" s="121" t="str">
        <f t="shared" si="4"/>
        <v>蓬田村</v>
      </c>
      <c r="BU34" s="33">
        <f t="shared" si="25"/>
        <v>14.772668047087972</v>
      </c>
      <c r="BV34" s="59">
        <f t="shared" si="16"/>
        <v>0.14071810373053806</v>
      </c>
      <c r="BW34" s="59">
        <f t="shared" si="5"/>
        <v>0</v>
      </c>
      <c r="BX34" s="59">
        <f t="shared" si="5"/>
        <v>1.3717907457166148E-2</v>
      </c>
      <c r="BY34" s="59">
        <f t="shared" si="5"/>
        <v>0.12700019627337192</v>
      </c>
      <c r="BZ34" s="59">
        <f t="shared" si="5"/>
        <v>0.13175632377060101</v>
      </c>
      <c r="CA34" s="59">
        <f t="shared" si="5"/>
        <v>0.35673151002867137</v>
      </c>
      <c r="CB34" s="59">
        <f t="shared" si="5"/>
        <v>0.37079406247018953</v>
      </c>
      <c r="CC34" s="59">
        <f t="shared" si="5"/>
        <v>0.36032817642336357</v>
      </c>
      <c r="CD34" s="59">
        <f t="shared" si="5"/>
        <v>0.13165686344754579</v>
      </c>
      <c r="CE34" s="59">
        <f t="shared" si="5"/>
        <v>0.2286713129758178</v>
      </c>
      <c r="CF34" s="59">
        <f t="shared" si="5"/>
        <v>1.0465886046825979E-2</v>
      </c>
      <c r="CG34" s="59">
        <f t="shared" si="5"/>
        <v>0</v>
      </c>
      <c r="CH34" s="59">
        <f t="shared" si="5"/>
        <v>0</v>
      </c>
      <c r="CI34" s="122">
        <f t="shared" si="6"/>
        <v>1</v>
      </c>
      <c r="CK34" s="123" t="str">
        <f t="shared" si="7"/>
        <v>蓬田村</v>
      </c>
      <c r="CL34" s="124">
        <f t="shared" si="17"/>
        <v>2.0787818346269304</v>
      </c>
      <c r="CM34" s="65">
        <f t="shared" si="18"/>
        <v>0</v>
      </c>
      <c r="CN34" s="66">
        <f t="shared" si="19"/>
        <v>0</v>
      </c>
      <c r="CO34" s="65">
        <f t="shared" si="20"/>
        <v>0</v>
      </c>
      <c r="CP34" s="66">
        <f t="shared" si="8"/>
        <v>0.20265009316538818</v>
      </c>
      <c r="CQ34" s="65">
        <f t="shared" si="21"/>
        <v>0</v>
      </c>
      <c r="CR34" s="66">
        <f t="shared" si="9"/>
        <v>1.8761317414615422</v>
      </c>
      <c r="CS34" s="65">
        <f t="shared" si="22"/>
        <v>0</v>
      </c>
      <c r="CT34" s="66">
        <f t="shared" si="10"/>
        <v>1.9463924341677348</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01456</v>
      </c>
      <c r="AY35" s="18" t="str">
        <f>IF(IFERROR(比較地域マスタ!$Z20,"")=0,"",IFERROR(比較地域マスタ!$Z20,""))</f>
        <v>愛別町</v>
      </c>
      <c r="BB35" s="110" t="str">
        <f t="shared" si="0"/>
        <v>01456</v>
      </c>
      <c r="BC35" s="1031" t="str">
        <f t="shared" si="0"/>
        <v>愛別町</v>
      </c>
      <c r="BD35" s="34">
        <f t="shared" si="14"/>
        <v>33.004727561149501</v>
      </c>
      <c r="BE35" s="34">
        <f t="shared" si="15"/>
        <v>17.392938716097021</v>
      </c>
      <c r="BF35" s="34">
        <f>VLOOKUP($AX35&amp;"_"&amp;$BC$14,データシート1!$A:$BT,MATCH($BC$12&amp;"_"&amp;BF$20,データシート1!$A$1:$BT$1,0),0)</f>
        <v>3.7627721013692335</v>
      </c>
      <c r="BG35" s="34">
        <f>VLOOKUP($AX35&amp;"_"&amp;$BC$14,データシート1!$A:$BT,MATCH($BC$12&amp;"_"&amp;BG$20,データシート1!$A$1:$BT$1,0),0)</f>
        <v>0.32795678920597765</v>
      </c>
      <c r="BH35" s="34">
        <f>VLOOKUP($AX35&amp;"_"&amp;$BC$14,データシート1!$A:$BT,MATCH($BC$12&amp;"_"&amp;BH$20,データシート1!$A$1:$BT$1,0),0)</f>
        <v>13.30220982552181</v>
      </c>
      <c r="BI35" s="34">
        <f>VLOOKUP($AX35&amp;"_"&amp;$BC$14,データシート1!$A:$BT,MATCH($BC$12&amp;"_"&amp;BI$20,データシート1!$A$1:$BT$1,0),0)</f>
        <v>3.2225408821038002</v>
      </c>
      <c r="BJ35" s="34">
        <f>VLOOKUP($AX35&amp;"_"&amp;$BC$14,データシート1!$A:$BT,MATCH($BC$12&amp;"_"&amp;BJ$20,データシート1!$A$1:$BT$1,0),0)</f>
        <v>5.8016940079900738</v>
      </c>
      <c r="BK35" s="34">
        <f t="shared" si="1"/>
        <v>5.7740492934341496</v>
      </c>
      <c r="BL35" s="34">
        <f t="shared" si="2"/>
        <v>5.6215421689120468</v>
      </c>
      <c r="BM35" s="34">
        <f>VLOOKUP($AX35&amp;"_"&amp;$BC$14,データシート1!$A:$BT,MATCH($BC$12&amp;"_"&amp;BM$20,データシート1!$A$1:$BT$1,0),0)</f>
        <v>2.2806296496415532</v>
      </c>
      <c r="BN35" s="34">
        <f>VLOOKUP($AX35&amp;"_"&amp;$BC$14,データシート1!$A:$BT,MATCH($BC$12&amp;"_"&amp;BN$20,データシート1!$A$1:$BT$1,0),0)</f>
        <v>3.3409125192704932</v>
      </c>
      <c r="BO35" s="34">
        <f>VLOOKUP($AX35&amp;"_"&amp;$BC$14,データシート1!$A:$BT,MATCH($BC$12&amp;"_"&amp;BO$20,データシート1!$A$1:$BT$1,0),0)</f>
        <v>0.15250712452210299</v>
      </c>
      <c r="BP35" s="34">
        <f>VLOOKUP($AX35&amp;"_"&amp;$BC$14,データシート1!$A:$BT,MATCH($BC$12&amp;"_"&amp;BP$20,データシート1!$A$1:$BT$1,0),0)</f>
        <v>0</v>
      </c>
      <c r="BQ35" s="34">
        <f>VLOOKUP($AX35&amp;"_"&amp;$BC$14,データシート1!$A:$BT,MATCH($BC$12&amp;"_"&amp;BQ$20,データシート1!$A$1:$BT$1,0),0)</f>
        <v>0.81350466152445555</v>
      </c>
      <c r="BR35" s="35">
        <f t="shared" si="3"/>
        <v>33.004727561149501</v>
      </c>
      <c r="BT35" s="121" t="str">
        <f t="shared" si="4"/>
        <v>愛別町</v>
      </c>
      <c r="BU35" s="33">
        <f t="shared" si="25"/>
        <v>33.004727561149501</v>
      </c>
      <c r="BV35" s="59">
        <f t="shared" si="16"/>
        <v>0.5269832536527459</v>
      </c>
      <c r="BW35" s="59">
        <f t="shared" si="5"/>
        <v>0.11400706442426341</v>
      </c>
      <c r="BX35" s="59">
        <f t="shared" si="5"/>
        <v>9.9366610010143477E-3</v>
      </c>
      <c r="BY35" s="59">
        <f t="shared" si="5"/>
        <v>0.40303952822746814</v>
      </c>
      <c r="BZ35" s="59">
        <f t="shared" si="5"/>
        <v>9.7638766329255056E-2</v>
      </c>
      <c r="CA35" s="59">
        <f t="shared" si="5"/>
        <v>0.17578372665676414</v>
      </c>
      <c r="CB35" s="59">
        <f t="shared" si="5"/>
        <v>0.1749461280277585</v>
      </c>
      <c r="CC35" s="59">
        <f t="shared" si="5"/>
        <v>0.17032536198024165</v>
      </c>
      <c r="CD35" s="59">
        <f t="shared" si="5"/>
        <v>6.9100090143635245E-2</v>
      </c>
      <c r="CE35" s="59">
        <f t="shared" si="5"/>
        <v>0.10122527183660639</v>
      </c>
      <c r="CF35" s="59">
        <f t="shared" si="5"/>
        <v>4.620766047516843E-3</v>
      </c>
      <c r="CG35" s="59">
        <f t="shared" si="5"/>
        <v>0</v>
      </c>
      <c r="CH35" s="59">
        <f t="shared" si="5"/>
        <v>2.4648125333476392E-2</v>
      </c>
      <c r="CI35" s="122">
        <f t="shared" si="6"/>
        <v>1</v>
      </c>
      <c r="CK35" s="123" t="str">
        <f t="shared" si="7"/>
        <v>愛別町</v>
      </c>
      <c r="CL35" s="124">
        <f t="shared" si="17"/>
        <v>17.392938716097021</v>
      </c>
      <c r="CM35" s="65">
        <f t="shared" si="18"/>
        <v>0</v>
      </c>
      <c r="CN35" s="66">
        <f t="shared" si="19"/>
        <v>3.7627721013692335</v>
      </c>
      <c r="CO35" s="65">
        <f t="shared" si="20"/>
        <v>0</v>
      </c>
      <c r="CP35" s="66">
        <f t="shared" si="8"/>
        <v>0.32795678920597765</v>
      </c>
      <c r="CQ35" s="65">
        <f t="shared" si="21"/>
        <v>0</v>
      </c>
      <c r="CR35" s="66">
        <f t="shared" si="9"/>
        <v>13.30220982552181</v>
      </c>
      <c r="CS35" s="65">
        <f t="shared" si="22"/>
        <v>0</v>
      </c>
      <c r="CT35" s="66">
        <f t="shared" si="10"/>
        <v>3.2225408821038002</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11369</v>
      </c>
      <c r="AY36" s="18" t="str">
        <f>IF(IFERROR(比較地域マスタ!$Z21,"")=0,"",IFERROR(比較地域マスタ!$Z21,""))</f>
        <v>東秩父村</v>
      </c>
      <c r="BB36" s="110" t="str">
        <f t="shared" si="0"/>
        <v>11369</v>
      </c>
      <c r="BC36" s="1031" t="str">
        <f t="shared" si="0"/>
        <v>東秩父村</v>
      </c>
      <c r="BD36" s="34">
        <f t="shared" si="14"/>
        <v>13.67080786542687</v>
      </c>
      <c r="BE36" s="34">
        <f t="shared" si="15"/>
        <v>1.9126273928039474</v>
      </c>
      <c r="BF36" s="34">
        <f>VLOOKUP($AX36&amp;"_"&amp;$BC$14,データシート1!$A:$BT,MATCH($BC$12&amp;"_"&amp;BF$20,データシート1!$A$1:$BT$1,0),0)</f>
        <v>0.61470823904612293</v>
      </c>
      <c r="BG36" s="34">
        <f>VLOOKUP($AX36&amp;"_"&amp;$BC$14,データシート1!$A:$BT,MATCH($BC$12&amp;"_"&amp;BG$20,データシート1!$A$1:$BT$1,0),0)</f>
        <v>0.21675446941875914</v>
      </c>
      <c r="BH36" s="34">
        <f>VLOOKUP($AX36&amp;"_"&amp;$BC$14,データシート1!$A:$BT,MATCH($BC$12&amp;"_"&amp;BH$20,データシート1!$A$1:$BT$1,0),0)</f>
        <v>1.0811646843390654</v>
      </c>
      <c r="BI36" s="34">
        <f>VLOOKUP($AX36&amp;"_"&amp;$BC$14,データシート1!$A:$BT,MATCH($BC$12&amp;"_"&amp;BI$20,データシート1!$A$1:$BT$1,0),0)</f>
        <v>2.2080750880498301</v>
      </c>
      <c r="BJ36" s="34">
        <f>VLOOKUP($AX36&amp;"_"&amp;$BC$14,データシート1!$A:$BT,MATCH($BC$12&amp;"_"&amp;BJ$20,データシート1!$A$1:$BT$1,0),0)</f>
        <v>2.6609218664549408</v>
      </c>
      <c r="BK36" s="34">
        <f t="shared" si="1"/>
        <v>6.6425902655330535</v>
      </c>
      <c r="BL36" s="34">
        <f t="shared" si="2"/>
        <v>6.4887402375408092</v>
      </c>
      <c r="BM36" s="34">
        <f>VLOOKUP($AX36&amp;"_"&amp;$BC$14,データシート1!$A:$BT,MATCH($BC$12&amp;"_"&amp;BM$20,データシート1!$A$1:$BT$1,0),0)</f>
        <v>3.0363090806312454</v>
      </c>
      <c r="BN36" s="34">
        <f>VLOOKUP($AX36&amp;"_"&amp;$BC$14,データシート1!$A:$BT,MATCH($BC$12&amp;"_"&amp;BN$20,データシート1!$A$1:$BT$1,0),0)</f>
        <v>3.4524311569095638</v>
      </c>
      <c r="BO36" s="34">
        <f>VLOOKUP($AX36&amp;"_"&amp;$BC$14,データシート1!$A:$BT,MATCH($BC$12&amp;"_"&amp;BO$20,データシート1!$A$1:$BT$1,0),0)</f>
        <v>0.15385002799224401</v>
      </c>
      <c r="BP36" s="34">
        <f>VLOOKUP($AX36&amp;"_"&amp;$BC$14,データシート1!$A:$BT,MATCH($BC$12&amp;"_"&amp;BP$20,データシート1!$A$1:$BT$1,0),0)</f>
        <v>0</v>
      </c>
      <c r="BQ36" s="34">
        <f>VLOOKUP($AX36&amp;"_"&amp;$BC$14,データシート1!$A:$BT,MATCH($BC$12&amp;"_"&amp;BQ$20,データシート1!$A$1:$BT$1,0),0)</f>
        <v>0.24659325258509629</v>
      </c>
      <c r="BR36" s="35">
        <f t="shared" si="3"/>
        <v>13.67080786542687</v>
      </c>
      <c r="BT36" s="121" t="str">
        <f t="shared" si="4"/>
        <v>東秩父村</v>
      </c>
      <c r="BU36" s="33">
        <f t="shared" si="25"/>
        <v>13.67080786542687</v>
      </c>
      <c r="BV36" s="59">
        <f t="shared" si="16"/>
        <v>0.1399059522766708</v>
      </c>
      <c r="BW36" s="59">
        <f t="shared" si="5"/>
        <v>4.4965026580521601E-2</v>
      </c>
      <c r="BX36" s="59">
        <f t="shared" si="5"/>
        <v>1.5855278748151069E-2</v>
      </c>
      <c r="BY36" s="59">
        <f t="shared" si="5"/>
        <v>7.9085646947998134E-2</v>
      </c>
      <c r="BZ36" s="59">
        <f t="shared" si="5"/>
        <v>0.16151752769739355</v>
      </c>
      <c r="CA36" s="59">
        <f t="shared" si="5"/>
        <v>0.1946426204397434</v>
      </c>
      <c r="CB36" s="59">
        <f t="shared" si="5"/>
        <v>0.48589595661950585</v>
      </c>
      <c r="CC36" s="59">
        <f t="shared" si="5"/>
        <v>0.47464204759622658</v>
      </c>
      <c r="CD36" s="59">
        <f t="shared" si="5"/>
        <v>0.22210165708714222</v>
      </c>
      <c r="CE36" s="59">
        <f t="shared" si="5"/>
        <v>0.25254039050908439</v>
      </c>
      <c r="CF36" s="59">
        <f t="shared" si="5"/>
        <v>1.1253909023279222E-2</v>
      </c>
      <c r="CG36" s="59">
        <f t="shared" si="5"/>
        <v>0</v>
      </c>
      <c r="CH36" s="59">
        <f t="shared" si="5"/>
        <v>1.8037942966686295E-2</v>
      </c>
      <c r="CI36" s="122">
        <f t="shared" si="6"/>
        <v>1</v>
      </c>
      <c r="CK36" s="123" t="str">
        <f t="shared" si="7"/>
        <v>東秩父村</v>
      </c>
      <c r="CL36" s="124">
        <f t="shared" si="17"/>
        <v>1.9126273928039474</v>
      </c>
      <c r="CM36" s="65">
        <f t="shared" si="18"/>
        <v>1</v>
      </c>
      <c r="CN36" s="66">
        <f t="shared" si="19"/>
        <v>0.61470823904612293</v>
      </c>
      <c r="CO36" s="65">
        <f t="shared" si="20"/>
        <v>0</v>
      </c>
      <c r="CP36" s="66">
        <f t="shared" si="8"/>
        <v>0.21675446941875914</v>
      </c>
      <c r="CQ36" s="65">
        <f t="shared" si="21"/>
        <v>1</v>
      </c>
      <c r="CR36" s="66">
        <f t="shared" si="9"/>
        <v>1.0811646843390654</v>
      </c>
      <c r="CS36" s="65">
        <f t="shared" si="22"/>
        <v>0</v>
      </c>
      <c r="CT36" s="66">
        <f t="shared" si="10"/>
        <v>2.2080750880498301</v>
      </c>
      <c r="CU36" s="67">
        <f t="shared" si="23"/>
        <v>0</v>
      </c>
      <c r="CV36" s="16"/>
      <c r="CW36" s="959">
        <f t="shared" si="24"/>
        <v>4.9340000000000002</v>
      </c>
      <c r="CX36" s="962">
        <f>VLOOKUP($AX36&amp;"_"&amp;$CW$14,データシート1!$A:$BT,MATCH($CW$12&amp;"_"&amp;CX$20,データシート1!$A$1:$BT$1,0),0)</f>
        <v>0</v>
      </c>
      <c r="CY36" s="962">
        <f>VLOOKUP($AX36&amp;"_"&amp;$CW$14,データシート1!$A:$BT,MATCH($CW$12&amp;"_"&amp;CY$20,データシート1!$A$1:$BT$1,0),0)</f>
        <v>4.9340000000000002</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4.9340000000000002</v>
      </c>
      <c r="DE36" s="16"/>
      <c r="DF36" s="125">
        <f>VLOOKUP($AX36&amp;"_"&amp;$DF$14,データシート1!$A:$BT,MATCH($DF$12&amp;"_"&amp;DF$20,データシート1!$A$1:$BT$1,0),0)</f>
        <v>0</v>
      </c>
      <c r="DG36" s="64">
        <f>VLOOKUP($AX36&amp;"_"&amp;$DF$14,データシート1!$A:$BT,MATCH($DF$12&amp;"_"&amp;DG$20,データシート1!$A$1:$BT$1,0),0)</f>
        <v>1</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0</v>
      </c>
      <c r="DO36" s="127">
        <f t="shared" si="27"/>
        <v>1</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39303</v>
      </c>
      <c r="AY37" s="18" t="str">
        <f>IF(IFERROR(比較地域マスタ!$Z22,"")=0,"",IFERROR(比較地域マスタ!$Z22,""))</f>
        <v>田野町</v>
      </c>
      <c r="BB37" s="110" t="str">
        <f t="shared" si="0"/>
        <v>39303</v>
      </c>
      <c r="BC37" s="1031" t="str">
        <f t="shared" si="0"/>
        <v>田野町</v>
      </c>
      <c r="BD37" s="34">
        <f t="shared" si="14"/>
        <v>16.964205809664115</v>
      </c>
      <c r="BE37" s="34">
        <f t="shared" si="15"/>
        <v>3.55274785337796</v>
      </c>
      <c r="BF37" s="34">
        <f>VLOOKUP($AX37&amp;"_"&amp;$BC$14,データシート1!$A:$BT,MATCH($BC$12&amp;"_"&amp;BF$20,データシート1!$A$1:$BT$1,0),0)</f>
        <v>2.5413089332020151</v>
      </c>
      <c r="BG37" s="34">
        <f>VLOOKUP($AX37&amp;"_"&amp;$BC$14,データシート1!$A:$BT,MATCH($BC$12&amp;"_"&amp;BG$20,データシート1!$A$1:$BT$1,0),0)</f>
        <v>0.37962285741363061</v>
      </c>
      <c r="BH37" s="34">
        <f>VLOOKUP($AX37&amp;"_"&amp;$BC$14,データシート1!$A:$BT,MATCH($BC$12&amp;"_"&amp;BH$20,データシート1!$A$1:$BT$1,0),0)</f>
        <v>0.63181606276231406</v>
      </c>
      <c r="BI37" s="34">
        <f>VLOOKUP($AX37&amp;"_"&amp;$BC$14,データシート1!$A:$BT,MATCH($BC$12&amp;"_"&amp;BI$20,データシート1!$A$1:$BT$1,0),0)</f>
        <v>4.3635056608004064</v>
      </c>
      <c r="BJ37" s="34">
        <f>VLOOKUP($AX37&amp;"_"&amp;$BC$14,データシート1!$A:$BT,MATCH($BC$12&amp;"_"&amp;BJ$20,データシート1!$A$1:$BT$1,0),0)</f>
        <v>3.1762015330077973</v>
      </c>
      <c r="BK37" s="34">
        <f t="shared" si="1"/>
        <v>5.3394334483255719</v>
      </c>
      <c r="BL37" s="34">
        <f t="shared" si="2"/>
        <v>5.1903711631399183</v>
      </c>
      <c r="BM37" s="34">
        <f>VLOOKUP($AX37&amp;"_"&amp;$BC$14,データシート1!$A:$BT,MATCH($BC$12&amp;"_"&amp;BM$20,データシート1!$A$1:$BT$1,0),0)</f>
        <v>2.0074433805247756</v>
      </c>
      <c r="BN37" s="34">
        <f>VLOOKUP($AX37&amp;"_"&amp;$BC$14,データシート1!$A:$BT,MATCH($BC$12&amp;"_"&amp;BN$20,データシート1!$A$1:$BT$1,0),0)</f>
        <v>3.1829277826151432</v>
      </c>
      <c r="BO37" s="34">
        <f>VLOOKUP($AX37&amp;"_"&amp;$BC$14,データシート1!$A:$BT,MATCH($BC$12&amp;"_"&amp;BO$20,データシート1!$A$1:$BT$1,0),0)</f>
        <v>0.14906228518565401</v>
      </c>
      <c r="BP37" s="34">
        <f>VLOOKUP($AX37&amp;"_"&amp;$BC$14,データシート1!$A:$BT,MATCH($BC$12&amp;"_"&amp;BP$20,データシート1!$A$1:$BT$1,0),0)</f>
        <v>0</v>
      </c>
      <c r="BQ37" s="34">
        <f>VLOOKUP($AX37&amp;"_"&amp;$BC$14,データシート1!$A:$BT,MATCH($BC$12&amp;"_"&amp;BQ$20,データシート1!$A$1:$BT$1,0),0)</f>
        <v>0.53231731415237882</v>
      </c>
      <c r="BR37" s="35">
        <f t="shared" si="3"/>
        <v>16.964205809664115</v>
      </c>
      <c r="BT37" s="121" t="str">
        <f t="shared" si="4"/>
        <v>田野町</v>
      </c>
      <c r="BU37" s="33">
        <f t="shared" si="25"/>
        <v>16.964205809664115</v>
      </c>
      <c r="BV37" s="59">
        <f t="shared" si="16"/>
        <v>0.20942612305222338</v>
      </c>
      <c r="BW37" s="59">
        <f t="shared" si="5"/>
        <v>0.14980417955989961</v>
      </c>
      <c r="BX37" s="59">
        <f t="shared" si="5"/>
        <v>2.2377873840540668E-2</v>
      </c>
      <c r="BY37" s="59">
        <f t="shared" si="5"/>
        <v>3.7244069651783111E-2</v>
      </c>
      <c r="BZ37" s="59">
        <f t="shared" si="5"/>
        <v>0.25721838733615332</v>
      </c>
      <c r="CA37" s="59">
        <f t="shared" si="5"/>
        <v>0.1872296038284556</v>
      </c>
      <c r="CB37" s="59">
        <f t="shared" si="5"/>
        <v>0.31474703314928071</v>
      </c>
      <c r="CC37" s="59">
        <f t="shared" si="5"/>
        <v>0.30596016231912748</v>
      </c>
      <c r="CD37" s="59">
        <f t="shared" si="5"/>
        <v>0.11833406190941055</v>
      </c>
      <c r="CE37" s="59">
        <f t="shared" si="5"/>
        <v>0.18762610040971697</v>
      </c>
      <c r="CF37" s="59">
        <f t="shared" si="5"/>
        <v>8.7868708301532556E-3</v>
      </c>
      <c r="CG37" s="59">
        <f t="shared" si="5"/>
        <v>0</v>
      </c>
      <c r="CH37" s="59">
        <f t="shared" si="5"/>
        <v>3.1378852633886935E-2</v>
      </c>
      <c r="CI37" s="122">
        <f t="shared" si="6"/>
        <v>1</v>
      </c>
      <c r="CK37" s="123" t="str">
        <f t="shared" si="7"/>
        <v>田野町</v>
      </c>
      <c r="CL37" s="124">
        <f t="shared" si="17"/>
        <v>3.55274785337796</v>
      </c>
      <c r="CM37" s="65">
        <f t="shared" si="18"/>
        <v>0</v>
      </c>
      <c r="CN37" s="66">
        <f t="shared" si="19"/>
        <v>2.5413089332020151</v>
      </c>
      <c r="CO37" s="65">
        <f t="shared" si="20"/>
        <v>0</v>
      </c>
      <c r="CP37" s="66">
        <f t="shared" si="8"/>
        <v>0.37962285741363061</v>
      </c>
      <c r="CQ37" s="65">
        <f t="shared" si="21"/>
        <v>0</v>
      </c>
      <c r="CR37" s="66">
        <f t="shared" si="9"/>
        <v>0.63181606276231406</v>
      </c>
      <c r="CS37" s="65">
        <f t="shared" si="22"/>
        <v>0</v>
      </c>
      <c r="CT37" s="66">
        <f t="shared" si="10"/>
        <v>4.3635056608004064</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20446</v>
      </c>
      <c r="AY38" s="18" t="str">
        <f>IF(IFERROR(比較地域マスタ!$Z23,"")=0,"",IFERROR(比較地域マスタ!$Z23,""))</f>
        <v>麻績村</v>
      </c>
      <c r="BB38" s="110" t="str">
        <f t="shared" si="0"/>
        <v>20446</v>
      </c>
      <c r="BC38" s="1031" t="str">
        <f t="shared" si="0"/>
        <v>麻績村</v>
      </c>
      <c r="BD38" s="34">
        <f t="shared" si="14"/>
        <v>15.251458885172429</v>
      </c>
      <c r="BE38" s="34">
        <f t="shared" si="15"/>
        <v>1.0240732006240951</v>
      </c>
      <c r="BF38" s="34">
        <f>VLOOKUP($AX38&amp;"_"&amp;$BC$14,データシート1!$A:$BT,MATCH($BC$12&amp;"_"&amp;BF$20,データシート1!$A$1:$BT$1,0),0)</f>
        <v>0.76701285214352066</v>
      </c>
      <c r="BG38" s="34">
        <f>VLOOKUP($AX38&amp;"_"&amp;$BC$14,データシート1!$A:$BT,MATCH($BC$12&amp;"_"&amp;BG$20,データシート1!$A$1:$BT$1,0),0)</f>
        <v>0.14035089499346551</v>
      </c>
      <c r="BH38" s="34">
        <f>VLOOKUP($AX38&amp;"_"&amp;$BC$14,データシート1!$A:$BT,MATCH($BC$12&amp;"_"&amp;BH$20,データシート1!$A$1:$BT$1,0),0)</f>
        <v>0.11670945348710884</v>
      </c>
      <c r="BI38" s="34">
        <f>VLOOKUP($AX38&amp;"_"&amp;$BC$14,データシート1!$A:$BT,MATCH($BC$12&amp;"_"&amp;BI$20,データシート1!$A$1:$BT$1,0),0)</f>
        <v>3.0058500192200603</v>
      </c>
      <c r="BJ38" s="34">
        <f>VLOOKUP($AX38&amp;"_"&amp;$BC$14,データシート1!$A:$BT,MATCH($BC$12&amp;"_"&amp;BJ$20,データシート1!$A$1:$BT$1,0),0)</f>
        <v>4.1773566037276817</v>
      </c>
      <c r="BK38" s="34">
        <f t="shared" si="1"/>
        <v>6.5402543060783058</v>
      </c>
      <c r="BL38" s="34">
        <f t="shared" si="2"/>
        <v>6.3895571818855235</v>
      </c>
      <c r="BM38" s="34">
        <f>VLOOKUP($AX38&amp;"_"&amp;$BC$14,データシート1!$A:$BT,MATCH($BC$12&amp;"_"&amp;BM$20,データシート1!$A$1:$BT$1,0),0)</f>
        <v>2.3377133476659542</v>
      </c>
      <c r="BN38" s="34">
        <f>VLOOKUP($AX38&amp;"_"&amp;$BC$14,データシート1!$A:$BT,MATCH($BC$12&amp;"_"&amp;BN$20,データシート1!$A$1:$BT$1,0),0)</f>
        <v>4.0518438342195688</v>
      </c>
      <c r="BO38" s="34">
        <f>VLOOKUP($AX38&amp;"_"&amp;$BC$14,データシート1!$A:$BT,MATCH($BC$12&amp;"_"&amp;BO$20,データシート1!$A$1:$BT$1,0),0)</f>
        <v>0.150697124192782</v>
      </c>
      <c r="BP38" s="34">
        <f>VLOOKUP($AX38&amp;"_"&amp;$BC$14,データシート1!$A:$BT,MATCH($BC$12&amp;"_"&amp;BP$20,データシート1!$A$1:$BT$1,0),0)</f>
        <v>0</v>
      </c>
      <c r="BQ38" s="34">
        <f>VLOOKUP($AX38&amp;"_"&amp;$BC$14,データシート1!$A:$BT,MATCH($BC$12&amp;"_"&amp;BQ$20,データシート1!$A$1:$BT$1,0),0)</f>
        <v>0.50392475552228477</v>
      </c>
      <c r="BR38" s="35">
        <f t="shared" si="3"/>
        <v>15.251458885172429</v>
      </c>
      <c r="BT38" s="121" t="str">
        <f t="shared" si="4"/>
        <v>麻績村</v>
      </c>
      <c r="BU38" s="33">
        <f t="shared" si="25"/>
        <v>15.251458885172429</v>
      </c>
      <c r="BV38" s="59">
        <f t="shared" si="16"/>
        <v>6.7145917537089247E-2</v>
      </c>
      <c r="BW38" s="59">
        <f t="shared" si="5"/>
        <v>5.0291113651377686E-2</v>
      </c>
      <c r="BX38" s="59">
        <f t="shared" si="5"/>
        <v>9.2024570272366268E-3</v>
      </c>
      <c r="BY38" s="59">
        <f t="shared" si="5"/>
        <v>7.6523468584749335E-3</v>
      </c>
      <c r="BZ38" s="59">
        <f t="shared" si="5"/>
        <v>0.19708606513324231</v>
      </c>
      <c r="CA38" s="59">
        <f t="shared" si="5"/>
        <v>0.27389882077372518</v>
      </c>
      <c r="CB38" s="59">
        <f t="shared" si="5"/>
        <v>0.42882811115445391</v>
      </c>
      <c r="CC38" s="59">
        <f t="shared" si="5"/>
        <v>0.41894727776485002</v>
      </c>
      <c r="CD38" s="59">
        <f t="shared" si="5"/>
        <v>0.15327801525522877</v>
      </c>
      <c r="CE38" s="59">
        <f t="shared" si="5"/>
        <v>0.2656692625096212</v>
      </c>
      <c r="CF38" s="59">
        <f t="shared" si="5"/>
        <v>9.880833389603846E-3</v>
      </c>
      <c r="CG38" s="59">
        <f t="shared" si="5"/>
        <v>0</v>
      </c>
      <c r="CH38" s="59">
        <f t="shared" si="5"/>
        <v>3.3041085401489284E-2</v>
      </c>
      <c r="CI38" s="122">
        <f t="shared" si="6"/>
        <v>1</v>
      </c>
      <c r="CK38" s="123" t="str">
        <f t="shared" si="7"/>
        <v>麻績村</v>
      </c>
      <c r="CL38" s="124">
        <f t="shared" si="17"/>
        <v>1.0240732006240951</v>
      </c>
      <c r="CM38" s="65">
        <f t="shared" si="18"/>
        <v>0</v>
      </c>
      <c r="CN38" s="66">
        <f t="shared" si="19"/>
        <v>0.76701285214352066</v>
      </c>
      <c r="CO38" s="65">
        <f t="shared" si="20"/>
        <v>0</v>
      </c>
      <c r="CP38" s="66">
        <f t="shared" si="8"/>
        <v>0.14035089499346551</v>
      </c>
      <c r="CQ38" s="65">
        <f t="shared" si="21"/>
        <v>0</v>
      </c>
      <c r="CR38" s="66">
        <f t="shared" si="9"/>
        <v>0.11670945348710884</v>
      </c>
      <c r="CS38" s="65">
        <f t="shared" si="22"/>
        <v>0</v>
      </c>
      <c r="CT38" s="66">
        <f t="shared" si="10"/>
        <v>3.0058500192200603</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01667</v>
      </c>
      <c r="AY39" s="18" t="str">
        <f>IF(IFERROR(比較地域マスタ!$Z24,"")=0,"",IFERROR(比較地域マスタ!$Z24,""))</f>
        <v>鶴居村</v>
      </c>
      <c r="BB39" s="110" t="str">
        <f t="shared" si="0"/>
        <v>01667</v>
      </c>
      <c r="BC39" s="1031" t="str">
        <f t="shared" si="0"/>
        <v>鶴居村</v>
      </c>
      <c r="BD39" s="34">
        <f t="shared" si="14"/>
        <v>29.089583666402984</v>
      </c>
      <c r="BE39" s="34">
        <f t="shared" si="15"/>
        <v>12.277419579152077</v>
      </c>
      <c r="BF39" s="34">
        <f>VLOOKUP($AX39&amp;"_"&amp;$BC$14,データシート1!$A:$BT,MATCH($BC$12&amp;"_"&amp;BF$20,データシート1!$A$1:$BT$1,0),0)</f>
        <v>2.028866410412602</v>
      </c>
      <c r="BG39" s="34">
        <f>VLOOKUP($AX39&amp;"_"&amp;$BC$14,データシート1!$A:$BT,MATCH($BC$12&amp;"_"&amp;BG$20,データシート1!$A$1:$BT$1,0),0)</f>
        <v>0.27189579959811816</v>
      </c>
      <c r="BH39" s="34">
        <f>VLOOKUP($AX39&amp;"_"&amp;$BC$14,データシート1!$A:$BT,MATCH($BC$12&amp;"_"&amp;BH$20,データシート1!$A$1:$BT$1,0),0)</f>
        <v>9.9766573691413569</v>
      </c>
      <c r="BI39" s="34">
        <f>VLOOKUP($AX39&amp;"_"&amp;$BC$14,データシート1!$A:$BT,MATCH($BC$12&amp;"_"&amp;BI$20,データシート1!$A$1:$BT$1,0),0)</f>
        <v>4.0927628924609447</v>
      </c>
      <c r="BJ39" s="34">
        <f>VLOOKUP($AX39&amp;"_"&amp;$BC$14,データシート1!$A:$BT,MATCH($BC$12&amp;"_"&amp;BJ$20,データシート1!$A$1:$BT$1,0),0)</f>
        <v>5.2483151699834503</v>
      </c>
      <c r="BK39" s="34">
        <f t="shared" si="1"/>
        <v>7.2215568489727993</v>
      </c>
      <c r="BL39" s="34">
        <f t="shared" si="2"/>
        <v>7.0766984355197611</v>
      </c>
      <c r="BM39" s="34">
        <f>VLOOKUP($AX39&amp;"_"&amp;$BC$14,データシート1!$A:$BT,MATCH($BC$12&amp;"_"&amp;BM$20,データシート1!$A$1:$BT$1,0),0)</f>
        <v>2.6856520784813522</v>
      </c>
      <c r="BN39" s="34">
        <f>VLOOKUP($AX39&amp;"_"&amp;$BC$14,データシート1!$A:$BT,MATCH($BC$12&amp;"_"&amp;BN$20,データシート1!$A$1:$BT$1,0),0)</f>
        <v>4.3910463570384088</v>
      </c>
      <c r="BO39" s="34">
        <f>VLOOKUP($AX39&amp;"_"&amp;$BC$14,データシート1!$A:$BT,MATCH($BC$12&amp;"_"&amp;BO$20,データシート1!$A$1:$BT$1,0),0)</f>
        <v>0.14485841345303799</v>
      </c>
      <c r="BP39" s="34">
        <f>VLOOKUP($AX39&amp;"_"&amp;$BC$14,データシート1!$A:$BT,MATCH($BC$12&amp;"_"&amp;BP$20,データシート1!$A$1:$BT$1,0),0)</f>
        <v>0</v>
      </c>
      <c r="BQ39" s="34">
        <f>VLOOKUP($AX39&amp;"_"&amp;$BC$14,データシート1!$A:$BT,MATCH($BC$12&amp;"_"&amp;BQ$20,データシート1!$A$1:$BT$1,0),0)</f>
        <v>0.24952917583371631</v>
      </c>
      <c r="BR39" s="35">
        <f t="shared" si="3"/>
        <v>29.089583666402984</v>
      </c>
      <c r="BT39" s="121" t="str">
        <f t="shared" si="4"/>
        <v>鶴居村</v>
      </c>
      <c r="BU39" s="33">
        <f t="shared" si="25"/>
        <v>29.089583666402984</v>
      </c>
      <c r="BV39" s="59">
        <f t="shared" si="16"/>
        <v>0.42205552750250885</v>
      </c>
      <c r="BW39" s="59">
        <f t="shared" si="5"/>
        <v>6.9745460563460773E-2</v>
      </c>
      <c r="BX39" s="59">
        <f t="shared" si="5"/>
        <v>9.3468439671119882E-3</v>
      </c>
      <c r="BY39" s="59">
        <f t="shared" si="5"/>
        <v>0.3429632229719361</v>
      </c>
      <c r="BZ39" s="59">
        <f t="shared" si="5"/>
        <v>0.14069513470513781</v>
      </c>
      <c r="CA39" s="59">
        <f t="shared" si="5"/>
        <v>0.18041905412503351</v>
      </c>
      <c r="CB39" s="59">
        <f t="shared" si="5"/>
        <v>0.24825232742376224</v>
      </c>
      <c r="CC39" s="59">
        <f t="shared" si="5"/>
        <v>0.2432725925772872</v>
      </c>
      <c r="CD39" s="59">
        <f t="shared" si="5"/>
        <v>9.2323496591776466E-2</v>
      </c>
      <c r="CE39" s="59">
        <f t="shared" si="5"/>
        <v>0.15094909598551073</v>
      </c>
      <c r="CF39" s="59">
        <f t="shared" si="5"/>
        <v>4.9797348464750363E-3</v>
      </c>
      <c r="CG39" s="59">
        <f t="shared" si="5"/>
        <v>0</v>
      </c>
      <c r="CH39" s="59">
        <f t="shared" si="5"/>
        <v>8.5779562435577255E-3</v>
      </c>
      <c r="CI39" s="122">
        <f t="shared" si="6"/>
        <v>1</v>
      </c>
      <c r="CK39" s="123" t="str">
        <f t="shared" si="7"/>
        <v>鶴居村</v>
      </c>
      <c r="CL39" s="124">
        <f t="shared" si="17"/>
        <v>12.277419579152077</v>
      </c>
      <c r="CM39" s="65">
        <f t="shared" si="18"/>
        <v>0</v>
      </c>
      <c r="CN39" s="66">
        <f t="shared" si="19"/>
        <v>2.028866410412602</v>
      </c>
      <c r="CO39" s="65">
        <f t="shared" si="20"/>
        <v>0</v>
      </c>
      <c r="CP39" s="66">
        <f t="shared" si="8"/>
        <v>0.27189579959811816</v>
      </c>
      <c r="CQ39" s="65">
        <f t="shared" si="21"/>
        <v>0</v>
      </c>
      <c r="CR39" s="66">
        <f t="shared" si="9"/>
        <v>9.9766573691413569</v>
      </c>
      <c r="CS39" s="65">
        <f t="shared" si="22"/>
        <v>0</v>
      </c>
      <c r="CT39" s="66">
        <f t="shared" si="10"/>
        <v>4.0927628924609447</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01425</v>
      </c>
      <c r="AY40" s="18" t="str">
        <f>IF(IFERROR(比較地域マスタ!$Z25,"")=0,"",IFERROR(比較地域マスタ!$Z25,""))</f>
        <v>上砂川町</v>
      </c>
      <c r="BB40" s="110" t="str">
        <f t="shared" si="0"/>
        <v>01425</v>
      </c>
      <c r="BC40" s="1031" t="str">
        <f t="shared" si="0"/>
        <v>上砂川町</v>
      </c>
      <c r="BD40" s="34">
        <f t="shared" si="14"/>
        <v>19.917929440492255</v>
      </c>
      <c r="BE40" s="34">
        <f t="shared" si="15"/>
        <v>6.2707325111945451</v>
      </c>
      <c r="BF40" s="34">
        <f>VLOOKUP($AX40&amp;"_"&amp;$BC$14,データシート1!$A:$BT,MATCH($BC$12&amp;"_"&amp;BF$20,データシート1!$A$1:$BT$1,0),0)</f>
        <v>5.7858049510865612</v>
      </c>
      <c r="BG40" s="34">
        <f>VLOOKUP($AX40&amp;"_"&amp;$BC$14,データシート1!$A:$BT,MATCH($BC$12&amp;"_"&amp;BG$20,データシート1!$A$1:$BT$1,0),0)</f>
        <v>0.48492756010798393</v>
      </c>
      <c r="BH40" s="34">
        <f>VLOOKUP($AX40&amp;"_"&amp;$BC$14,データシート1!$A:$BT,MATCH($BC$12&amp;"_"&amp;BH$20,データシート1!$A$1:$BT$1,0),0)</f>
        <v>0</v>
      </c>
      <c r="BI40" s="34">
        <f>VLOOKUP($AX40&amp;"_"&amp;$BC$14,データシート1!$A:$BT,MATCH($BC$12&amp;"_"&amp;BI$20,データシート1!$A$1:$BT$1,0),0)</f>
        <v>2.6559900941108676</v>
      </c>
      <c r="BJ40" s="34">
        <f>VLOOKUP($AX40&amp;"_"&amp;$BC$14,データシート1!$A:$BT,MATCH($BC$12&amp;"_"&amp;BJ$20,データシート1!$A$1:$BT$1,0),0)</f>
        <v>7.2378438494834523</v>
      </c>
      <c r="BK40" s="34">
        <f t="shared" si="1"/>
        <v>3.4657670824090232</v>
      </c>
      <c r="BL40" s="34">
        <f t="shared" si="2"/>
        <v>3.3082386666507411</v>
      </c>
      <c r="BM40" s="34">
        <f>VLOOKUP($AX40&amp;"_"&amp;$BC$14,データシート1!$A:$BT,MATCH($BC$12&amp;"_"&amp;BM$20,データシート1!$A$1:$BT$1,0),0)</f>
        <v>2.0536539932111957</v>
      </c>
      <c r="BN40" s="34">
        <f>VLOOKUP($AX40&amp;"_"&amp;$BC$14,データシート1!$A:$BT,MATCH($BC$12&amp;"_"&amp;BN$20,データシート1!$A$1:$BT$1,0),0)</f>
        <v>1.2545846734395454</v>
      </c>
      <c r="BO40" s="34">
        <f>VLOOKUP($AX40&amp;"_"&amp;$BC$14,データシート1!$A:$BT,MATCH($BC$12&amp;"_"&amp;BO$20,データシート1!$A$1:$BT$1,0),0)</f>
        <v>0.157528415758282</v>
      </c>
      <c r="BP40" s="34">
        <f>VLOOKUP($AX40&amp;"_"&amp;$BC$14,データシート1!$A:$BT,MATCH($BC$12&amp;"_"&amp;BP$20,データシート1!$A$1:$BT$1,0),0)</f>
        <v>0</v>
      </c>
      <c r="BQ40" s="34">
        <f>VLOOKUP($AX40&amp;"_"&amp;$BC$14,データシート1!$A:$BT,MATCH($BC$12&amp;"_"&amp;BQ$20,データシート1!$A$1:$BT$1,0),0)</f>
        <v>0.28759590329436602</v>
      </c>
      <c r="BR40" s="35">
        <f t="shared" si="3"/>
        <v>19.917929440492255</v>
      </c>
      <c r="BT40" s="121" t="str">
        <f t="shared" si="4"/>
        <v>上砂川町</v>
      </c>
      <c r="BU40" s="33">
        <f t="shared" si="25"/>
        <v>19.917929440492255</v>
      </c>
      <c r="BV40" s="59">
        <f t="shared" si="16"/>
        <v>0.31482853325338267</v>
      </c>
      <c r="BW40" s="59">
        <f t="shared" si="5"/>
        <v>0.29048224959188179</v>
      </c>
      <c r="BX40" s="59">
        <f t="shared" si="5"/>
        <v>2.4346283661500878E-2</v>
      </c>
      <c r="BY40" s="59">
        <f t="shared" si="5"/>
        <v>0</v>
      </c>
      <c r="BZ40" s="59">
        <f t="shared" si="5"/>
        <v>0.13334669660548948</v>
      </c>
      <c r="CA40" s="59">
        <f t="shared" si="5"/>
        <v>0.36338334620109863</v>
      </c>
      <c r="CB40" s="59">
        <f t="shared" si="5"/>
        <v>0.17400237774531296</v>
      </c>
      <c r="CC40" s="59">
        <f t="shared" si="5"/>
        <v>0.16609350266726222</v>
      </c>
      <c r="CD40" s="59">
        <f t="shared" si="5"/>
        <v>0.10310579718372781</v>
      </c>
      <c r="CE40" s="59">
        <f t="shared" si="5"/>
        <v>6.2987705483534412E-2</v>
      </c>
      <c r="CF40" s="59">
        <f t="shared" si="5"/>
        <v>7.9088750780507248E-3</v>
      </c>
      <c r="CG40" s="59">
        <f t="shared" si="5"/>
        <v>0</v>
      </c>
      <c r="CH40" s="59">
        <f t="shared" si="5"/>
        <v>1.4439046194716228E-2</v>
      </c>
      <c r="CI40" s="122">
        <f t="shared" si="6"/>
        <v>1</v>
      </c>
      <c r="CK40" s="123" t="str">
        <f t="shared" si="7"/>
        <v>上砂川町</v>
      </c>
      <c r="CL40" s="124">
        <f t="shared" si="17"/>
        <v>6.2707325111945451</v>
      </c>
      <c r="CM40" s="65">
        <f t="shared" si="18"/>
        <v>0</v>
      </c>
      <c r="CN40" s="66">
        <f t="shared" si="19"/>
        <v>5.7858049510865612</v>
      </c>
      <c r="CO40" s="65">
        <f t="shared" si="20"/>
        <v>0</v>
      </c>
      <c r="CP40" s="66">
        <f t="shared" si="8"/>
        <v>0.48492756010798393</v>
      </c>
      <c r="CQ40" s="65">
        <f t="shared" si="21"/>
        <v>0</v>
      </c>
      <c r="CR40" s="66">
        <f t="shared" si="9"/>
        <v>0</v>
      </c>
      <c r="CS40" s="65">
        <f t="shared" si="22"/>
        <v>0</v>
      </c>
      <c r="CT40" s="66">
        <f t="shared" si="10"/>
        <v>2.6559900941108676</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13363</v>
      </c>
      <c r="AY41" s="18" t="str">
        <f>IF(IFERROR(比較地域マスタ!$Z26,"")=0,"",IFERROR(比較地域マスタ!$Z26,""))</f>
        <v>新島村</v>
      </c>
      <c r="BB41" s="110" t="str">
        <f t="shared" si="0"/>
        <v>13363</v>
      </c>
      <c r="BC41" s="1031" t="str">
        <f t="shared" si="0"/>
        <v>新島村</v>
      </c>
      <c r="BD41" s="34">
        <f t="shared" si="14"/>
        <v>54.77804121735371</v>
      </c>
      <c r="BE41" s="34">
        <f t="shared" si="15"/>
        <v>1.7076081739547351</v>
      </c>
      <c r="BF41" s="34">
        <f>VLOOKUP($AX41&amp;"_"&amp;$BC$14,データシート1!$A:$BT,MATCH($BC$12&amp;"_"&amp;BF$20,データシート1!$A$1:$BT$1,0),0)</f>
        <v>8.4538465206410104E-2</v>
      </c>
      <c r="BG41" s="34">
        <f>VLOOKUP($AX41&amp;"_"&amp;$BC$14,データシート1!$A:$BT,MATCH($BC$12&amp;"_"&amp;BG$20,データシート1!$A$1:$BT$1,0),0)</f>
        <v>0.43070236528293349</v>
      </c>
      <c r="BH41" s="34">
        <f>VLOOKUP($AX41&amp;"_"&amp;$BC$14,データシート1!$A:$BT,MATCH($BC$12&amp;"_"&amp;BH$20,データシート1!$A$1:$BT$1,0),0)</f>
        <v>1.1923673434653914</v>
      </c>
      <c r="BI41" s="34">
        <f>VLOOKUP($AX41&amp;"_"&amp;$BC$14,データシート1!$A:$BT,MATCH($BC$12&amp;"_"&amp;BI$20,データシート1!$A$1:$BT$1,0),0)</f>
        <v>3.5451954551750195</v>
      </c>
      <c r="BJ41" s="34">
        <f>VLOOKUP($AX41&amp;"_"&amp;$BC$14,データシート1!$A:$BT,MATCH($BC$12&amp;"_"&amp;BJ$20,データシート1!$A$1:$BT$1,0),0)</f>
        <v>3.0949156269094331</v>
      </c>
      <c r="BK41" s="34">
        <f t="shared" si="1"/>
        <v>45.764835071834526</v>
      </c>
      <c r="BL41" s="34">
        <f t="shared" si="2"/>
        <v>8.0047298846942763</v>
      </c>
      <c r="BM41" s="34">
        <f>VLOOKUP($AX41&amp;"_"&amp;$BC$14,データシート1!$A:$BT,MATCH($BC$12&amp;"_"&amp;BM$20,データシート1!$A$1:$BT$1,0),0)</f>
        <v>2.0291895512007385</v>
      </c>
      <c r="BN41" s="34">
        <f>VLOOKUP($AX41&amp;"_"&amp;$BC$14,データシート1!$A:$BT,MATCH($BC$12&amp;"_"&amp;BN$20,データシート1!$A$1:$BT$1,0),0)</f>
        <v>5.9755403334935382</v>
      </c>
      <c r="BO41" s="34">
        <f>VLOOKUP($AX41&amp;"_"&amp;$BC$14,データシート1!$A:$BT,MATCH($BC$12&amp;"_"&amp;BO$20,データシート1!$A$1:$BT$1,0),0)</f>
        <v>0.148711962541269</v>
      </c>
      <c r="BP41" s="34">
        <f>VLOOKUP($AX41&amp;"_"&amp;$BC$14,データシート1!$A:$BT,MATCH($BC$12&amp;"_"&amp;BP$20,データシート1!$A$1:$BT$1,0),0)</f>
        <v>37.611393224598984</v>
      </c>
      <c r="BQ41" s="34">
        <f>VLOOKUP($AX41&amp;"_"&amp;$BC$14,データシート1!$A:$BT,MATCH($BC$12&amp;"_"&amp;BQ$20,データシート1!$A$1:$BT$1,0),0)</f>
        <v>0.6654868894799999</v>
      </c>
      <c r="BR41" s="35">
        <f t="shared" si="3"/>
        <v>54.77804121735371</v>
      </c>
      <c r="BT41" s="121" t="str">
        <f t="shared" si="4"/>
        <v>新島村</v>
      </c>
      <c r="BU41" s="33">
        <f t="shared" si="25"/>
        <v>54.77804121735371</v>
      </c>
      <c r="BV41" s="59">
        <f t="shared" si="16"/>
        <v>3.1173224452826255E-2</v>
      </c>
      <c r="BW41" s="59">
        <f t="shared" si="5"/>
        <v>1.5432911314037325E-3</v>
      </c>
      <c r="BX41" s="59">
        <f t="shared" si="5"/>
        <v>7.8626828508516801E-3</v>
      </c>
      <c r="BY41" s="59">
        <f t="shared" si="5"/>
        <v>2.1767250470570841E-2</v>
      </c>
      <c r="BZ41" s="59">
        <f t="shared" si="5"/>
        <v>6.4719281237312659E-2</v>
      </c>
      <c r="CA41" s="59">
        <f t="shared" si="5"/>
        <v>5.6499202200917004E-2</v>
      </c>
      <c r="CB41" s="59">
        <f t="shared" si="5"/>
        <v>0.83545950265443603</v>
      </c>
      <c r="CC41" s="59">
        <f t="shared" si="5"/>
        <v>0.1461302687500694</v>
      </c>
      <c r="CD41" s="59">
        <f t="shared" si="5"/>
        <v>3.7043850165235377E-2</v>
      </c>
      <c r="CE41" s="59">
        <f t="shared" si="5"/>
        <v>0.10908641858483403</v>
      </c>
      <c r="CF41" s="59">
        <f t="shared" si="5"/>
        <v>2.7148097894043898E-3</v>
      </c>
      <c r="CG41" s="59">
        <f t="shared" si="5"/>
        <v>0.68661442411496232</v>
      </c>
      <c r="CH41" s="59">
        <f t="shared" si="5"/>
        <v>1.2148789454508157E-2</v>
      </c>
      <c r="CI41" s="122">
        <f t="shared" si="6"/>
        <v>1</v>
      </c>
      <c r="CK41" s="123" t="str">
        <f t="shared" si="7"/>
        <v>新島村</v>
      </c>
      <c r="CL41" s="124">
        <f t="shared" si="17"/>
        <v>1.7076081739547351</v>
      </c>
      <c r="CM41" s="65">
        <f t="shared" si="18"/>
        <v>0</v>
      </c>
      <c r="CN41" s="66">
        <f t="shared" si="19"/>
        <v>8.4538465206410104E-2</v>
      </c>
      <c r="CO41" s="65">
        <f t="shared" si="20"/>
        <v>0</v>
      </c>
      <c r="CP41" s="66">
        <f t="shared" si="8"/>
        <v>0.43070236528293349</v>
      </c>
      <c r="CQ41" s="65">
        <f t="shared" si="21"/>
        <v>0</v>
      </c>
      <c r="CR41" s="66">
        <f t="shared" si="9"/>
        <v>1.1923673434653914</v>
      </c>
      <c r="CS41" s="65">
        <f t="shared" si="22"/>
        <v>0</v>
      </c>
      <c r="CT41" s="66">
        <f t="shared" si="10"/>
        <v>3.5451954551750195</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0.625</v>
      </c>
      <c r="DC41" s="962">
        <f>VLOOKUP($AX41&amp;"_"&amp;$CW$14,データシート1!$A:$BT,MATCH($CW$12&amp;"_"&amp;DC$20,データシート1!$A$1:$BT$1,0),0)</f>
        <v>0</v>
      </c>
      <c r="DD41" s="961">
        <f t="shared" si="11"/>
        <v>0.625</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1</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0</v>
      </c>
      <c r="DR41" s="127">
        <f t="shared" si="31"/>
        <v>1</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26367</v>
      </c>
      <c r="AY42" s="18" t="str">
        <f>IF(IFERROR(比較地域マスタ!$Z27,"")=0,"",IFERROR(比較地域マスタ!$Z27,""))</f>
        <v>南山城村</v>
      </c>
      <c r="BB42" s="110" t="str">
        <f t="shared" si="0"/>
        <v>26367</v>
      </c>
      <c r="BC42" s="1031" t="str">
        <f t="shared" si="0"/>
        <v>南山城村</v>
      </c>
      <c r="BD42" s="34">
        <f t="shared" si="14"/>
        <v>12.786715863071446</v>
      </c>
      <c r="BE42" s="34">
        <f t="shared" si="15"/>
        <v>1.1772917176012685</v>
      </c>
      <c r="BF42" s="34">
        <f>VLOOKUP($AX42&amp;"_"&amp;$BC$14,データシート1!$A:$BT,MATCH($BC$12&amp;"_"&amp;BF$20,データシート1!$A$1:$BT$1,0),0)</f>
        <v>0.2041861122829092</v>
      </c>
      <c r="BG42" s="34">
        <f>VLOOKUP($AX42&amp;"_"&amp;$BC$14,データシート1!$A:$BT,MATCH($BC$12&amp;"_"&amp;BG$20,データシート1!$A$1:$BT$1,0),0)</f>
        <v>6.3309226308186584E-2</v>
      </c>
      <c r="BH42" s="34">
        <f>VLOOKUP($AX42&amp;"_"&amp;$BC$14,データシート1!$A:$BT,MATCH($BC$12&amp;"_"&amp;BH$20,データシート1!$A$1:$BT$1,0),0)</f>
        <v>0.90979637901017274</v>
      </c>
      <c r="BI42" s="34">
        <f>VLOOKUP($AX42&amp;"_"&amp;$BC$14,データシート1!$A:$BT,MATCH($BC$12&amp;"_"&amp;BI$20,データシート1!$A$1:$BT$1,0),0)</f>
        <v>1.5051120909013007</v>
      </c>
      <c r="BJ42" s="34">
        <f>VLOOKUP($AX42&amp;"_"&amp;$BC$14,データシート1!$A:$BT,MATCH($BC$12&amp;"_"&amp;BJ$20,データシート1!$A$1:$BT$1,0),0)</f>
        <v>2.6475541804578571</v>
      </c>
      <c r="BK42" s="34">
        <f t="shared" si="1"/>
        <v>7.4567578741110205</v>
      </c>
      <c r="BL42" s="34">
        <f t="shared" si="2"/>
        <v>7.3071701049587894</v>
      </c>
      <c r="BM42" s="34">
        <f>VLOOKUP($AX42&amp;"_"&amp;$BC$14,データシート1!$A:$BT,MATCH($BC$12&amp;"_"&amp;BM$20,データシート1!$A$1:$BT$1,0),0)</f>
        <v>2.5769212251015401</v>
      </c>
      <c r="BN42" s="34">
        <f>VLOOKUP($AX42&amp;"_"&amp;$BC$14,データシート1!$A:$BT,MATCH($BC$12&amp;"_"&amp;BN$20,データシート1!$A$1:$BT$1,0),0)</f>
        <v>4.7302488798572497</v>
      </c>
      <c r="BO42" s="34">
        <f>VLOOKUP($AX42&amp;"_"&amp;$BC$14,データシート1!$A:$BT,MATCH($BC$12&amp;"_"&amp;BO$20,データシート1!$A$1:$BT$1,0),0)</f>
        <v>0.14958776915223099</v>
      </c>
      <c r="BP42" s="34">
        <f>VLOOKUP($AX42&amp;"_"&amp;$BC$14,データシート1!$A:$BT,MATCH($BC$12&amp;"_"&amp;BP$20,データシート1!$A$1:$BT$1,0),0)</f>
        <v>0</v>
      </c>
      <c r="BQ42" s="34">
        <f>VLOOKUP($AX42&amp;"_"&amp;$BC$14,データシート1!$A:$BT,MATCH($BC$12&amp;"_"&amp;BQ$20,データシート1!$A$1:$BT$1,0),0)</f>
        <v>0</v>
      </c>
      <c r="BR42" s="35">
        <f t="shared" si="3"/>
        <v>12.786715863071446</v>
      </c>
      <c r="BT42" s="121" t="str">
        <f t="shared" si="4"/>
        <v>南山城村</v>
      </c>
      <c r="BU42" s="33">
        <f t="shared" si="25"/>
        <v>12.786715863071446</v>
      </c>
      <c r="BV42" s="59">
        <f t="shared" si="16"/>
        <v>9.2071469344316523E-2</v>
      </c>
      <c r="BW42" s="59">
        <f t="shared" si="5"/>
        <v>1.5968612618710562E-2</v>
      </c>
      <c r="BX42" s="59">
        <f t="shared" si="5"/>
        <v>4.951171746220325E-3</v>
      </c>
      <c r="BY42" s="59">
        <f t="shared" si="5"/>
        <v>7.1151684979385635E-2</v>
      </c>
      <c r="BZ42" s="59">
        <f t="shared" si="5"/>
        <v>0.11770904327733796</v>
      </c>
      <c r="CA42" s="59">
        <f t="shared" ref="CA42:CH68" si="32">BJ42/$BR42</f>
        <v>0.20705505688947862</v>
      </c>
      <c r="CB42" s="59">
        <f t="shared" si="32"/>
        <v>0.5831644304888669</v>
      </c>
      <c r="CC42" s="59">
        <f t="shared" si="32"/>
        <v>0.5714657448565188</v>
      </c>
      <c r="CD42" s="59">
        <f t="shared" si="32"/>
        <v>0.2015311243869736</v>
      </c>
      <c r="CE42" s="59">
        <f t="shared" si="32"/>
        <v>0.36993462046954528</v>
      </c>
      <c r="CF42" s="59">
        <f t="shared" si="32"/>
        <v>1.1698685632348063E-2</v>
      </c>
      <c r="CG42" s="59">
        <f t="shared" si="32"/>
        <v>0</v>
      </c>
      <c r="CH42" s="59">
        <f t="shared" si="32"/>
        <v>0</v>
      </c>
      <c r="CI42" s="122">
        <f t="shared" si="6"/>
        <v>1</v>
      </c>
      <c r="CK42" s="123" t="str">
        <f t="shared" si="7"/>
        <v>南山城村</v>
      </c>
      <c r="CL42" s="124">
        <f t="shared" si="17"/>
        <v>1.1772917176012685</v>
      </c>
      <c r="CM42" s="65">
        <f t="shared" si="18"/>
        <v>0</v>
      </c>
      <c r="CN42" s="66">
        <f t="shared" si="19"/>
        <v>0.2041861122829092</v>
      </c>
      <c r="CO42" s="65">
        <f t="shared" si="20"/>
        <v>0</v>
      </c>
      <c r="CP42" s="66">
        <f t="shared" si="8"/>
        <v>6.3309226308186584E-2</v>
      </c>
      <c r="CQ42" s="65">
        <f t="shared" si="21"/>
        <v>0</v>
      </c>
      <c r="CR42" s="66">
        <f t="shared" si="9"/>
        <v>0.90979637901017274</v>
      </c>
      <c r="CS42" s="65">
        <f t="shared" si="22"/>
        <v>0</v>
      </c>
      <c r="CT42" s="66">
        <f t="shared" si="10"/>
        <v>1.5051120909013007</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07402</v>
      </c>
      <c r="AY43" s="18" t="str">
        <f>IF(IFERROR(比較地域マスタ!$Z28,"")=0,"",IFERROR(比較地域マスタ!$Z28,""))</f>
        <v>北塩原村</v>
      </c>
      <c r="AZ43" s="23"/>
      <c r="BB43" s="110" t="str">
        <f t="shared" si="0"/>
        <v>07402</v>
      </c>
      <c r="BC43" s="1031" t="str">
        <f t="shared" si="0"/>
        <v>北塩原村</v>
      </c>
      <c r="BD43" s="34">
        <f t="shared" si="14"/>
        <v>17.25202587258023</v>
      </c>
      <c r="BE43" s="34">
        <f t="shared" si="15"/>
        <v>1.0912398944180806</v>
      </c>
      <c r="BF43" s="34">
        <f>VLOOKUP($AX43&amp;"_"&amp;$BC$14,データシート1!$A:$BT,MATCH($BC$12&amp;"_"&amp;BF$20,データシート1!$A$1:$BT$1,0),0)</f>
        <v>0.88121123726072859</v>
      </c>
      <c r="BG43" s="34">
        <f>VLOOKUP($AX43&amp;"_"&amp;$BC$14,データシート1!$A:$BT,MATCH($BC$12&amp;"_"&amp;BG$20,データシート1!$A$1:$BT$1,0),0)</f>
        <v>0.17733156831045332</v>
      </c>
      <c r="BH43" s="34">
        <f>VLOOKUP($AX43&amp;"_"&amp;$BC$14,データシート1!$A:$BT,MATCH($BC$12&amp;"_"&amp;BH$20,データシート1!$A$1:$BT$1,0),0)</f>
        <v>3.2697088846898786E-2</v>
      </c>
      <c r="BI43" s="34">
        <f>VLOOKUP($AX43&amp;"_"&amp;$BC$14,データシート1!$A:$BT,MATCH($BC$12&amp;"_"&amp;BI$20,データシート1!$A$1:$BT$1,0),0)</f>
        <v>5.0463448851166799</v>
      </c>
      <c r="BJ43" s="34">
        <f>VLOOKUP($AX43&amp;"_"&amp;$BC$14,データシート1!$A:$BT,MATCH($BC$12&amp;"_"&amp;BJ$20,データシート1!$A$1:$BT$1,0),0)</f>
        <v>4.1586766875278158</v>
      </c>
      <c r="BK43" s="34">
        <f t="shared" si="1"/>
        <v>6.3925420808881608</v>
      </c>
      <c r="BL43" s="34">
        <f t="shared" si="2"/>
        <v>6.2412610856214048</v>
      </c>
      <c r="BM43" s="34">
        <f>VLOOKUP($AX43&amp;"_"&amp;$BC$14,データシート1!$A:$BT,MATCH($BC$12&amp;"_"&amp;BM$20,データシート1!$A$1:$BT$1,0),0)</f>
        <v>2.6122587524499794</v>
      </c>
      <c r="BN43" s="34">
        <f>VLOOKUP($AX43&amp;"_"&amp;$BC$14,データシート1!$A:$BT,MATCH($BC$12&amp;"_"&amp;BN$20,データシート1!$A$1:$BT$1,0),0)</f>
        <v>3.6290023331714258</v>
      </c>
      <c r="BO43" s="34">
        <f>VLOOKUP($AX43&amp;"_"&amp;$BC$14,データシート1!$A:$BT,MATCH($BC$12&amp;"_"&amp;BO$20,データシート1!$A$1:$BT$1,0),0)</f>
        <v>0.15128099526675601</v>
      </c>
      <c r="BP43" s="34">
        <f>VLOOKUP($AX43&amp;"_"&amp;$BC$14,データシート1!$A:$BT,MATCH($BC$12&amp;"_"&amp;BP$20,データシート1!$A$1:$BT$1,0),0)</f>
        <v>0</v>
      </c>
      <c r="BQ43" s="34">
        <f>VLOOKUP($AX43&amp;"_"&amp;$BC$14,データシート1!$A:$BT,MATCH($BC$12&amp;"_"&amp;BQ$20,データシート1!$A$1:$BT$1,0),0)</f>
        <v>0.56322232462949195</v>
      </c>
      <c r="BR43" s="35">
        <f t="shared" si="3"/>
        <v>17.25202587258023</v>
      </c>
      <c r="BT43" s="121" t="str">
        <f t="shared" si="4"/>
        <v>北塩原村</v>
      </c>
      <c r="BU43" s="33">
        <f t="shared" si="25"/>
        <v>17.25202587258023</v>
      </c>
      <c r="BV43" s="59">
        <f t="shared" si="16"/>
        <v>6.3252855199600611E-2</v>
      </c>
      <c r="BW43" s="59">
        <f t="shared" si="16"/>
        <v>5.1078710626170289E-2</v>
      </c>
      <c r="BX43" s="59">
        <f t="shared" si="16"/>
        <v>1.0278883745027183E-2</v>
      </c>
      <c r="BY43" s="59">
        <f t="shared" si="16"/>
        <v>1.8952608284031386E-3</v>
      </c>
      <c r="BZ43" s="59">
        <f t="shared" si="16"/>
        <v>0.29250737985138109</v>
      </c>
      <c r="CA43" s="59">
        <f t="shared" si="32"/>
        <v>0.24105439663972866</v>
      </c>
      <c r="CB43" s="59">
        <f t="shared" si="32"/>
        <v>0.37053863285982225</v>
      </c>
      <c r="CC43" s="59">
        <f t="shared" si="32"/>
        <v>0.36176974992490873</v>
      </c>
      <c r="CD43" s="59">
        <f t="shared" si="32"/>
        <v>0.1514175072390665</v>
      </c>
      <c r="CE43" s="59">
        <f t="shared" si="32"/>
        <v>0.21035224268584224</v>
      </c>
      <c r="CF43" s="59">
        <f t="shared" si="32"/>
        <v>8.7688829349135602E-3</v>
      </c>
      <c r="CG43" s="59">
        <f t="shared" si="32"/>
        <v>0</v>
      </c>
      <c r="CH43" s="59">
        <f t="shared" si="32"/>
        <v>3.2646735449467293E-2</v>
      </c>
      <c r="CI43" s="122">
        <f t="shared" si="6"/>
        <v>1</v>
      </c>
      <c r="CJ43" s="23"/>
      <c r="CK43" s="123" t="str">
        <f t="shared" si="7"/>
        <v>北塩原村</v>
      </c>
      <c r="CL43" s="124">
        <f t="shared" si="17"/>
        <v>1.0912398944180806</v>
      </c>
      <c r="CM43" s="65">
        <f t="shared" si="18"/>
        <v>0</v>
      </c>
      <c r="CN43" s="66">
        <f t="shared" si="19"/>
        <v>0.88121123726072859</v>
      </c>
      <c r="CO43" s="65">
        <f t="shared" si="20"/>
        <v>0</v>
      </c>
      <c r="CP43" s="66">
        <f t="shared" si="8"/>
        <v>0.17733156831045332</v>
      </c>
      <c r="CQ43" s="65">
        <f t="shared" si="21"/>
        <v>0</v>
      </c>
      <c r="CR43" s="66">
        <f t="shared" si="9"/>
        <v>3.2697088846898786E-2</v>
      </c>
      <c r="CS43" s="65">
        <f t="shared" si="22"/>
        <v>0</v>
      </c>
      <c r="CT43" s="66">
        <f t="shared" si="10"/>
        <v>5.0463448851166799</v>
      </c>
      <c r="CU43" s="67">
        <f t="shared" si="23"/>
        <v>0.63729294632339439</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3.2160000000000002</v>
      </c>
      <c r="DB43" s="962">
        <f>VLOOKUP($AX43&amp;"_"&amp;$CW$14,データシート1!$A:$BT,MATCH($CW$12&amp;"_"&amp;DB$20,データシート1!$A$1:$BT$1,0),0)</f>
        <v>0</v>
      </c>
      <c r="DC43" s="962">
        <f>VLOOKUP($AX43&amp;"_"&amp;$CW$14,データシート1!$A:$BT,MATCH($CW$12&amp;"_"&amp;DC$20,データシート1!$A$1:$BT$1,0),0)</f>
        <v>0</v>
      </c>
      <c r="DD43" s="961">
        <f t="shared" si="11"/>
        <v>3.2160000000000002</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0</v>
      </c>
      <c r="DO43" s="127">
        <f t="shared" si="27"/>
        <v>0</v>
      </c>
      <c r="DP43" s="127">
        <f t="shared" si="29"/>
        <v>0</v>
      </c>
      <c r="DQ43" s="127">
        <f t="shared" si="30"/>
        <v>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05464</v>
      </c>
      <c r="AY44" s="18" t="str">
        <f>IF(IFERROR(比較地域マスタ!$Z29,"")=0,"",IFERROR(比較地域マスタ!$Z29,""))</f>
        <v>東成瀬村</v>
      </c>
      <c r="BB44" s="110" t="str">
        <f t="shared" si="0"/>
        <v>05464</v>
      </c>
      <c r="BC44" s="1031" t="str">
        <f t="shared" si="0"/>
        <v>東成瀬村</v>
      </c>
      <c r="BD44" s="34">
        <f t="shared" si="14"/>
        <v>19.496093836489454</v>
      </c>
      <c r="BE44" s="34">
        <f t="shared" si="15"/>
        <v>6.9261838820320971</v>
      </c>
      <c r="BF44" s="34">
        <f>VLOOKUP($AX44&amp;"_"&amp;$BC$14,データシート1!$A:$BT,MATCH($BC$12&amp;"_"&amp;BF$20,データシート1!$A$1:$BT$1,0),0)</f>
        <v>2.8843616988752325</v>
      </c>
      <c r="BG44" s="34">
        <f>VLOOKUP($AX44&amp;"_"&amp;$BC$14,データシート1!$A:$BT,MATCH($BC$12&amp;"_"&amp;BG$20,データシート1!$A$1:$BT$1,0),0)</f>
        <v>0.91377590871135905</v>
      </c>
      <c r="BH44" s="34">
        <f>VLOOKUP($AX44&amp;"_"&amp;$BC$14,データシート1!$A:$BT,MATCH($BC$12&amp;"_"&amp;BH$20,データシート1!$A$1:$BT$1,0),0)</f>
        <v>3.1280462744455058</v>
      </c>
      <c r="BI44" s="34">
        <f>VLOOKUP($AX44&amp;"_"&amp;$BC$14,データシート1!$A:$BT,MATCH($BC$12&amp;"_"&amp;BI$20,データシート1!$A$1:$BT$1,0),0)</f>
        <v>2.5807247495180463</v>
      </c>
      <c r="BJ44" s="34">
        <f>VLOOKUP($AX44&amp;"_"&amp;$BC$14,データシート1!$A:$BT,MATCH($BC$12&amp;"_"&amp;BJ$20,データシート1!$A$1:$BT$1,0),0)</f>
        <v>4.1028572021562724</v>
      </c>
      <c r="BK44" s="34">
        <f t="shared" si="1"/>
        <v>5.6206626343128265</v>
      </c>
      <c r="BL44" s="34">
        <f t="shared" si="2"/>
        <v>5.4795993828406218</v>
      </c>
      <c r="BM44" s="34">
        <f>VLOOKUP($AX44&amp;"_"&amp;$BC$14,データシート1!$A:$BT,MATCH($BC$12&amp;"_"&amp;BM$20,データシート1!$A$1:$BT$1,0),0)</f>
        <v>1.9992885665212901</v>
      </c>
      <c r="BN44" s="34">
        <f>VLOOKUP($AX44&amp;"_"&amp;$BC$14,データシート1!$A:$BT,MATCH($BC$12&amp;"_"&amp;BN$20,データシート1!$A$1:$BT$1,0),0)</f>
        <v>3.4803108163193315</v>
      </c>
      <c r="BO44" s="34">
        <f>VLOOKUP($AX44&amp;"_"&amp;$BC$14,データシート1!$A:$BT,MATCH($BC$12&amp;"_"&amp;BO$20,データシート1!$A$1:$BT$1,0),0)</f>
        <v>0.141063251472205</v>
      </c>
      <c r="BP44" s="34">
        <f>VLOOKUP($AX44&amp;"_"&amp;$BC$14,データシート1!$A:$BT,MATCH($BC$12&amp;"_"&amp;BP$20,データシート1!$A$1:$BT$1,0),0)</f>
        <v>0</v>
      </c>
      <c r="BQ44" s="34">
        <f>VLOOKUP($AX44&amp;"_"&amp;$BC$14,データシート1!$A:$BT,MATCH($BC$12&amp;"_"&amp;BQ$20,データシート1!$A$1:$BT$1,0),0)</f>
        <v>0.26566536847021149</v>
      </c>
      <c r="BR44" s="35">
        <f t="shared" si="3"/>
        <v>19.496093836489454</v>
      </c>
      <c r="BT44" s="121" t="str">
        <f t="shared" si="4"/>
        <v>東成瀬村</v>
      </c>
      <c r="BU44" s="33">
        <f t="shared" si="25"/>
        <v>19.496093836489454</v>
      </c>
      <c r="BV44" s="59">
        <f t="shared" si="16"/>
        <v>0.3552600813332592</v>
      </c>
      <c r="BW44" s="59">
        <f t="shared" si="16"/>
        <v>0.14794562044406956</v>
      </c>
      <c r="BX44" s="59">
        <f t="shared" si="16"/>
        <v>4.6869691763644965E-2</v>
      </c>
      <c r="BY44" s="59">
        <f t="shared" si="16"/>
        <v>0.16044476912554473</v>
      </c>
      <c r="BZ44" s="59">
        <f t="shared" si="16"/>
        <v>0.13237137506426477</v>
      </c>
      <c r="CA44" s="59">
        <f t="shared" si="32"/>
        <v>0.21044508897865716</v>
      </c>
      <c r="CB44" s="59">
        <f t="shared" si="32"/>
        <v>0.28829685994806981</v>
      </c>
      <c r="CC44" s="59">
        <f t="shared" si="32"/>
        <v>0.2810613976726376</v>
      </c>
      <c r="CD44" s="59">
        <f t="shared" si="32"/>
        <v>0.10254816084129446</v>
      </c>
      <c r="CE44" s="59">
        <f t="shared" si="32"/>
        <v>0.17851323683134315</v>
      </c>
      <c r="CF44" s="59">
        <f t="shared" si="32"/>
        <v>7.2354622754321656E-3</v>
      </c>
      <c r="CG44" s="59">
        <f t="shared" si="32"/>
        <v>0</v>
      </c>
      <c r="CH44" s="59">
        <f t="shared" si="32"/>
        <v>1.3626594675749072E-2</v>
      </c>
      <c r="CI44" s="122">
        <f t="shared" si="6"/>
        <v>1</v>
      </c>
      <c r="CK44" s="123" t="str">
        <f t="shared" si="7"/>
        <v>東成瀬村</v>
      </c>
      <c r="CL44" s="124">
        <f t="shared" si="17"/>
        <v>6.9261838820320971</v>
      </c>
      <c r="CM44" s="65">
        <f t="shared" si="18"/>
        <v>0</v>
      </c>
      <c r="CN44" s="66">
        <f t="shared" si="19"/>
        <v>2.8843616988752325</v>
      </c>
      <c r="CO44" s="65">
        <f t="shared" si="20"/>
        <v>0</v>
      </c>
      <c r="CP44" s="66">
        <f t="shared" si="8"/>
        <v>0.91377590871135905</v>
      </c>
      <c r="CQ44" s="65">
        <f t="shared" si="21"/>
        <v>0</v>
      </c>
      <c r="CR44" s="66">
        <f t="shared" si="9"/>
        <v>3.1280462744455058</v>
      </c>
      <c r="CS44" s="65">
        <f t="shared" si="22"/>
        <v>0</v>
      </c>
      <c r="CT44" s="66">
        <f t="shared" si="10"/>
        <v>2.5807247495180463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01575</v>
      </c>
      <c r="AY45" s="18" t="str">
        <f>IF(IFERROR(比較地域マスタ!$Z30,"")=0,"",IFERROR(比較地域マスタ!$Z30,""))</f>
        <v>壮瞥町</v>
      </c>
      <c r="BB45" s="110" t="str">
        <f t="shared" si="0"/>
        <v>01575</v>
      </c>
      <c r="BC45" s="1031" t="str">
        <f t="shared" si="0"/>
        <v>壮瞥町</v>
      </c>
      <c r="BD45" s="34">
        <f t="shared" si="14"/>
        <v>23.115187136872635</v>
      </c>
      <c r="BE45" s="34">
        <f t="shared" si="15"/>
        <v>5.4573791611911924</v>
      </c>
      <c r="BF45" s="34">
        <f>VLOOKUP($AX45&amp;"_"&amp;$BC$14,データシート1!$A:$BT,MATCH($BC$12&amp;"_"&amp;BF$20,データシート1!$A$1:$BT$1,0),0)</f>
        <v>0.43032441816993788</v>
      </c>
      <c r="BG45" s="34">
        <f>VLOOKUP($AX45&amp;"_"&amp;$BC$14,データシート1!$A:$BT,MATCH($BC$12&amp;"_"&amp;BG$20,データシート1!$A$1:$BT$1,0),0)</f>
        <v>0.23825920583340249</v>
      </c>
      <c r="BH45" s="34">
        <f>VLOOKUP($AX45&amp;"_"&amp;$BC$14,データシート1!$A:$BT,MATCH($BC$12&amp;"_"&amp;BH$20,データシート1!$A$1:$BT$1,0),0)</f>
        <v>4.7887955371878519</v>
      </c>
      <c r="BI45" s="34">
        <f>VLOOKUP($AX45&amp;"_"&amp;$BC$14,データシート1!$A:$BT,MATCH($BC$12&amp;"_"&amp;BI$20,データシート1!$A$1:$BT$1,0),0)</f>
        <v>6.0915540725000108</v>
      </c>
      <c r="BJ45" s="34">
        <f>VLOOKUP($AX45&amp;"_"&amp;$BC$14,データシート1!$A:$BT,MATCH($BC$12&amp;"_"&amp;BJ$20,データシート1!$A$1:$BT$1,0),0)</f>
        <v>5.6611533507185499</v>
      </c>
      <c r="BK45" s="34">
        <f t="shared" si="1"/>
        <v>5.2755286714951533</v>
      </c>
      <c r="BL45" s="34">
        <f t="shared" si="2"/>
        <v>5.1358667106004861</v>
      </c>
      <c r="BM45" s="34">
        <f>VLOOKUP($AX45&amp;"_"&amp;$BC$14,データシート1!$A:$BT,MATCH($BC$12&amp;"_"&amp;BM$20,データシート1!$A$1:$BT$1,0),0)</f>
        <v>2.1759762032634842</v>
      </c>
      <c r="BN45" s="34">
        <f>VLOOKUP($AX45&amp;"_"&amp;$BC$14,データシート1!$A:$BT,MATCH($BC$12&amp;"_"&amp;BN$20,データシート1!$A$1:$BT$1,0),0)</f>
        <v>2.9598905073370019</v>
      </c>
      <c r="BO45" s="34">
        <f>VLOOKUP($AX45&amp;"_"&amp;$BC$14,データシート1!$A:$BT,MATCH($BC$12&amp;"_"&amp;BO$20,データシート1!$A$1:$BT$1,0),0)</f>
        <v>0.13966196089466701</v>
      </c>
      <c r="BP45" s="34">
        <f>VLOOKUP($AX45&amp;"_"&amp;$BC$14,データシート1!$A:$BT,MATCH($BC$12&amp;"_"&amp;BP$20,データシート1!$A$1:$BT$1,0),0)</f>
        <v>0</v>
      </c>
      <c r="BQ45" s="34">
        <f>VLOOKUP($AX45&amp;"_"&amp;$BC$14,データシート1!$A:$BT,MATCH($BC$12&amp;"_"&amp;BQ$20,データシート1!$A$1:$BT$1,0),0)</f>
        <v>0.6295718809677312</v>
      </c>
      <c r="BR45" s="35">
        <f t="shared" si="3"/>
        <v>23.115187136872635</v>
      </c>
      <c r="BT45" s="121" t="str">
        <f t="shared" si="4"/>
        <v>壮瞥町</v>
      </c>
      <c r="BU45" s="33">
        <f t="shared" si="25"/>
        <v>23.115187136872635</v>
      </c>
      <c r="BV45" s="59">
        <f t="shared" si="16"/>
        <v>0.23609495907933833</v>
      </c>
      <c r="BW45" s="59">
        <f t="shared" si="16"/>
        <v>1.8616523224399842E-2</v>
      </c>
      <c r="BX45" s="59">
        <f t="shared" si="16"/>
        <v>1.030747466687556E-2</v>
      </c>
      <c r="BY45" s="59">
        <f t="shared" si="16"/>
        <v>0.20717096118806291</v>
      </c>
      <c r="BZ45" s="59">
        <f t="shared" si="16"/>
        <v>0.26353038097549947</v>
      </c>
      <c r="CA45" s="59">
        <f t="shared" si="32"/>
        <v>0.24491055673471285</v>
      </c>
      <c r="CB45" s="59">
        <f t="shared" si="32"/>
        <v>0.22822781577570672</v>
      </c>
      <c r="CC45" s="59">
        <f t="shared" si="32"/>
        <v>0.22218581576646246</v>
      </c>
      <c r="CD45" s="59">
        <f t="shared" si="32"/>
        <v>9.4136214012839808E-2</v>
      </c>
      <c r="CE45" s="59">
        <f t="shared" si="32"/>
        <v>0.12804960175362265</v>
      </c>
      <c r="CF45" s="59">
        <f t="shared" si="32"/>
        <v>6.0420000092442491E-3</v>
      </c>
      <c r="CG45" s="59">
        <f t="shared" si="32"/>
        <v>0</v>
      </c>
      <c r="CH45" s="59">
        <f t="shared" si="32"/>
        <v>2.7236287434742743E-2</v>
      </c>
      <c r="CI45" s="122">
        <f t="shared" si="6"/>
        <v>1</v>
      </c>
      <c r="CK45" s="123" t="str">
        <f t="shared" si="7"/>
        <v>壮瞥町</v>
      </c>
      <c r="CL45" s="124">
        <f t="shared" si="17"/>
        <v>5.4573791611911924</v>
      </c>
      <c r="CM45" s="65">
        <f t="shared" si="18"/>
        <v>0</v>
      </c>
      <c r="CN45" s="66">
        <f t="shared" si="19"/>
        <v>0.43032441816993788</v>
      </c>
      <c r="CO45" s="65">
        <f t="shared" si="20"/>
        <v>0</v>
      </c>
      <c r="CP45" s="66">
        <f t="shared" si="8"/>
        <v>0.23825920583340249</v>
      </c>
      <c r="CQ45" s="65">
        <f t="shared" si="21"/>
        <v>0</v>
      </c>
      <c r="CR45" s="66">
        <f t="shared" si="9"/>
        <v>4.7887955371878519</v>
      </c>
      <c r="CS45" s="65">
        <f t="shared" si="22"/>
        <v>0</v>
      </c>
      <c r="CT45" s="66">
        <f t="shared" si="10"/>
        <v>6.0915540725000108</v>
      </c>
      <c r="CU45" s="67">
        <f t="shared" si="23"/>
        <v>1</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12.538</v>
      </c>
      <c r="DB45" s="962">
        <f>VLOOKUP($AX45&amp;"_"&amp;$CW$14,データシート1!$A:$BT,MATCH($CW$12&amp;"_"&amp;DB$20,データシート1!$A$1:$BT$1,0),0)</f>
        <v>0</v>
      </c>
      <c r="DC45" s="962">
        <f>VLOOKUP($AX45&amp;"_"&amp;$CW$14,データシート1!$A:$BT,MATCH($CW$12&amp;"_"&amp;DC$20,データシート1!$A$1:$BT$1,0),0)</f>
        <v>0</v>
      </c>
      <c r="DD45" s="961">
        <f t="shared" si="11"/>
        <v>12.538</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30424</v>
      </c>
      <c r="AY46" s="18" t="str">
        <f>IF(IFERROR(比較地域マスタ!$Z31,"")=0,"",IFERROR(比較地域マスタ!$Z31,""))</f>
        <v>古座川町</v>
      </c>
      <c r="BB46" s="110" t="str">
        <f t="shared" si="0"/>
        <v>30424</v>
      </c>
      <c r="BC46" s="1031" t="str">
        <f t="shared" si="0"/>
        <v>古座川町</v>
      </c>
      <c r="BD46" s="34">
        <f t="shared" si="14"/>
        <v>16.078323935299647</v>
      </c>
      <c r="BE46" s="34">
        <f t="shared" si="15"/>
        <v>5.2883234080939054</v>
      </c>
      <c r="BF46" s="34">
        <f>VLOOKUP($AX46&amp;"_"&amp;$BC$14,データシート1!$A:$BT,MATCH($BC$12&amp;"_"&amp;BF$20,データシート1!$A$1:$BT$1,0),0)</f>
        <v>1.9121966763396252</v>
      </c>
      <c r="BG46" s="34">
        <f>VLOOKUP($AX46&amp;"_"&amp;$BC$14,データシート1!$A:$BT,MATCH($BC$12&amp;"_"&amp;BG$20,データシート1!$A$1:$BT$1,0),0)</f>
        <v>0.17929113641121255</v>
      </c>
      <c r="BH46" s="34">
        <f>VLOOKUP($AX46&amp;"_"&amp;$BC$14,データシート1!$A:$BT,MATCH($BC$12&amp;"_"&amp;BH$20,データシート1!$A$1:$BT$1,0),0)</f>
        <v>3.1968355953430674</v>
      </c>
      <c r="BI46" s="34">
        <f>VLOOKUP($AX46&amp;"_"&amp;$BC$14,データシート1!$A:$BT,MATCH($BC$12&amp;"_"&amp;BI$20,データシート1!$A$1:$BT$1,0),0)</f>
        <v>1.8930809256586389</v>
      </c>
      <c r="BJ46" s="34">
        <f>VLOOKUP($AX46&amp;"_"&amp;$BC$14,データシート1!$A:$BT,MATCH($BC$12&amp;"_"&amp;BJ$20,データシート1!$A$1:$BT$1,0),0)</f>
        <v>2.9819075541744406</v>
      </c>
      <c r="BK46" s="34">
        <f t="shared" si="1"/>
        <v>5.7245254688128986</v>
      </c>
      <c r="BL46" s="34">
        <f t="shared" si="2"/>
        <v>5.5768644742047835</v>
      </c>
      <c r="BM46" s="34">
        <f>VLOOKUP($AX46&amp;"_"&amp;$BC$14,データシート1!$A:$BT,MATCH($BC$12&amp;"_"&amp;BM$20,データシート1!$A$1:$BT$1,0),0)</f>
        <v>1.957155360836613</v>
      </c>
      <c r="BN46" s="34">
        <f>VLOOKUP($AX46&amp;"_"&amp;$BC$14,データシート1!$A:$BT,MATCH($BC$12&amp;"_"&amp;BN$20,データシート1!$A$1:$BT$1,0),0)</f>
        <v>3.6197091133681703</v>
      </c>
      <c r="BO46" s="34">
        <f>VLOOKUP($AX46&amp;"_"&amp;$BC$14,データシート1!$A:$BT,MATCH($BC$12&amp;"_"&amp;BO$20,データシート1!$A$1:$BT$1,0),0)</f>
        <v>0.14766099460811499</v>
      </c>
      <c r="BP46" s="34">
        <f>VLOOKUP($AX46&amp;"_"&amp;$BC$14,データシート1!$A:$BT,MATCH($BC$12&amp;"_"&amp;BP$20,データシート1!$A$1:$BT$1,0),0)</f>
        <v>0</v>
      </c>
      <c r="BQ46" s="34">
        <f>VLOOKUP($AX46&amp;"_"&amp;$BC$14,データシート1!$A:$BT,MATCH($BC$12&amp;"_"&amp;BQ$20,データシート1!$A$1:$BT$1,0),0)</f>
        <v>0.19048657855976331</v>
      </c>
      <c r="BR46" s="35">
        <f t="shared" si="3"/>
        <v>16.078323935299647</v>
      </c>
      <c r="BT46" s="121" t="str">
        <f t="shared" si="4"/>
        <v>古座川町</v>
      </c>
      <c r="BU46" s="33">
        <f t="shared" si="25"/>
        <v>16.078323935299647</v>
      </c>
      <c r="BV46" s="59">
        <f t="shared" si="16"/>
        <v>0.32891011708524509</v>
      </c>
      <c r="BW46" s="59">
        <f t="shared" si="16"/>
        <v>0.11893010017925032</v>
      </c>
      <c r="BX46" s="59">
        <f t="shared" si="16"/>
        <v>1.1151108606387905E-2</v>
      </c>
      <c r="BY46" s="59">
        <f t="shared" si="16"/>
        <v>0.19882890829960684</v>
      </c>
      <c r="BZ46" s="59">
        <f t="shared" si="16"/>
        <v>0.11774118579004474</v>
      </c>
      <c r="CA46" s="59">
        <f t="shared" si="32"/>
        <v>0.18546134324534416</v>
      </c>
      <c r="CB46" s="59">
        <f t="shared" si="32"/>
        <v>0.35603993873048012</v>
      </c>
      <c r="CC46" s="59">
        <f t="shared" si="32"/>
        <v>0.34685608379620253</v>
      </c>
      <c r="CD46" s="59">
        <f t="shared" si="32"/>
        <v>0.12172632972891637</v>
      </c>
      <c r="CE46" s="59">
        <f t="shared" si="32"/>
        <v>0.22512975406728616</v>
      </c>
      <c r="CF46" s="59">
        <f t="shared" si="32"/>
        <v>9.1838549342775806E-3</v>
      </c>
      <c r="CG46" s="59">
        <f t="shared" si="32"/>
        <v>0</v>
      </c>
      <c r="CH46" s="59">
        <f t="shared" si="32"/>
        <v>1.1847415148885871E-2</v>
      </c>
      <c r="CI46" s="122">
        <f t="shared" si="6"/>
        <v>1</v>
      </c>
      <c r="CK46" s="123" t="str">
        <f t="shared" si="7"/>
        <v>古座川町</v>
      </c>
      <c r="CL46" s="124">
        <f t="shared" si="17"/>
        <v>5.2883234080939054</v>
      </c>
      <c r="CM46" s="65">
        <f t="shared" si="18"/>
        <v>0</v>
      </c>
      <c r="CN46" s="66">
        <f t="shared" si="19"/>
        <v>1.9121966763396252</v>
      </c>
      <c r="CO46" s="65">
        <f t="shared" si="20"/>
        <v>0</v>
      </c>
      <c r="CP46" s="66">
        <f t="shared" si="8"/>
        <v>0.17929113641121255</v>
      </c>
      <c r="CQ46" s="65">
        <f t="shared" si="21"/>
        <v>0</v>
      </c>
      <c r="CR46" s="66">
        <f t="shared" si="9"/>
        <v>3.1968355953430674</v>
      </c>
      <c r="CS46" s="65">
        <f t="shared" si="22"/>
        <v>0</v>
      </c>
      <c r="CT46" s="66">
        <f t="shared" si="10"/>
        <v>1.8930809256586389</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03485</v>
      </c>
      <c r="AY47" s="18" t="str">
        <f>IF(IFERROR(比較地域マスタ!$Z32,"")=0,"",IFERROR(比較地域マスタ!$Z32,""))</f>
        <v>普代村</v>
      </c>
      <c r="BB47" s="110" t="str">
        <f t="shared" si="0"/>
        <v>03485</v>
      </c>
      <c r="BC47" s="1031" t="str">
        <f t="shared" si="0"/>
        <v>普代村</v>
      </c>
      <c r="BD47" s="34">
        <f t="shared" si="14"/>
        <v>18.180707525486596</v>
      </c>
      <c r="BE47" s="34">
        <f t="shared" si="15"/>
        <v>3.7894642825877853</v>
      </c>
      <c r="BF47" s="34">
        <f>VLOOKUP($AX47&amp;"_"&amp;$BC$14,データシート1!$A:$BT,MATCH($BC$12&amp;"_"&amp;BF$20,データシート1!$A$1:$BT$1,0),0)</f>
        <v>3.2129277749742875</v>
      </c>
      <c r="BG47" s="34">
        <f>VLOOKUP($AX47&amp;"_"&amp;$BC$14,データシート1!$A:$BT,MATCH($BC$12&amp;"_"&amp;BG$20,データシート1!$A$1:$BT$1,0),0)</f>
        <v>0.25524805044432247</v>
      </c>
      <c r="BH47" s="34">
        <f>VLOOKUP($AX47&amp;"_"&amp;$BC$14,データシート1!$A:$BT,MATCH($BC$12&amp;"_"&amp;BH$20,データシート1!$A$1:$BT$1,0),0)</f>
        <v>0.32128845716917548</v>
      </c>
      <c r="BI47" s="34">
        <f>VLOOKUP($AX47&amp;"_"&amp;$BC$14,データシート1!$A:$BT,MATCH($BC$12&amp;"_"&amp;BI$20,データシート1!$A$1:$BT$1,0),0)</f>
        <v>3.0678017987624155</v>
      </c>
      <c r="BJ47" s="34">
        <f>VLOOKUP($AX47&amp;"_"&amp;$BC$14,データシート1!$A:$BT,MATCH($BC$12&amp;"_"&amp;BJ$20,データシート1!$A$1:$BT$1,0),0)</f>
        <v>4.3920837869100051</v>
      </c>
      <c r="BK47" s="34">
        <f t="shared" si="1"/>
        <v>6.4435163189947433</v>
      </c>
      <c r="BL47" s="34">
        <f t="shared" si="2"/>
        <v>6.2985411313269104</v>
      </c>
      <c r="BM47" s="34">
        <f>VLOOKUP($AX47&amp;"_"&amp;$BC$14,データシート1!$A:$BT,MATCH($BC$12&amp;"_"&amp;BM$20,データシート1!$A$1:$BT$1,0),0)</f>
        <v>1.9911337525178041</v>
      </c>
      <c r="BN47" s="34">
        <f>VLOOKUP($AX47&amp;"_"&amp;$BC$14,データシート1!$A:$BT,MATCH($BC$12&amp;"_"&amp;BN$20,データシート1!$A$1:$BT$1,0),0)</f>
        <v>4.3074073788091063</v>
      </c>
      <c r="BO47" s="34">
        <f>VLOOKUP($AX47&amp;"_"&amp;$BC$14,データシート1!$A:$BT,MATCH($BC$12&amp;"_"&amp;BO$20,データシート1!$A$1:$BT$1,0),0)</f>
        <v>0.14497518766783299</v>
      </c>
      <c r="BP47" s="34">
        <f>VLOOKUP($AX47&amp;"_"&amp;$BC$14,データシート1!$A:$BT,MATCH($BC$12&amp;"_"&amp;BP$20,データシート1!$A$1:$BT$1,0),0)</f>
        <v>0</v>
      </c>
      <c r="BQ47" s="34">
        <f>VLOOKUP($AX47&amp;"_"&amp;$BC$14,データシート1!$A:$BT,MATCH($BC$12&amp;"_"&amp;BQ$20,データシート1!$A$1:$BT$1,0),0)</f>
        <v>0.48784133823164572</v>
      </c>
      <c r="BR47" s="35">
        <f t="shared" si="3"/>
        <v>18.180707525486596</v>
      </c>
      <c r="BT47" s="121" t="str">
        <f t="shared" si="4"/>
        <v>普代村</v>
      </c>
      <c r="BU47" s="33">
        <f t="shared" si="25"/>
        <v>18.180707525486596</v>
      </c>
      <c r="BV47" s="59">
        <f t="shared" si="16"/>
        <v>0.2084332679174081</v>
      </c>
      <c r="BW47" s="59">
        <f t="shared" si="16"/>
        <v>0.17672182287021831</v>
      </c>
      <c r="BX47" s="59">
        <f t="shared" si="16"/>
        <v>1.4039500392737927E-2</v>
      </c>
      <c r="BY47" s="59">
        <f t="shared" si="16"/>
        <v>1.7671944654451856E-2</v>
      </c>
      <c r="BZ47" s="59">
        <f t="shared" si="16"/>
        <v>0.16873940656389871</v>
      </c>
      <c r="CA47" s="59">
        <f t="shared" si="32"/>
        <v>0.24157936542089847</v>
      </c>
      <c r="CB47" s="59">
        <f t="shared" si="32"/>
        <v>0.35441504737711171</v>
      </c>
      <c r="CC47" s="59">
        <f t="shared" si="32"/>
        <v>0.34644092494735479</v>
      </c>
      <c r="CD47" s="59">
        <f t="shared" si="32"/>
        <v>0.10951904647971133</v>
      </c>
      <c r="CE47" s="59">
        <f t="shared" si="32"/>
        <v>0.23692187846764345</v>
      </c>
      <c r="CF47" s="59">
        <f t="shared" si="32"/>
        <v>7.9741224297569142E-3</v>
      </c>
      <c r="CG47" s="59">
        <f t="shared" si="32"/>
        <v>0</v>
      </c>
      <c r="CH47" s="59">
        <f t="shared" si="32"/>
        <v>2.6832912720682962E-2</v>
      </c>
      <c r="CI47" s="122">
        <f t="shared" si="6"/>
        <v>1</v>
      </c>
      <c r="CK47" s="123" t="str">
        <f t="shared" si="7"/>
        <v>普代村</v>
      </c>
      <c r="CL47" s="124">
        <f t="shared" si="17"/>
        <v>3.7894642825877853</v>
      </c>
      <c r="CM47" s="65">
        <f t="shared" si="18"/>
        <v>0</v>
      </c>
      <c r="CN47" s="66">
        <f t="shared" si="19"/>
        <v>3.2129277749742875</v>
      </c>
      <c r="CO47" s="65">
        <f t="shared" si="20"/>
        <v>0</v>
      </c>
      <c r="CP47" s="66">
        <f t="shared" si="8"/>
        <v>0.25524805044432247</v>
      </c>
      <c r="CQ47" s="65">
        <f t="shared" si="21"/>
        <v>0</v>
      </c>
      <c r="CR47" s="66">
        <f t="shared" si="9"/>
        <v>0.32128845716917548</v>
      </c>
      <c r="CS47" s="65">
        <f t="shared" si="22"/>
        <v>0</v>
      </c>
      <c r="CT47" s="66">
        <f t="shared" si="10"/>
        <v>3.0678017987624155</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39304</v>
      </c>
      <c r="AY48" s="18" t="str">
        <f>IF(IFERROR(比較地域マスタ!$Z33,"")=0,"",IFERROR(比較地域マスタ!$Z33,""))</f>
        <v>安田町</v>
      </c>
      <c r="BB48" s="110" t="str">
        <f t="shared" si="0"/>
        <v>39304</v>
      </c>
      <c r="BC48" s="1031" t="str">
        <f t="shared" si="0"/>
        <v>安田町</v>
      </c>
      <c r="BD48" s="34">
        <f t="shared" si="14"/>
        <v>19.29434446726497</v>
      </c>
      <c r="BE48" s="34">
        <f t="shared" si="15"/>
        <v>8.1853312272150287</v>
      </c>
      <c r="BF48" s="34">
        <f>VLOOKUP($AX48&amp;"_"&amp;$BC$14,データシート1!$A:$BT,MATCH($BC$12&amp;"_"&amp;BF$20,データシート1!$A$1:$BT$1,0),0)</f>
        <v>4.5744348983705336</v>
      </c>
      <c r="BG48" s="34">
        <f>VLOOKUP($AX48&amp;"_"&amp;$BC$14,データシート1!$A:$BT,MATCH($BC$12&amp;"_"&amp;BG$20,データシート1!$A$1:$BT$1,0),0)</f>
        <v>0.27950254337047525</v>
      </c>
      <c r="BH48" s="34">
        <f>VLOOKUP($AX48&amp;"_"&amp;$BC$14,データシート1!$A:$BT,MATCH($BC$12&amp;"_"&amp;BH$20,データシート1!$A$1:$BT$1,0),0)</f>
        <v>3.3313937854740194</v>
      </c>
      <c r="BI48" s="34">
        <f>VLOOKUP($AX48&amp;"_"&amp;$BC$14,データシート1!$A:$BT,MATCH($BC$12&amp;"_"&amp;BI$20,データシート1!$A$1:$BT$1,0),0)</f>
        <v>1.661504511746809</v>
      </c>
      <c r="BJ48" s="34">
        <f>VLOOKUP($AX48&amp;"_"&amp;$BC$14,データシート1!$A:$BT,MATCH($BC$12&amp;"_"&amp;BJ$20,データシート1!$A$1:$BT$1,0),0)</f>
        <v>3.0515007799797775</v>
      </c>
      <c r="BK48" s="34">
        <f t="shared" si="1"/>
        <v>5.8820851347976317</v>
      </c>
      <c r="BL48" s="34">
        <f t="shared" si="2"/>
        <v>5.7357086565522595</v>
      </c>
      <c r="BM48" s="34">
        <f>VLOOKUP($AX48&amp;"_"&amp;$BC$14,データシート1!$A:$BT,MATCH($BC$12&amp;"_"&amp;BM$20,データシート1!$A$1:$BT$1,0),0)</f>
        <v>1.8511427787912966</v>
      </c>
      <c r="BN48" s="34">
        <f>VLOOKUP($AX48&amp;"_"&amp;$BC$14,データシート1!$A:$BT,MATCH($BC$12&amp;"_"&amp;BN$20,データシート1!$A$1:$BT$1,0),0)</f>
        <v>3.8845658777609628</v>
      </c>
      <c r="BO48" s="34">
        <f>VLOOKUP($AX48&amp;"_"&amp;$BC$14,データシート1!$A:$BT,MATCH($BC$12&amp;"_"&amp;BO$20,データシート1!$A$1:$BT$1,0),0)</f>
        <v>0.146376478245372</v>
      </c>
      <c r="BP48" s="34">
        <f>VLOOKUP($AX48&amp;"_"&amp;$BC$14,データシート1!$A:$BT,MATCH($BC$12&amp;"_"&amp;BP$20,データシート1!$A$1:$BT$1,0),0)</f>
        <v>0</v>
      </c>
      <c r="BQ48" s="34">
        <f>VLOOKUP($AX48&amp;"_"&amp;$BC$14,データシート1!$A:$BT,MATCH($BC$12&amp;"_"&amp;BQ$20,データシート1!$A$1:$BT$1,0),0)</f>
        <v>0.51392281352572555</v>
      </c>
      <c r="BR48" s="35">
        <f t="shared" si="3"/>
        <v>19.29434446726497</v>
      </c>
      <c r="BT48" s="121" t="str">
        <f t="shared" si="4"/>
        <v>安田町</v>
      </c>
      <c r="BU48" s="33">
        <f t="shared" si="25"/>
        <v>19.29434446726497</v>
      </c>
      <c r="BV48" s="59">
        <f t="shared" si="16"/>
        <v>0.42423474096787095</v>
      </c>
      <c r="BW48" s="59">
        <f t="shared" si="16"/>
        <v>0.23708682646003226</v>
      </c>
      <c r="BX48" s="59">
        <f t="shared" si="16"/>
        <v>1.4486242009656395E-2</v>
      </c>
      <c r="BY48" s="59">
        <f t="shared" si="16"/>
        <v>0.17266167249818226</v>
      </c>
      <c r="BZ48" s="59">
        <f t="shared" si="16"/>
        <v>8.6113550764356811E-2</v>
      </c>
      <c r="CA48" s="59">
        <f t="shared" si="32"/>
        <v>0.15815519336026121</v>
      </c>
      <c r="CB48" s="59">
        <f t="shared" si="32"/>
        <v>0.30486058465356269</v>
      </c>
      <c r="CC48" s="59">
        <f t="shared" si="32"/>
        <v>0.2972740880771324</v>
      </c>
      <c r="CD48" s="59">
        <f t="shared" si="32"/>
        <v>9.5942247840136205E-2</v>
      </c>
      <c r="CE48" s="59">
        <f t="shared" si="32"/>
        <v>0.20133184023699621</v>
      </c>
      <c r="CF48" s="59">
        <f t="shared" si="32"/>
        <v>7.5864965764302688E-3</v>
      </c>
      <c r="CG48" s="59">
        <f t="shared" si="32"/>
        <v>0</v>
      </c>
      <c r="CH48" s="59">
        <f t="shared" si="32"/>
        <v>2.663593025394843E-2</v>
      </c>
      <c r="CI48" s="122">
        <f t="shared" si="6"/>
        <v>1</v>
      </c>
      <c r="CK48" s="123" t="str">
        <f t="shared" si="7"/>
        <v>安田町</v>
      </c>
      <c r="CL48" s="124">
        <f t="shared" si="17"/>
        <v>8.1853312272150287</v>
      </c>
      <c r="CM48" s="65">
        <f t="shared" si="18"/>
        <v>0</v>
      </c>
      <c r="CN48" s="66">
        <f t="shared" si="19"/>
        <v>4.5744348983705336</v>
      </c>
      <c r="CO48" s="65">
        <f t="shared" si="20"/>
        <v>0</v>
      </c>
      <c r="CP48" s="66">
        <f t="shared" si="8"/>
        <v>0.27950254337047525</v>
      </c>
      <c r="CQ48" s="65">
        <f t="shared" si="21"/>
        <v>0</v>
      </c>
      <c r="CR48" s="66">
        <f t="shared" si="9"/>
        <v>3.3313937854740194</v>
      </c>
      <c r="CS48" s="65">
        <f t="shared" si="22"/>
        <v>0</v>
      </c>
      <c r="CT48" s="66">
        <f t="shared" si="10"/>
        <v>1.661504511746809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01486</v>
      </c>
      <c r="AY49" s="18" t="str">
        <f>IF(IFERROR(比較地域マスタ!$Z34,"")=0,"",IFERROR(比較地域マスタ!$Z34,""))</f>
        <v>遠別町</v>
      </c>
      <c r="BB49" s="110" t="str">
        <f t="shared" si="0"/>
        <v>01486</v>
      </c>
      <c r="BC49" s="1031" t="str">
        <f t="shared" si="0"/>
        <v>遠別町</v>
      </c>
      <c r="BD49" s="34">
        <f t="shared" si="14"/>
        <v>27.125413931173405</v>
      </c>
      <c r="BE49" s="34">
        <f t="shared" si="15"/>
        <v>12.04179584943352</v>
      </c>
      <c r="BF49" s="34">
        <f>VLOOKUP($AX49&amp;"_"&amp;$BC$14,データシート1!$A:$BT,MATCH($BC$12&amp;"_"&amp;BF$20,データシート1!$A$1:$BT$1,0),0)</f>
        <v>2.8395849853176678</v>
      </c>
      <c r="BG49" s="34">
        <f>VLOOKUP($AX49&amp;"_"&amp;$BC$14,データシート1!$A:$BT,MATCH($BC$12&amp;"_"&amp;BG$20,データシート1!$A$1:$BT$1,0),0)</f>
        <v>0.37841167985305108</v>
      </c>
      <c r="BH49" s="34">
        <f>VLOOKUP($AX49&amp;"_"&amp;$BC$14,データシート1!$A:$BT,MATCH($BC$12&amp;"_"&amp;BH$20,データシート1!$A$1:$BT$1,0),0)</f>
        <v>8.8237991842627999</v>
      </c>
      <c r="BI49" s="34">
        <f>VLOOKUP($AX49&amp;"_"&amp;$BC$14,データシート1!$A:$BT,MATCH($BC$12&amp;"_"&amp;BI$20,データシート1!$A$1:$BT$1,0),0)</f>
        <v>3.4129019468694257</v>
      </c>
      <c r="BJ49" s="34">
        <f>VLOOKUP($AX49&amp;"_"&amp;$BC$14,データシート1!$A:$BT,MATCH($BC$12&amp;"_"&amp;BJ$20,データシート1!$A$1:$BT$1,0),0)</f>
        <v>5.6523695596390793</v>
      </c>
      <c r="BK49" s="34">
        <f t="shared" si="1"/>
        <v>6.0183465752313809</v>
      </c>
      <c r="BL49" s="34">
        <f t="shared" si="2"/>
        <v>5.8743639683893036</v>
      </c>
      <c r="BM49" s="34">
        <f>VLOOKUP($AX49&amp;"_"&amp;$BC$14,データシート1!$A:$BT,MATCH($BC$12&amp;"_"&amp;BM$20,データシート1!$A$1:$BT$1,0),0)</f>
        <v>2.1338429975788071</v>
      </c>
      <c r="BN49" s="34">
        <f>VLOOKUP($AX49&amp;"_"&amp;$BC$14,データシート1!$A:$BT,MATCH($BC$12&amp;"_"&amp;BN$20,データシート1!$A$1:$BT$1,0),0)</f>
        <v>3.7405209708104969</v>
      </c>
      <c r="BO49" s="34">
        <f>VLOOKUP($AX49&amp;"_"&amp;$BC$14,データシート1!$A:$BT,MATCH($BC$12&amp;"_"&amp;BO$20,データシート1!$A$1:$BT$1,0),0)</f>
        <v>0.143982606842077</v>
      </c>
      <c r="BP49" s="34">
        <f>VLOOKUP($AX49&amp;"_"&amp;$BC$14,データシート1!$A:$BT,MATCH($BC$12&amp;"_"&amp;BP$20,データシート1!$A$1:$BT$1,0),0)</f>
        <v>0</v>
      </c>
      <c r="BQ49" s="34">
        <f>VLOOKUP($AX49&amp;"_"&amp;$BC$14,データシート1!$A:$BT,MATCH($BC$12&amp;"_"&amp;BQ$20,データシート1!$A$1:$BT$1,0),0)</f>
        <v>0</v>
      </c>
      <c r="BR49" s="35">
        <f t="shared" si="3"/>
        <v>27.125413931173405</v>
      </c>
      <c r="BT49" s="121" t="str">
        <f t="shared" si="4"/>
        <v>遠別町</v>
      </c>
      <c r="BU49" s="33">
        <f t="shared" si="25"/>
        <v>27.125413931173405</v>
      </c>
      <c r="BV49" s="59">
        <f t="shared" si="16"/>
        <v>0.44393039973464504</v>
      </c>
      <c r="BW49" s="59">
        <f t="shared" si="16"/>
        <v>0.10468356326368626</v>
      </c>
      <c r="BX49" s="59">
        <f t="shared" si="16"/>
        <v>1.395044812267982E-2</v>
      </c>
      <c r="BY49" s="59">
        <f t="shared" si="16"/>
        <v>0.32529638834827895</v>
      </c>
      <c r="BZ49" s="59">
        <f t="shared" si="16"/>
        <v>0.12581934991035135</v>
      </c>
      <c r="CA49" s="59">
        <f t="shared" si="32"/>
        <v>0.20837910801955331</v>
      </c>
      <c r="CB49" s="59">
        <f t="shared" si="32"/>
        <v>0.2218711423354503</v>
      </c>
      <c r="CC49" s="59">
        <f t="shared" si="32"/>
        <v>0.21656310879880414</v>
      </c>
      <c r="CD49" s="59">
        <f t="shared" si="32"/>
        <v>7.86658225011094E-2</v>
      </c>
      <c r="CE49" s="59">
        <f t="shared" si="32"/>
        <v>0.13789728629769477</v>
      </c>
      <c r="CF49" s="59">
        <f t="shared" si="32"/>
        <v>5.3080335366461461E-3</v>
      </c>
      <c r="CG49" s="59">
        <f t="shared" si="32"/>
        <v>0</v>
      </c>
      <c r="CH49" s="59">
        <f t="shared" si="32"/>
        <v>0</v>
      </c>
      <c r="CI49" s="122">
        <f t="shared" si="6"/>
        <v>1</v>
      </c>
      <c r="CK49" s="123" t="str">
        <f t="shared" si="7"/>
        <v>遠別町</v>
      </c>
      <c r="CL49" s="124">
        <f t="shared" si="17"/>
        <v>12.04179584943352</v>
      </c>
      <c r="CM49" s="65">
        <f t="shared" si="18"/>
        <v>0</v>
      </c>
      <c r="CN49" s="66">
        <f t="shared" si="19"/>
        <v>2.8395849853176678</v>
      </c>
      <c r="CO49" s="65">
        <f t="shared" si="20"/>
        <v>0</v>
      </c>
      <c r="CP49" s="66">
        <f t="shared" si="8"/>
        <v>0.37841167985305108</v>
      </c>
      <c r="CQ49" s="65">
        <f t="shared" si="21"/>
        <v>0</v>
      </c>
      <c r="CR49" s="66">
        <f t="shared" si="9"/>
        <v>8.8237991842627999</v>
      </c>
      <c r="CS49" s="65">
        <f t="shared" si="22"/>
        <v>0</v>
      </c>
      <c r="CT49" s="66">
        <f t="shared" si="10"/>
        <v>3.4129019468694257</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上砂川町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上砂川町</v>
      </c>
      <c r="AZ4" s="1038" t="str">
        <f>年度マスタ!$K4</f>
        <v>01425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1841</v>
      </c>
      <c r="BY11" s="22" t="s">
        <v>1842</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01392</v>
      </c>
      <c r="AY13" s="18" t="str">
        <f>IF(IFERROR(比較地域マスタ!$Z6,"")=0,"",IFERROR(比較地域マスタ!$Z6,""))</f>
        <v>寿都町</v>
      </c>
      <c r="BC13" s="844" t="str">
        <f t="shared" ref="BC13:BC59" si="0">AX13</f>
        <v>01392</v>
      </c>
      <c r="BD13" s="1031" t="str">
        <f>AY13</f>
        <v>寿都町</v>
      </c>
      <c r="BE13" s="34">
        <f>VLOOKUP($BC13&amp;"_"&amp;$AZ$7,データシート1!$A:$BT,MATCH("cb_"&amp;BE$12,データシート1!$A$1:$BT$1,0),0)</f>
        <v>70.8</v>
      </c>
      <c r="BF13" s="34">
        <f>VLOOKUP($BC13&amp;"_"&amp;$AZ$7,データシート1!$A:$BT,MATCH("cb_"&amp;BF$12,データシート1!$A$1:$BT$1,0),0)</f>
        <v>10.7</v>
      </c>
      <c r="BG13" s="34">
        <f>VLOOKUP($BC13&amp;"_"&amp;$AZ$7,データシート1!$A:$BT,MATCH("cb_"&amp;BG$12,データシート1!$A$1:$BT$1,0),0)</f>
        <v>15960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16041.5</v>
      </c>
      <c r="BL13" s="36"/>
      <c r="BM13" s="844" t="str">
        <f>AX13</f>
        <v>01392</v>
      </c>
      <c r="BN13" s="1031" t="str">
        <f>AY13</f>
        <v>寿都町</v>
      </c>
      <c r="BO13" s="34">
        <f>BE13*VLOOKUP(BO$12,別紙!$B$4:$E$10,MATCH("設備利用率",別紙!$B$4:$E$4,0),0)/100*8760/10^3</f>
        <v>84.968495999999988</v>
      </c>
      <c r="BP13" s="34">
        <f>BF13*VLOOKUP(BP$12,別紙!$B$4:$E$10,MATCH("設備利用率",別紙!$B$4:$E$4,0),0)/100*8760/10^3</f>
        <v>14.153531999999998</v>
      </c>
      <c r="BQ13" s="34">
        <f>BG13*VLOOKUP(BQ$12,別紙!$B$4:$E$10,MATCH("設備利用率",別紙!$B$4:$E$4,0),0)/100*8760/10^3</f>
        <v>34672.7808</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34771.902827999998</v>
      </c>
      <c r="BV13" s="36"/>
      <c r="BW13" s="33" t="str">
        <f>AX13</f>
        <v>01392</v>
      </c>
      <c r="BX13" s="33" t="str">
        <f>AY13</f>
        <v>寿都町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17053.669726125918</v>
      </c>
      <c r="BZ13" s="36"/>
      <c r="CA13" s="33" t="str">
        <f>AX13</f>
        <v>01392</v>
      </c>
      <c r="CB13" s="33" t="str">
        <f>AY13</f>
        <v>寿都町</v>
      </c>
      <c r="CC13" s="223">
        <f>BO13/$BY13</f>
        <v>4.9824171198665683E-3</v>
      </c>
      <c r="CD13" s="223">
        <f t="shared" ref="CD13:CH28" si="1">BP13/$BY13</f>
        <v>8.2994054812243962E-4</v>
      </c>
      <c r="CE13" s="223">
        <f t="shared" si="1"/>
        <v>2.0331565790137192</v>
      </c>
      <c r="CF13" s="223">
        <f t="shared" si="1"/>
        <v>0</v>
      </c>
      <c r="CG13" s="223">
        <f t="shared" si="1"/>
        <v>0</v>
      </c>
      <c r="CH13" s="223">
        <f t="shared" si="1"/>
        <v>0</v>
      </c>
      <c r="CI13" s="223">
        <f>BU13/BY13</f>
        <v>2.0389689366817079</v>
      </c>
      <c r="CK13" s="18" t="str">
        <f>AX13</f>
        <v>01392</v>
      </c>
      <c r="CL13" s="18" t="str">
        <f>AY13</f>
        <v>寿都町</v>
      </c>
      <c r="CM13" s="18">
        <f>VLOOKUP($CK13&amp;"_"&amp;$AZ$7,データシート1!$A:$BT,MATCH("ca_太陽光発電（10kW未満）",データシート1!$A$1:$BT$1,0),0)</f>
        <v>11</v>
      </c>
      <c r="CN13" s="18">
        <f>VLOOKUP($CK13&amp;"_"&amp;$AZ$5,データシート1!$A:$BT,MATCH("ab_家庭",データシート1!$A$1:$BT$1,0),0)</f>
        <v>1632</v>
      </c>
      <c r="CO13" s="223">
        <f>CM13/CN13</f>
        <v>6.7401960784313729E-3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30344</v>
      </c>
      <c r="AY14" s="18" t="str">
        <f>IF(IFERROR(比較地域マスタ!$Z7,"")=0,"",IFERROR(比較地域マスタ!$Z7,""))</f>
        <v>高野町</v>
      </c>
      <c r="BC14" s="844" t="str">
        <f t="shared" si="0"/>
        <v>30344</v>
      </c>
      <c r="BD14" s="1031" t="str">
        <f t="shared" ref="BD14:BD60" si="2">AY14</f>
        <v>高野町</v>
      </c>
      <c r="BE14" s="34">
        <f>VLOOKUP($BC14&amp;"_"&amp;$AZ$7,データシート1!$A:$BT,MATCH("cb_"&amp;BE$12,データシート1!$A$1:$BT$1,0),0)</f>
        <v>77.099999999999994</v>
      </c>
      <c r="BF14" s="34">
        <f>VLOOKUP($BC14&amp;"_"&amp;$AZ$7,データシート1!$A:$BT,MATCH("cb_"&amp;BF$12,データシート1!$A$1:$BT$1,0),0)</f>
        <v>1245.3000000000002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1322.4</v>
      </c>
      <c r="BL14" s="36"/>
      <c r="BM14" s="844" t="str">
        <f t="shared" ref="BM14:BM60" si="4">AX14</f>
        <v>30344</v>
      </c>
      <c r="BN14" s="1031" t="str">
        <f t="shared" ref="BN14:BN60" si="5">AY14</f>
        <v>高野町</v>
      </c>
      <c r="BO14" s="34">
        <f>BE14*VLOOKUP(BO$12,別紙!$B$4:$E$10,MATCH("設備利用率",別紙!$B$4:$E$4,0),0)/100*8760/10^3</f>
        <v>92.529251999999985</v>
      </c>
      <c r="BP14" s="34">
        <f>BF14*VLOOKUP(BP$12,別紙!$B$4:$E$10,MATCH("設備利用率",別紙!$B$4:$E$4,0),0)/100*8760/10^3</f>
        <v>1647.2330280000001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1739.7622800000001</v>
      </c>
      <c r="BV14" s="36"/>
      <c r="BW14" s="33" t="str">
        <f t="shared" ref="BW14:BW60" si="7">AX14</f>
        <v>30344</v>
      </c>
      <c r="BX14" s="33" t="str">
        <f t="shared" ref="BX14:BX60" si="8">AY14</f>
        <v>高野町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22357.681120475656</v>
      </c>
      <c r="BZ14" s="36"/>
      <c r="CA14" s="33" t="str">
        <f t="shared" ref="CA14:CA60" si="9">AX14</f>
        <v>30344</v>
      </c>
      <c r="CB14" s="33" t="str">
        <f t="shared" ref="CB14:CB60" si="10">AY14</f>
        <v>高野町</v>
      </c>
      <c r="CC14" s="223">
        <f t="shared" ref="CC14:CC60" si="11">BO14/$BY14</f>
        <v>4.138588948531861E-3</v>
      </c>
      <c r="CD14" s="223">
        <f t="shared" si="1"/>
        <v>7.3676380798339047E-2</v>
      </c>
      <c r="CE14" s="223">
        <f t="shared" si="1"/>
        <v>0</v>
      </c>
      <c r="CF14" s="223">
        <f t="shared" si="1"/>
        <v>0</v>
      </c>
      <c r="CG14" s="223">
        <f t="shared" si="1"/>
        <v>0</v>
      </c>
      <c r="CH14" s="223">
        <f t="shared" si="1"/>
        <v>0</v>
      </c>
      <c r="CI14" s="223">
        <f t="shared" ref="CI14:CI60" si="12">BU14/BY14</f>
        <v>7.781496974687091E-2</v>
      </c>
      <c r="CK14" s="18" t="str">
        <f t="shared" ref="CK14:CK60" si="13">AX14</f>
        <v>30344</v>
      </c>
      <c r="CL14" s="18" t="str">
        <f t="shared" ref="CL14:CL60" si="14">AY14</f>
        <v>高野町</v>
      </c>
      <c r="CM14" s="18">
        <f>VLOOKUP($CK14&amp;"_"&amp;$AZ$7,データシート1!$A:$BT,MATCH("ca_太陽光発電（10kW未満）",データシート1!$A$1:$BT$1,0),0)</f>
        <v>12</v>
      </c>
      <c r="CN14" s="18">
        <f>VLOOKUP($CK14&amp;"_"&amp;$AZ$5,データシート1!$A:$BT,MATCH("ab_家庭",データシート1!$A$1:$BT$1,0),0)</f>
        <v>1554</v>
      </c>
      <c r="CO14" s="223">
        <f t="shared" ref="CO14:CO60" si="15">CM14/CN14</f>
        <v>7.7220077220077222E-3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01227</v>
      </c>
      <c r="AY15" s="18" t="str">
        <f>IF(IFERROR(比較地域マスタ!$Z8,"")=0,"",IFERROR(比較地域マスタ!$Z8,""))</f>
        <v>歌志内市</v>
      </c>
      <c r="BC15" s="844" t="str">
        <f t="shared" si="0"/>
        <v>01227</v>
      </c>
      <c r="BD15" s="1031" t="str">
        <f t="shared" si="2"/>
        <v>歌志内市</v>
      </c>
      <c r="BE15" s="34">
        <f>VLOOKUP($BC15&amp;"_"&amp;$AZ$7,データシート1!$A:$BT,MATCH("cb_"&amp;BE$12,データシート1!$A$1:$BT$1,0),0)</f>
        <v>23.874999999999996</v>
      </c>
      <c r="BF15" s="34">
        <f>VLOOKUP($BC15&amp;"_"&amp;$AZ$7,データシート1!$A:$BT,MATCH("cb_"&amp;BF$12,データシート1!$A$1:$BT$1,0),0)</f>
        <v>0</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1008.9</v>
      </c>
      <c r="BK15" s="34">
        <f t="shared" si="3"/>
        <v>1032.7749999999999</v>
      </c>
      <c r="BL15" s="36"/>
      <c r="BM15" s="844" t="str">
        <f t="shared" si="4"/>
        <v>01227</v>
      </c>
      <c r="BN15" s="1031" t="str">
        <f t="shared" si="5"/>
        <v>歌志内市</v>
      </c>
      <c r="BO15" s="34">
        <f>BE15*VLOOKUP(BO$12,別紙!$B$4:$E$10,MATCH("設備利用率",別紙!$B$4:$E$4,0),0)/100*8760/10^3</f>
        <v>28.652864999999995</v>
      </c>
      <c r="BP15" s="34">
        <f>BF15*VLOOKUP(BP$12,別紙!$B$4:$E$10,MATCH("設備利用率",別紙!$B$4:$E$4,0),0)/100*8760/10^3</f>
        <v>0</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7070.3712000000005</v>
      </c>
      <c r="BU15" s="34">
        <f t="shared" si="6"/>
        <v>7099.0240650000005</v>
      </c>
      <c r="BV15" s="36"/>
      <c r="BW15" s="33" t="str">
        <f t="shared" si="7"/>
        <v>01227</v>
      </c>
      <c r="BX15" s="33" t="str">
        <f t="shared" si="8"/>
        <v>歌志内市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12263.208421561731</v>
      </c>
      <c r="BZ15" s="36"/>
      <c r="CA15" s="33" t="str">
        <f t="shared" si="9"/>
        <v>01227</v>
      </c>
      <c r="CB15" s="33" t="str">
        <f t="shared" si="10"/>
        <v>歌志内市</v>
      </c>
      <c r="CC15" s="223">
        <f t="shared" si="11"/>
        <v>2.3364900941927418E-3</v>
      </c>
      <c r="CD15" s="223">
        <f t="shared" si="1"/>
        <v>0</v>
      </c>
      <c r="CE15" s="223">
        <f t="shared" si="1"/>
        <v>0</v>
      </c>
      <c r="CF15" s="223">
        <f t="shared" si="1"/>
        <v>0</v>
      </c>
      <c r="CG15" s="223">
        <f t="shared" si="1"/>
        <v>0</v>
      </c>
      <c r="CH15" s="223">
        <f t="shared" si="1"/>
        <v>0.57655149916302106</v>
      </c>
      <c r="CI15" s="223">
        <f t="shared" si="12"/>
        <v>0.57888798925721374</v>
      </c>
      <c r="CK15" s="18" t="str">
        <f t="shared" si="13"/>
        <v>01227</v>
      </c>
      <c r="CL15" s="18" t="str">
        <f t="shared" si="14"/>
        <v>歌志内市</v>
      </c>
      <c r="CM15" s="18">
        <f>VLOOKUP($CK15&amp;"_"&amp;$AZ$7,データシート1!$A:$BT,MATCH("ca_太陽光発電（10kW未満）",データシート1!$A$1:$BT$1,0),0)</f>
        <v>5</v>
      </c>
      <c r="CN15" s="18">
        <f>VLOOKUP($CK15&amp;"_"&amp;$AZ$5,データシート1!$A:$BT,MATCH("ab_家庭",データシート1!$A$1:$BT$1,0),0)</f>
        <v>1714</v>
      </c>
      <c r="CO15" s="223">
        <f t="shared" si="15"/>
        <v>2.9171528588098016E-3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01406</v>
      </c>
      <c r="AY16" s="18" t="str">
        <f>IF(IFERROR(比較地域マスタ!$Z9,"")=0,"",IFERROR(比較地域マスタ!$Z9,""))</f>
        <v>古平町</v>
      </c>
      <c r="BC16" s="844" t="str">
        <f t="shared" si="0"/>
        <v>01406</v>
      </c>
      <c r="BD16" s="1031" t="str">
        <f t="shared" si="2"/>
        <v>古平町</v>
      </c>
      <c r="BE16" s="34">
        <f>VLOOKUP($BC16&amp;"_"&amp;$AZ$7,データシート1!$A:$BT,MATCH("cb_"&amp;BE$12,データシート1!$A$1:$BT$1,0),0)</f>
        <v>45.2</v>
      </c>
      <c r="BF16" s="34">
        <f>VLOOKUP($BC16&amp;"_"&amp;$AZ$7,データシート1!$A:$BT,MATCH("cb_"&amp;BF$12,データシート1!$A$1:$BT$1,0),0)</f>
        <v>1247.5</v>
      </c>
      <c r="BG16" s="34">
        <f>VLOOKUP($BC16&amp;"_"&amp;$AZ$7,データシート1!$A:$BT,MATCH("cb_"&amp;BG$12,データシート1!$A$1:$BT$1,0),0)</f>
        <v>9989</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11281.7</v>
      </c>
      <c r="BL16" s="36"/>
      <c r="BM16" s="844" t="str">
        <f t="shared" si="4"/>
        <v>01406</v>
      </c>
      <c r="BN16" s="1031" t="str">
        <f t="shared" si="5"/>
        <v>古平町</v>
      </c>
      <c r="BO16" s="34">
        <f>BE16*VLOOKUP(BO$12,別紙!$B$4:$E$10,MATCH("設備利用率",別紙!$B$4:$E$4,0),0)/100*8760/10^3</f>
        <v>54.245424</v>
      </c>
      <c r="BP16" s="34">
        <f>BF16*VLOOKUP(BP$12,別紙!$B$4:$E$10,MATCH("設備利用率",別紙!$B$4:$E$4,0),0)/100*8760/10^3</f>
        <v>1650.1431</v>
      </c>
      <c r="BQ16" s="34">
        <f>BG16*VLOOKUP(BQ$12,別紙!$B$4:$E$10,MATCH("設備利用率",別紙!$B$4:$E$4,0),0)/100*8760/10^3</f>
        <v>21700.902719999998</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23405.291244</v>
      </c>
      <c r="BV16" s="36"/>
      <c r="BW16" s="33" t="str">
        <f t="shared" si="7"/>
        <v>01406</v>
      </c>
      <c r="BX16" s="33" t="str">
        <f t="shared" si="8"/>
        <v>古平町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14823.37948494501</v>
      </c>
      <c r="BZ16" s="36"/>
      <c r="CA16" s="33" t="str">
        <f t="shared" si="9"/>
        <v>01406</v>
      </c>
      <c r="CB16" s="33" t="str">
        <f t="shared" si="10"/>
        <v>古平町</v>
      </c>
      <c r="CC16" s="223">
        <f t="shared" si="11"/>
        <v>3.6594505358979032E-3</v>
      </c>
      <c r="CD16" s="223">
        <f t="shared" si="1"/>
        <v>0.11132030328683996</v>
      </c>
      <c r="CE16" s="223">
        <f t="shared" si="1"/>
        <v>1.4639645933668481</v>
      </c>
      <c r="CF16" s="223">
        <f t="shared" si="1"/>
        <v>0</v>
      </c>
      <c r="CG16" s="223">
        <f t="shared" si="1"/>
        <v>0</v>
      </c>
      <c r="CH16" s="223">
        <f t="shared" si="1"/>
        <v>0</v>
      </c>
      <c r="CI16" s="223">
        <f t="shared" si="12"/>
        <v>1.5789443471895861</v>
      </c>
      <c r="CK16" s="18" t="str">
        <f t="shared" si="13"/>
        <v>01406</v>
      </c>
      <c r="CL16" s="18" t="str">
        <f t="shared" si="14"/>
        <v>古平町</v>
      </c>
      <c r="CM16" s="18">
        <f>VLOOKUP($CK16&amp;"_"&amp;$AZ$7,データシート1!$A:$BT,MATCH("ca_太陽光発電（10kW未満）",データシート1!$A$1:$BT$1,0),0)</f>
        <v>8</v>
      </c>
      <c r="CN16" s="18">
        <f>VLOOKUP($CK16&amp;"_"&amp;$AZ$5,データシート1!$A:$BT,MATCH("ab_家庭",データシート1!$A$1:$BT$1,0),0)</f>
        <v>1656</v>
      </c>
      <c r="CO16" s="223">
        <f t="shared" si="15"/>
        <v>4.830917874396135E-3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01511</v>
      </c>
      <c r="AY17" s="18" t="str">
        <f>IF(IFERROR(比較地域マスタ!$Z10,"")=0,"",IFERROR(比較地域マスタ!$Z10,""))</f>
        <v>猿払村</v>
      </c>
      <c r="BC17" s="844" t="str">
        <f t="shared" si="0"/>
        <v>01511</v>
      </c>
      <c r="BD17" s="1031" t="str">
        <f t="shared" si="2"/>
        <v>猿払村</v>
      </c>
      <c r="BE17" s="34">
        <f>VLOOKUP($BC17&amp;"_"&amp;$AZ$7,データシート1!$A:$BT,MATCH("cb_"&amp;BE$12,データシート1!$A$1:$BT$1,0),0)</f>
        <v>91.174999999999983</v>
      </c>
      <c r="BF17" s="34">
        <f>VLOOKUP($BC17&amp;"_"&amp;$AZ$7,データシート1!$A:$BT,MATCH("cb_"&amp;BF$12,データシート1!$A$1:$BT$1,0),0)</f>
        <v>35.799999999999997</v>
      </c>
      <c r="BG17" s="34">
        <f>VLOOKUP($BC17&amp;"_"&amp;$AZ$7,データシート1!$A:$BT,MATCH("cb_"&amp;BG$12,データシート1!$A$1:$BT$1,0),0)</f>
        <v>1948</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100</v>
      </c>
      <c r="BK17" s="34">
        <f t="shared" si="3"/>
        <v>2174.9749999999999</v>
      </c>
      <c r="BL17" s="36"/>
      <c r="BM17" s="844" t="str">
        <f t="shared" si="4"/>
        <v>01511</v>
      </c>
      <c r="BN17" s="1031" t="str">
        <f t="shared" si="5"/>
        <v>猿払村</v>
      </c>
      <c r="BO17" s="34">
        <f>BE17*VLOOKUP(BO$12,別紙!$B$4:$E$10,MATCH("設備利用率",別紙!$B$4:$E$4,0),0)/100*8760/10^3</f>
        <v>109.42094099999997</v>
      </c>
      <c r="BP17" s="34">
        <f>BF17*VLOOKUP(BP$12,別紙!$B$4:$E$10,MATCH("設備利用率",別紙!$B$4:$E$4,0),0)/100*8760/10^3</f>
        <v>47.354807999999991</v>
      </c>
      <c r="BQ17" s="34">
        <f>BG17*VLOOKUP(BQ$12,別紙!$B$4:$E$10,MATCH("設備利用率",別紙!$B$4:$E$4,0),0)/100*8760/10^3</f>
        <v>4231.9910399999999</v>
      </c>
      <c r="BR17" s="34">
        <f>BH17*VLOOKUP(BR$12,別紙!$B$4:$E$10,MATCH("設備利用率",別紙!$B$4:$E$4,0),0)/100*8760/10^3</f>
        <v>0</v>
      </c>
      <c r="BS17" s="34">
        <f>BI17*VLOOKUP(BS$12,別紙!$B$4:$E$10,MATCH("設備利用率",別紙!$B$4:$E$4,0),0)/100*8760/10^3</f>
        <v>0</v>
      </c>
      <c r="BT17" s="34">
        <f>BJ17*VLOOKUP(BT$12,別紙!$B$4:$E$10,MATCH("設備利用率",別紙!$B$4:$E$4,0),0)/100*8760/10^3</f>
        <v>700.8</v>
      </c>
      <c r="BU17" s="34">
        <f t="shared" si="6"/>
        <v>5089.5667890000004</v>
      </c>
      <c r="BV17" s="36"/>
      <c r="BW17" s="33" t="str">
        <f t="shared" si="7"/>
        <v>01511</v>
      </c>
      <c r="BX17" s="33" t="str">
        <f t="shared" si="8"/>
        <v>猿払村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21908.564591084312</v>
      </c>
      <c r="BZ17" s="36"/>
      <c r="CA17" s="33" t="str">
        <f t="shared" si="9"/>
        <v>01511</v>
      </c>
      <c r="CB17" s="33" t="str">
        <f t="shared" si="10"/>
        <v>猿払村</v>
      </c>
      <c r="CC17" s="223">
        <f t="shared" si="11"/>
        <v>4.9944367895525575E-3</v>
      </c>
      <c r="CD17" s="223">
        <f t="shared" si="1"/>
        <v>2.1614746964879216E-3</v>
      </c>
      <c r="CE17" s="223">
        <f t="shared" si="1"/>
        <v>0.19316605715566634</v>
      </c>
      <c r="CF17" s="223">
        <f t="shared" si="1"/>
        <v>0</v>
      </c>
      <c r="CG17" s="223">
        <f t="shared" si="1"/>
        <v>0</v>
      </c>
      <c r="CH17" s="223">
        <f t="shared" si="1"/>
        <v>3.1987490421220496E-2</v>
      </c>
      <c r="CI17" s="223">
        <f t="shared" si="12"/>
        <v>0.23230945906292733</v>
      </c>
      <c r="CK17" s="18" t="str">
        <f t="shared" si="13"/>
        <v>01511</v>
      </c>
      <c r="CL17" s="18" t="str">
        <f t="shared" si="14"/>
        <v>猿払村</v>
      </c>
      <c r="CM17" s="18">
        <f>VLOOKUP($CK17&amp;"_"&amp;$AZ$7,データシート1!$A:$BT,MATCH("ca_太陽光発電（10kW未満）",データシート1!$A$1:$BT$1,0),0)</f>
        <v>15</v>
      </c>
      <c r="CN17" s="18">
        <f>VLOOKUP($CK17&amp;"_"&amp;$AZ$5,データシート1!$A:$BT,MATCH("ab_家庭",データシート1!$A$1:$BT$1,0),0)</f>
        <v>1249</v>
      </c>
      <c r="CO17" s="223">
        <f t="shared" si="15"/>
        <v>1.2009607686148919E-2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01433</v>
      </c>
      <c r="AY18" s="18" t="str">
        <f>IF(IFERROR(比較地域マスタ!$Z11,"")=0,"",IFERROR(比較地域マスタ!$Z11,""))</f>
        <v>妹背牛町</v>
      </c>
      <c r="BC18" s="844" t="str">
        <f t="shared" si="0"/>
        <v>01433</v>
      </c>
      <c r="BD18" s="1031" t="str">
        <f t="shared" si="2"/>
        <v>妹背牛町</v>
      </c>
      <c r="BE18" s="34">
        <f>VLOOKUP($BC18&amp;"_"&amp;$AZ$7,データシート1!$A:$BT,MATCH("cb_"&amp;BE$12,データシート1!$A$1:$BT$1,0),0)</f>
        <v>152.60000000000005</v>
      </c>
      <c r="BF18" s="34">
        <f>VLOOKUP($BC18&amp;"_"&amp;$AZ$7,データシート1!$A:$BT,MATCH("cb_"&amp;BF$12,データシート1!$A$1:$BT$1,0),0)</f>
        <v>331.1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483.70000000000005</v>
      </c>
      <c r="BL18" s="36"/>
      <c r="BM18" s="844" t="str">
        <f t="shared" si="4"/>
        <v>01433</v>
      </c>
      <c r="BN18" s="1031" t="str">
        <f t="shared" si="5"/>
        <v>妹背牛町</v>
      </c>
      <c r="BO18" s="34">
        <f>BE18*VLOOKUP(BO$12,別紙!$B$4:$E$10,MATCH("設備利用率",別紙!$B$4:$E$4,0),0)/100*8760/10^3</f>
        <v>183.1383120000001</v>
      </c>
      <c r="BP18" s="34">
        <f>BF18*VLOOKUP(BP$12,別紙!$B$4:$E$10,MATCH("設備利用率",別紙!$B$4:$E$4,0),0)/100*8760/10^3</f>
        <v>437.96583600000008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621.10414800000012</v>
      </c>
      <c r="BV18" s="36"/>
      <c r="BW18" s="33" t="str">
        <f t="shared" si="7"/>
        <v>01433</v>
      </c>
      <c r="BX18" s="33" t="str">
        <f t="shared" si="8"/>
        <v>妹背牛町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15550.777988418717</v>
      </c>
      <c r="BZ18" s="36"/>
      <c r="CA18" s="33" t="str">
        <f t="shared" si="9"/>
        <v>01433</v>
      </c>
      <c r="CB18" s="33" t="str">
        <f t="shared" si="10"/>
        <v>妹背牛町</v>
      </c>
      <c r="CC18" s="223">
        <f t="shared" si="11"/>
        <v>1.177679419874623E-2</v>
      </c>
      <c r="CD18" s="223">
        <f t="shared" si="1"/>
        <v>2.8163596466117043E-2</v>
      </c>
      <c r="CE18" s="223">
        <f t="shared" si="1"/>
        <v>0</v>
      </c>
      <c r="CF18" s="223">
        <f t="shared" si="1"/>
        <v>0</v>
      </c>
      <c r="CG18" s="223">
        <f t="shared" si="1"/>
        <v>0</v>
      </c>
      <c r="CH18" s="223">
        <f t="shared" si="1"/>
        <v>0</v>
      </c>
      <c r="CI18" s="223">
        <f t="shared" si="12"/>
        <v>3.9940390664863268E-2</v>
      </c>
      <c r="CK18" s="18" t="str">
        <f t="shared" si="13"/>
        <v>01433</v>
      </c>
      <c r="CL18" s="18" t="str">
        <f t="shared" si="14"/>
        <v>妹背牛町</v>
      </c>
      <c r="CM18" s="18">
        <f>VLOOKUP($CK18&amp;"_"&amp;$AZ$7,データシート1!$A:$BT,MATCH("ca_太陽光発電（10kW未満）",データシート1!$A$1:$BT$1,0),0)</f>
        <v>24</v>
      </c>
      <c r="CN18" s="18">
        <f>VLOOKUP($CK18&amp;"_"&amp;$AZ$5,データシート1!$A:$BT,MATCH("ab_家庭",データシート1!$A$1:$BT$1,0),0)</f>
        <v>1359</v>
      </c>
      <c r="CO18" s="223">
        <f t="shared" si="15"/>
        <v>1.7660044150110375E-2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01550</v>
      </c>
      <c r="AY19" s="18" t="str">
        <f>IF(IFERROR(比較地域マスタ!$Z12,"")=0,"",IFERROR(比較地域マスタ!$Z12,""))</f>
        <v>置戸町</v>
      </c>
      <c r="BC19" s="844" t="str">
        <f t="shared" si="0"/>
        <v>01550</v>
      </c>
      <c r="BD19" s="1031" t="str">
        <f t="shared" si="2"/>
        <v>置戸町</v>
      </c>
      <c r="BE19" s="34">
        <f>VLOOKUP($BC19&amp;"_"&amp;$AZ$7,データシート1!$A:$BT,MATCH("cb_"&amp;BE$12,データシート1!$A$1:$BT$1,0),0)</f>
        <v>669.56999999999982</v>
      </c>
      <c r="BF19" s="34">
        <f>VLOOKUP($BC19&amp;"_"&amp;$AZ$7,データシート1!$A:$BT,MATCH("cb_"&amp;BF$12,データシート1!$A$1:$BT$1,0),0)</f>
        <v>2254.6999999999998</v>
      </c>
      <c r="BG19" s="34">
        <f>VLOOKUP($BC19&amp;"_"&amp;$AZ$7,データシート1!$A:$BT,MATCH("cb_"&amp;BG$12,データシート1!$A$1:$BT$1,0),0)</f>
        <v>0</v>
      </c>
      <c r="BH19" s="34">
        <f>VLOOKUP($BC19&amp;"_"&amp;$AZ$7,データシート1!$A:$BT,MATCH("cb_"&amp;BH$12,データシート1!$A$1:$BT$1,0),0)</f>
        <v>578.79999999999995</v>
      </c>
      <c r="BI19" s="34">
        <f>VLOOKUP($BC19&amp;"_"&amp;$AZ$7,データシート1!$A:$BT,MATCH("cb_"&amp;BI$12,データシート1!$A$1:$BT$1,0),0)</f>
        <v>0</v>
      </c>
      <c r="BJ19" s="34">
        <f>VLOOKUP($BC19&amp;"_"&amp;$AZ$7,データシート1!$A:$BT,MATCH("cb_"&amp;BJ$12,データシート1!$A$1:$BT$1,0),0)</f>
        <v>0</v>
      </c>
      <c r="BK19" s="34">
        <f t="shared" si="3"/>
        <v>3503.0699999999997</v>
      </c>
      <c r="BL19" s="36"/>
      <c r="BM19" s="844" t="str">
        <f t="shared" si="4"/>
        <v>01550</v>
      </c>
      <c r="BN19" s="1031" t="str">
        <f t="shared" si="5"/>
        <v>置戸町</v>
      </c>
      <c r="BO19" s="34">
        <f>BE19*VLOOKUP(BO$12,別紙!$B$4:$E$10,MATCH("設備利用率",別紙!$B$4:$E$4,0),0)/100*8760/10^3</f>
        <v>803.56434839999963</v>
      </c>
      <c r="BP19" s="34">
        <f>BF19*VLOOKUP(BP$12,別紙!$B$4:$E$10,MATCH("設備利用率",別紙!$B$4:$E$4,0),0)/100*8760/10^3</f>
        <v>2982.4269719999998</v>
      </c>
      <c r="BQ19" s="34">
        <f>BG19*VLOOKUP(BQ$12,別紙!$B$4:$E$10,MATCH("設備利用率",別紙!$B$4:$E$4,0),0)/100*8760/10^3</f>
        <v>0</v>
      </c>
      <c r="BR19" s="34">
        <f>BH19*VLOOKUP(BR$12,別紙!$B$4:$E$10,MATCH("設備利用率",別紙!$B$4:$E$4,0),0)/100*8760/10^3</f>
        <v>3042.1727999999998</v>
      </c>
      <c r="BS19" s="34">
        <f>BI19*VLOOKUP(BS$12,別紙!$B$4:$E$10,MATCH("設備利用率",別紙!$B$4:$E$4,0),0)/100*8760/10^3</f>
        <v>0</v>
      </c>
      <c r="BT19" s="34">
        <f>BJ19*VLOOKUP(BT$12,別紙!$B$4:$E$10,MATCH("設備利用率",別紙!$B$4:$E$4,0),0)/100*8760/10^3</f>
        <v>0</v>
      </c>
      <c r="BU19" s="34">
        <f t="shared" si="6"/>
        <v>6828.1641203999989</v>
      </c>
      <c r="BV19" s="36"/>
      <c r="BW19" s="33" t="str">
        <f t="shared" si="7"/>
        <v>01550</v>
      </c>
      <c r="BX19" s="33" t="str">
        <f t="shared" si="8"/>
        <v>置戸町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13559.416810187811</v>
      </c>
      <c r="BZ19" s="36"/>
      <c r="CA19" s="33" t="str">
        <f t="shared" si="9"/>
        <v>01550</v>
      </c>
      <c r="CB19" s="33" t="str">
        <f t="shared" si="10"/>
        <v>置戸町</v>
      </c>
      <c r="CC19" s="223">
        <f t="shared" si="11"/>
        <v>5.9262456464664832E-2</v>
      </c>
      <c r="CD19" s="223">
        <f t="shared" si="1"/>
        <v>0.21995245177205303</v>
      </c>
      <c r="CE19" s="223">
        <f t="shared" si="1"/>
        <v>0</v>
      </c>
      <c r="CF19" s="223">
        <f t="shared" si="1"/>
        <v>0.22435867578864277</v>
      </c>
      <c r="CG19" s="223">
        <f t="shared" si="1"/>
        <v>0</v>
      </c>
      <c r="CH19" s="223">
        <f t="shared" si="1"/>
        <v>0</v>
      </c>
      <c r="CI19" s="223">
        <f t="shared" si="12"/>
        <v>0.50357358402536057</v>
      </c>
      <c r="CK19" s="18" t="str">
        <f t="shared" si="13"/>
        <v>01550</v>
      </c>
      <c r="CL19" s="18" t="str">
        <f t="shared" si="14"/>
        <v>置戸町</v>
      </c>
      <c r="CM19" s="18">
        <f>VLOOKUP($CK19&amp;"_"&amp;$AZ$7,データシート1!$A:$BT,MATCH("ca_太陽光発電（10kW未満）",データシート1!$A$1:$BT$1,0),0)</f>
        <v>80</v>
      </c>
      <c r="CN19" s="18">
        <f>VLOOKUP($CK19&amp;"_"&amp;$AZ$5,データシート1!$A:$BT,MATCH("ab_家庭",データシート1!$A$1:$BT$1,0),0)</f>
        <v>1384</v>
      </c>
      <c r="CO19" s="223">
        <f t="shared" si="15"/>
        <v>5.7803468208092484E-2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13421</v>
      </c>
      <c r="AY20" s="18" t="str">
        <f>IF(IFERROR(比較地域マスタ!$Z13,"")=0,"",IFERROR(比較地域マスタ!$Z13,""))</f>
        <v>小笠原村</v>
      </c>
      <c r="BC20" s="844" t="str">
        <f t="shared" si="0"/>
        <v>13421</v>
      </c>
      <c r="BD20" s="1031" t="str">
        <f t="shared" si="2"/>
        <v>小笠原村</v>
      </c>
      <c r="BE20" s="34">
        <f>VLOOKUP($BC20&amp;"_"&amp;$AZ$7,データシート1!$A:$BT,MATCH("cb_"&amp;BE$12,データシート1!$A$1:$BT$1,0),0)</f>
        <v>43.6</v>
      </c>
      <c r="BF20" s="34">
        <f>VLOOKUP($BC20&amp;"_"&amp;$AZ$7,データシート1!$A:$BT,MATCH("cb_"&amp;BF$12,データシート1!$A$1:$BT$1,0),0)</f>
        <v>128</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171.6</v>
      </c>
      <c r="BL20" s="36"/>
      <c r="BM20" s="844" t="str">
        <f t="shared" si="4"/>
        <v>13421</v>
      </c>
      <c r="BN20" s="1031" t="str">
        <f t="shared" si="5"/>
        <v>小笠原村</v>
      </c>
      <c r="BO20" s="34">
        <f>BE20*VLOOKUP(BO$12,別紙!$B$4:$E$10,MATCH("設備利用率",別紙!$B$4:$E$4,0),0)/100*8760/10^3</f>
        <v>52.325232</v>
      </c>
      <c r="BP20" s="34">
        <f>BF20*VLOOKUP(BP$12,別紙!$B$4:$E$10,MATCH("設備利用率",別紙!$B$4:$E$4,0),0)/100*8760/10^3</f>
        <v>169.31327999999999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221.63851199999999</v>
      </c>
      <c r="BV20" s="36"/>
      <c r="BW20" s="33" t="str">
        <f t="shared" si="7"/>
        <v>13421</v>
      </c>
      <c r="BX20" s="33" t="str">
        <f t="shared" si="8"/>
        <v>小笠原村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18323.322566471568</v>
      </c>
      <c r="BZ20" s="36"/>
      <c r="CA20" s="33" t="str">
        <f t="shared" si="9"/>
        <v>13421</v>
      </c>
      <c r="CB20" s="33" t="str">
        <f t="shared" si="10"/>
        <v>小笠原村</v>
      </c>
      <c r="CC20" s="223">
        <f t="shared" si="11"/>
        <v>2.8556628750151403E-3</v>
      </c>
      <c r="CD20" s="223">
        <f t="shared" si="1"/>
        <v>9.2403154169109734E-3</v>
      </c>
      <c r="CE20" s="223">
        <f t="shared" si="1"/>
        <v>0</v>
      </c>
      <c r="CF20" s="223">
        <f t="shared" si="1"/>
        <v>0</v>
      </c>
      <c r="CG20" s="223">
        <f t="shared" si="1"/>
        <v>0</v>
      </c>
      <c r="CH20" s="223">
        <f t="shared" si="1"/>
        <v>0</v>
      </c>
      <c r="CI20" s="223">
        <f t="shared" si="12"/>
        <v>1.2095978291926114E-2</v>
      </c>
      <c r="CK20" s="18" t="str">
        <f t="shared" si="13"/>
        <v>13421</v>
      </c>
      <c r="CL20" s="18" t="str">
        <f t="shared" si="14"/>
        <v>小笠原村</v>
      </c>
      <c r="CM20" s="18">
        <f>VLOOKUP($CK20&amp;"_"&amp;$AZ$7,データシート1!$A:$BT,MATCH("ca_太陽光発電（10kW未満）",データシート1!$A$1:$BT$1,0),0)</f>
        <v>7</v>
      </c>
      <c r="CN20" s="18">
        <f>VLOOKUP($CK20&amp;"_"&amp;$AZ$5,データシート1!$A:$BT,MATCH("ab_家庭",データシート1!$A$1:$BT$1,0),0)</f>
        <v>1514</v>
      </c>
      <c r="CO20" s="223">
        <f t="shared" si="15"/>
        <v>4.623513870541612E-3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20425</v>
      </c>
      <c r="AY21" s="18" t="str">
        <f>IF(IFERROR(比較地域マスタ!$Z14,"")=0,"",IFERROR(比較地域マスタ!$Z14,""))</f>
        <v>木祖村</v>
      </c>
      <c r="BC21" s="844" t="str">
        <f t="shared" si="0"/>
        <v>20425</v>
      </c>
      <c r="BD21" s="1031" t="str">
        <f t="shared" si="2"/>
        <v>木祖村</v>
      </c>
      <c r="BE21" s="34">
        <f>VLOOKUP($BC21&amp;"_"&amp;$AZ$7,データシート1!$A:$BT,MATCH("cb_"&amp;BE$12,データシート1!$A$1:$BT$1,0),0)</f>
        <v>232.4</v>
      </c>
      <c r="BF21" s="34">
        <f>VLOOKUP($BC21&amp;"_"&amp;$AZ$7,データシート1!$A:$BT,MATCH("cb_"&amp;BF$12,データシート1!$A$1:$BT$1,0),0)</f>
        <v>190.6</v>
      </c>
      <c r="BG21" s="34">
        <f>VLOOKUP($BC21&amp;"_"&amp;$AZ$7,データシート1!$A:$BT,MATCH("cb_"&amp;BG$12,データシート1!$A$1:$BT$1,0),0)</f>
        <v>0</v>
      </c>
      <c r="BH21" s="34">
        <f>VLOOKUP($BC21&amp;"_"&amp;$AZ$7,データシート1!$A:$BT,MATCH("cb_"&amp;BH$12,データシート1!$A$1:$BT$1,0),0)</f>
        <v>4800</v>
      </c>
      <c r="BI21" s="34">
        <f>VLOOKUP($BC21&amp;"_"&amp;$AZ$7,データシート1!$A:$BT,MATCH("cb_"&amp;BI$12,データシート1!$A$1:$BT$1,0),0)</f>
        <v>0</v>
      </c>
      <c r="BJ21" s="34">
        <f>VLOOKUP($BC21&amp;"_"&amp;$AZ$7,データシート1!$A:$BT,MATCH("cb_"&amp;BJ$12,データシート1!$A$1:$BT$1,0),0)</f>
        <v>0</v>
      </c>
      <c r="BK21" s="34">
        <f t="shared" si="3"/>
        <v>5223</v>
      </c>
      <c r="BL21" s="36"/>
      <c r="BM21" s="844" t="str">
        <f t="shared" si="4"/>
        <v>20425</v>
      </c>
      <c r="BN21" s="1031" t="str">
        <f t="shared" si="5"/>
        <v>木祖村</v>
      </c>
      <c r="BO21" s="34">
        <f>BE21*VLOOKUP(BO$12,別紙!$B$4:$E$10,MATCH("設備利用率",別紙!$B$4:$E$4,0),0)/100*8760/10^3</f>
        <v>278.90788800000001</v>
      </c>
      <c r="BP21" s="34">
        <f>BF21*VLOOKUP(BP$12,別紙!$B$4:$E$10,MATCH("設備利用率",別紙!$B$4:$E$4,0),0)/100*8760/10^3</f>
        <v>252.11805600000002</v>
      </c>
      <c r="BQ21" s="34">
        <f>BG21*VLOOKUP(BQ$12,別紙!$B$4:$E$10,MATCH("設備利用率",別紙!$B$4:$E$4,0),0)/100*8760/10^3</f>
        <v>0</v>
      </c>
      <c r="BR21" s="34">
        <f>BH21*VLOOKUP(BR$12,別紙!$B$4:$E$10,MATCH("設備利用率",別紙!$B$4:$E$4,0),0)/100*8760/10^3</f>
        <v>25228.799999999999</v>
      </c>
      <c r="BS21" s="34">
        <f>BI21*VLOOKUP(BS$12,別紙!$B$4:$E$10,MATCH("設備利用率",別紙!$B$4:$E$4,0),0)/100*8760/10^3</f>
        <v>0</v>
      </c>
      <c r="BT21" s="34">
        <f>BJ21*VLOOKUP(BT$12,別紙!$B$4:$E$10,MATCH("設備利用率",別紙!$B$4:$E$4,0),0)/100*8760/10^3</f>
        <v>0</v>
      </c>
      <c r="BU21" s="34">
        <f t="shared" si="6"/>
        <v>25759.825944</v>
      </c>
      <c r="BV21" s="36"/>
      <c r="BW21" s="33" t="str">
        <f t="shared" si="7"/>
        <v>20425</v>
      </c>
      <c r="BX21" s="33" t="str">
        <f t="shared" si="8"/>
        <v>木祖村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11252.694696507633</v>
      </c>
      <c r="BZ21" s="36"/>
      <c r="CA21" s="33" t="str">
        <f t="shared" si="9"/>
        <v>20425</v>
      </c>
      <c r="CB21" s="33" t="str">
        <f t="shared" si="10"/>
        <v>木祖村</v>
      </c>
      <c r="CC21" s="223">
        <f t="shared" si="11"/>
        <v>2.4785875341180399E-2</v>
      </c>
      <c r="CD21" s="223">
        <f t="shared" si="1"/>
        <v>2.2405127198398704E-2</v>
      </c>
      <c r="CE21" s="223">
        <f t="shared" si="1"/>
        <v>0</v>
      </c>
      <c r="CF21" s="223">
        <f t="shared" si="1"/>
        <v>2.2420229714247881</v>
      </c>
      <c r="CG21" s="223">
        <f t="shared" si="1"/>
        <v>0</v>
      </c>
      <c r="CH21" s="223">
        <f t="shared" si="1"/>
        <v>0</v>
      </c>
      <c r="CI21" s="223">
        <f t="shared" si="12"/>
        <v>2.2892139739643675</v>
      </c>
      <c r="CK21" s="18" t="str">
        <f t="shared" si="13"/>
        <v>20425</v>
      </c>
      <c r="CL21" s="18" t="str">
        <f t="shared" si="14"/>
        <v>木祖村</v>
      </c>
      <c r="CM21" s="18">
        <f>VLOOKUP($CK21&amp;"_"&amp;$AZ$7,データシート1!$A:$BT,MATCH("ca_太陽光発電（10kW未満）",データシート1!$A$1:$BT$1,0),0)</f>
        <v>47</v>
      </c>
      <c r="CN21" s="18">
        <f>VLOOKUP($CK21&amp;"_"&amp;$AZ$5,データシート1!$A:$BT,MATCH("ab_家庭",データシート1!$A$1:$BT$1,0),0)</f>
        <v>1093</v>
      </c>
      <c r="CO21" s="223">
        <f t="shared" si="15"/>
        <v>4.3000914913083256E-2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01393</v>
      </c>
      <c r="AY22" s="18" t="str">
        <f>IF(IFERROR(比較地域マスタ!$Z15,"")=0,"",IFERROR(比較地域マスタ!$Z15,""))</f>
        <v>黒松内町</v>
      </c>
      <c r="BC22" s="844" t="str">
        <f t="shared" si="0"/>
        <v>01393</v>
      </c>
      <c r="BD22" s="1031" t="str">
        <f t="shared" si="2"/>
        <v>黒松内町</v>
      </c>
      <c r="BE22" s="34">
        <f>VLOOKUP($BC22&amp;"_"&amp;$AZ$7,データシート1!$A:$BT,MATCH("cb_"&amp;BE$12,データシート1!$A$1:$BT$1,0),0)</f>
        <v>104.30000000000001</v>
      </c>
      <c r="BF22" s="34">
        <f>VLOOKUP($BC22&amp;"_"&amp;$AZ$7,データシート1!$A:$BT,MATCH("cb_"&amp;BF$12,データシート1!$A$1:$BT$1,0),0)</f>
        <v>168.5</v>
      </c>
      <c r="BG22" s="34">
        <f>VLOOKUP($BC22&amp;"_"&amp;$AZ$7,データシート1!$A:$BT,MATCH("cb_"&amp;BG$12,データシート1!$A$1:$BT$1,0),0)</f>
        <v>4604.8999999999996</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4877.7</v>
      </c>
      <c r="BL22" s="36"/>
      <c r="BM22" s="844" t="str">
        <f t="shared" si="4"/>
        <v>01393</v>
      </c>
      <c r="BN22" s="1031" t="str">
        <f t="shared" si="5"/>
        <v>黒松内町</v>
      </c>
      <c r="BO22" s="34">
        <f>BE22*VLOOKUP(BO$12,別紙!$B$4:$E$10,MATCH("設備利用率",別紙!$B$4:$E$4,0),0)/100*8760/10^3</f>
        <v>125.17251600000002</v>
      </c>
      <c r="BP22" s="34">
        <f>BF22*VLOOKUP(BP$12,別紙!$B$4:$E$10,MATCH("設備利用率",別紙!$B$4:$E$4,0),0)/100*8760/10^3</f>
        <v>222.88506000000001</v>
      </c>
      <c r="BQ22" s="34">
        <f>BG22*VLOOKUP(BQ$12,別紙!$B$4:$E$10,MATCH("設備利用率",別紙!$B$4:$E$4,0),0)/100*8760/10^3</f>
        <v>10004.053151999999</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10352.110727999998</v>
      </c>
      <c r="BV22" s="36"/>
      <c r="BW22" s="33" t="str">
        <f t="shared" si="7"/>
        <v>01393</v>
      </c>
      <c r="BX22" s="33" t="str">
        <f t="shared" si="8"/>
        <v>黒松内町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13421.866727537754</v>
      </c>
      <c r="BZ22" s="36"/>
      <c r="CA22" s="33" t="str">
        <f t="shared" si="9"/>
        <v>01393</v>
      </c>
      <c r="CB22" s="33" t="str">
        <f t="shared" si="10"/>
        <v>黒松内町</v>
      </c>
      <c r="CC22" s="223">
        <f t="shared" si="11"/>
        <v>9.3260139249619085E-3</v>
      </c>
      <c r="CD22" s="223">
        <f t="shared" si="1"/>
        <v>1.6606114821771021E-2</v>
      </c>
      <c r="CE22" s="223">
        <f t="shared" si="1"/>
        <v>0.74535482694628463</v>
      </c>
      <c r="CF22" s="223">
        <f t="shared" si="1"/>
        <v>0</v>
      </c>
      <c r="CG22" s="223">
        <f t="shared" si="1"/>
        <v>0</v>
      </c>
      <c r="CH22" s="223">
        <f t="shared" si="1"/>
        <v>0</v>
      </c>
      <c r="CI22" s="223">
        <f t="shared" si="12"/>
        <v>0.77128695569301753</v>
      </c>
      <c r="CK22" s="18" t="str">
        <f t="shared" si="13"/>
        <v>01393</v>
      </c>
      <c r="CL22" s="18" t="str">
        <f t="shared" si="14"/>
        <v>黒松内町</v>
      </c>
      <c r="CM22" s="18">
        <f>VLOOKUP($CK22&amp;"_"&amp;$AZ$7,データシート1!$A:$BT,MATCH("ca_太陽光発電（10kW未満）",データシート1!$A$1:$BT$1,0),0)</f>
        <v>15</v>
      </c>
      <c r="CN22" s="18">
        <f>VLOOKUP($CK22&amp;"_"&amp;$AZ$5,データシート1!$A:$BT,MATCH("ab_家庭",データシート1!$A$1:$BT$1,0),0)</f>
        <v>1446</v>
      </c>
      <c r="CO22" s="223">
        <f t="shared" si="15"/>
        <v>1.0373443983402489E-2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32526</v>
      </c>
      <c r="AY23" s="18" t="str">
        <f>IF(IFERROR(比較地域マスタ!$Z16,"")=0,"",IFERROR(比較地域マスタ!$Z16,""))</f>
        <v>西ノ島町</v>
      </c>
      <c r="BC23" s="844" t="str">
        <f t="shared" si="0"/>
        <v>32526</v>
      </c>
      <c r="BD23" s="1031" t="str">
        <f t="shared" si="2"/>
        <v>西ノ島町</v>
      </c>
      <c r="BE23" s="34">
        <f>VLOOKUP($BC23&amp;"_"&amp;$AZ$7,データシート1!$A:$BT,MATCH("cb_"&amp;BE$12,データシート1!$A$1:$BT$1,0),0)</f>
        <v>10</v>
      </c>
      <c r="BF23" s="34">
        <f>VLOOKUP($BC23&amp;"_"&amp;$AZ$7,データシート1!$A:$BT,MATCH("cb_"&amp;BF$12,データシート1!$A$1:$BT$1,0),0)</f>
        <v>0</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10</v>
      </c>
      <c r="BL23" s="36"/>
      <c r="BM23" s="844" t="str">
        <f t="shared" si="4"/>
        <v>32526</v>
      </c>
      <c r="BN23" s="1031" t="str">
        <f t="shared" si="5"/>
        <v>西ノ島町</v>
      </c>
      <c r="BO23" s="34">
        <f>BE23*VLOOKUP(BO$12,別紙!$B$4:$E$10,MATCH("設備利用率",別紙!$B$4:$E$4,0),0)/100*8760/10^3</f>
        <v>12.001200000000001</v>
      </c>
      <c r="BP23" s="34">
        <f>BF23*VLOOKUP(BP$12,別紙!$B$4:$E$10,MATCH("設備利用率",別紙!$B$4:$E$4,0),0)/100*8760/10^3</f>
        <v>0</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12.001200000000001</v>
      </c>
      <c r="BV23" s="36"/>
      <c r="BW23" s="33" t="str">
        <f t="shared" si="7"/>
        <v>32526</v>
      </c>
      <c r="BX23" s="33" t="str">
        <f t="shared" si="8"/>
        <v>西ノ島町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18470.695094070255</v>
      </c>
      <c r="BZ23" s="36"/>
      <c r="CA23" s="33" t="str">
        <f t="shared" si="9"/>
        <v>32526</v>
      </c>
      <c r="CB23" s="33" t="str">
        <f t="shared" si="10"/>
        <v>西ノ島町</v>
      </c>
      <c r="CC23" s="223">
        <f t="shared" si="11"/>
        <v>6.4974273782759853E-4</v>
      </c>
      <c r="CD23" s="223">
        <f t="shared" si="1"/>
        <v>0</v>
      </c>
      <c r="CE23" s="223">
        <f t="shared" si="1"/>
        <v>0</v>
      </c>
      <c r="CF23" s="223">
        <f t="shared" si="1"/>
        <v>0</v>
      </c>
      <c r="CG23" s="223">
        <f t="shared" si="1"/>
        <v>0</v>
      </c>
      <c r="CH23" s="223">
        <f t="shared" si="1"/>
        <v>0</v>
      </c>
      <c r="CI23" s="223">
        <f t="shared" si="12"/>
        <v>6.4974273782759853E-4</v>
      </c>
      <c r="CK23" s="18" t="str">
        <f t="shared" si="13"/>
        <v>32526</v>
      </c>
      <c r="CL23" s="18" t="str">
        <f t="shared" si="14"/>
        <v>西ノ島町</v>
      </c>
      <c r="CM23" s="18">
        <f>VLOOKUP($CK23&amp;"_"&amp;$AZ$7,データシート1!$A:$BT,MATCH("ca_太陽光発電（10kW未満）",データシート1!$A$1:$BT$1,0),0)</f>
        <v>3</v>
      </c>
      <c r="CN23" s="18">
        <f>VLOOKUP($CK23&amp;"_"&amp;$AZ$5,データシート1!$A:$BT,MATCH("ab_家庭",データシート1!$A$1:$BT$1,0),0)</f>
        <v>1486</v>
      </c>
      <c r="CO23" s="223">
        <f t="shared" si="15"/>
        <v>2.018842530282638E-3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31403</v>
      </c>
      <c r="AY24" s="18" t="str">
        <f>IF(IFERROR(比較地域マスタ!$Z17,"")=0,"",IFERROR(比較地域マスタ!$Z17,""))</f>
        <v>江府町</v>
      </c>
      <c r="BC24" s="844" t="str">
        <f t="shared" si="0"/>
        <v>31403</v>
      </c>
      <c r="BD24" s="1031" t="str">
        <f t="shared" si="2"/>
        <v>江府町</v>
      </c>
      <c r="BE24" s="34">
        <f>VLOOKUP($BC24&amp;"_"&amp;$AZ$7,データシート1!$A:$BT,MATCH("cb_"&amp;BE$12,データシート1!$A$1:$BT$1,0),0)</f>
        <v>149.00000000000003</v>
      </c>
      <c r="BF24" s="34">
        <f>VLOOKUP($BC24&amp;"_"&amp;$AZ$7,データシート1!$A:$BT,MATCH("cb_"&amp;BF$12,データシート1!$A$1:$BT$1,0),0)</f>
        <v>571.4</v>
      </c>
      <c r="BG24" s="34">
        <f>VLOOKUP($BC24&amp;"_"&amp;$AZ$7,データシート1!$A:$BT,MATCH("cb_"&amp;BG$12,データシート1!$A$1:$BT$1,0),0)</f>
        <v>0</v>
      </c>
      <c r="BH24" s="34">
        <f>VLOOKUP($BC24&amp;"_"&amp;$AZ$7,データシート1!$A:$BT,MATCH("cb_"&amp;BH$12,データシート1!$A$1:$BT$1,0),0)</f>
        <v>675</v>
      </c>
      <c r="BI24" s="34">
        <f>VLOOKUP($BC24&amp;"_"&amp;$AZ$7,データシート1!$A:$BT,MATCH("cb_"&amp;BI$12,データシート1!$A$1:$BT$1,0),0)</f>
        <v>0</v>
      </c>
      <c r="BJ24" s="34">
        <f>VLOOKUP($BC24&amp;"_"&amp;$AZ$7,データシート1!$A:$BT,MATCH("cb_"&amp;BJ$12,データシート1!$A$1:$BT$1,0),0)</f>
        <v>0</v>
      </c>
      <c r="BK24" s="34">
        <f t="shared" si="3"/>
        <v>1395.4</v>
      </c>
      <c r="BL24" s="36"/>
      <c r="BM24" s="844" t="str">
        <f t="shared" si="4"/>
        <v>31403</v>
      </c>
      <c r="BN24" s="1031" t="str">
        <f t="shared" si="5"/>
        <v>江府町</v>
      </c>
      <c r="BO24" s="34">
        <f>BE24*VLOOKUP(BO$12,別紙!$B$4:$E$10,MATCH("設備利用率",別紙!$B$4:$E$4,0),0)/100*8760/10^3</f>
        <v>178.81788</v>
      </c>
      <c r="BP24" s="34">
        <f>BF24*VLOOKUP(BP$12,別紙!$B$4:$E$10,MATCH("設備利用率",別紙!$B$4:$E$4,0),0)/100*8760/10^3</f>
        <v>755.82506399999988</v>
      </c>
      <c r="BQ24" s="34">
        <f>BG24*VLOOKUP(BQ$12,別紙!$B$4:$E$10,MATCH("設備利用率",別紙!$B$4:$E$4,0),0)/100*8760/10^3</f>
        <v>0</v>
      </c>
      <c r="BR24" s="34">
        <f>BH24*VLOOKUP(BR$12,別紙!$B$4:$E$10,MATCH("設備利用率",別紙!$B$4:$E$4,0),0)/100*8760/10^3</f>
        <v>3547.8</v>
      </c>
      <c r="BS24" s="34">
        <f>BI24*VLOOKUP(BS$12,別紙!$B$4:$E$10,MATCH("設備利用率",別紙!$B$4:$E$4,0),0)/100*8760/10^3</f>
        <v>0</v>
      </c>
      <c r="BT24" s="34">
        <f>BJ24*VLOOKUP(BT$12,別紙!$B$4:$E$10,MATCH("設備利用率",別紙!$B$4:$E$4,0),0)/100*8760/10^3</f>
        <v>0</v>
      </c>
      <c r="BU24" s="34">
        <f t="shared" si="6"/>
        <v>4482.4429440000004</v>
      </c>
      <c r="BV24" s="36"/>
      <c r="BW24" s="33" t="str">
        <f t="shared" si="7"/>
        <v>31403</v>
      </c>
      <c r="BX24" s="33" t="str">
        <f t="shared" si="8"/>
        <v>江府町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15082.791021227127</v>
      </c>
      <c r="BZ24" s="36"/>
      <c r="CA24" s="33" t="str">
        <f t="shared" si="9"/>
        <v>31403</v>
      </c>
      <c r="CB24" s="33" t="str">
        <f t="shared" si="10"/>
        <v>江府町</v>
      </c>
      <c r="CC24" s="223">
        <f t="shared" si="11"/>
        <v>1.1855755327269096E-2</v>
      </c>
      <c r="CD24" s="223">
        <f t="shared" si="1"/>
        <v>5.0111750732094042E-2</v>
      </c>
      <c r="CE24" s="223">
        <f t="shared" si="1"/>
        <v>0</v>
      </c>
      <c r="CF24" s="223">
        <f t="shared" si="1"/>
        <v>0.23522171692274452</v>
      </c>
      <c r="CG24" s="223">
        <f t="shared" si="1"/>
        <v>0</v>
      </c>
      <c r="CH24" s="223">
        <f t="shared" si="1"/>
        <v>0</v>
      </c>
      <c r="CI24" s="223">
        <f t="shared" si="12"/>
        <v>0.2971892229821077</v>
      </c>
      <c r="CK24" s="18" t="str">
        <f t="shared" si="13"/>
        <v>31403</v>
      </c>
      <c r="CL24" s="18" t="str">
        <f t="shared" si="14"/>
        <v>江府町</v>
      </c>
      <c r="CM24" s="18">
        <f>VLOOKUP($CK24&amp;"_"&amp;$AZ$7,データシート1!$A:$BT,MATCH("ca_太陽光発電（10kW未満）",データシート1!$A$1:$BT$1,0),0)</f>
        <v>26</v>
      </c>
      <c r="CN24" s="18">
        <f>VLOOKUP($CK24&amp;"_"&amp;$AZ$5,データシート1!$A:$BT,MATCH("ab_家庭",データシート1!$A$1:$BT$1,0),0)</f>
        <v>1004</v>
      </c>
      <c r="CO24" s="223">
        <f t="shared" si="15"/>
        <v>2.5896414342629483E-2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45430</v>
      </c>
      <c r="AY25" s="18" t="str">
        <f>IF(IFERROR(比較地域マスタ!$Z18,"")=0,"",IFERROR(比較地域マスタ!$Z18,""))</f>
        <v>椎葉村</v>
      </c>
      <c r="BC25" s="844" t="str">
        <f t="shared" si="0"/>
        <v>45430</v>
      </c>
      <c r="BD25" s="1031" t="str">
        <f t="shared" si="2"/>
        <v>椎葉村</v>
      </c>
      <c r="BE25" s="34">
        <f>VLOOKUP($BC25&amp;"_"&amp;$AZ$7,データシート1!$A:$BT,MATCH("cb_"&amp;BE$12,データシート1!$A$1:$BT$1,0),0)</f>
        <v>103</v>
      </c>
      <c r="BF25" s="34">
        <f>VLOOKUP($BC25&amp;"_"&amp;$AZ$7,データシート1!$A:$BT,MATCH("cb_"&amp;BF$12,データシート1!$A$1:$BT$1,0),0)</f>
        <v>87.44</v>
      </c>
      <c r="BG25" s="34">
        <f>VLOOKUP($BC25&amp;"_"&amp;$AZ$7,データシート1!$A:$BT,MATCH("cb_"&amp;BG$12,データシート1!$A$1:$BT$1,0),0)</f>
        <v>0</v>
      </c>
      <c r="BH25" s="34">
        <f>VLOOKUP($BC25&amp;"_"&amp;$AZ$7,データシート1!$A:$BT,MATCH("cb_"&amp;BH$12,データシート1!$A$1:$BT$1,0),0)</f>
        <v>1080</v>
      </c>
      <c r="BI25" s="34">
        <f>VLOOKUP($BC25&amp;"_"&amp;$AZ$7,データシート1!$A:$BT,MATCH("cb_"&amp;BI$12,データシート1!$A$1:$BT$1,0),0)</f>
        <v>0</v>
      </c>
      <c r="BJ25" s="34">
        <f>VLOOKUP($BC25&amp;"_"&amp;$AZ$7,データシート1!$A:$BT,MATCH("cb_"&amp;BJ$12,データシート1!$A$1:$BT$1,0),0)</f>
        <v>0</v>
      </c>
      <c r="BK25" s="34">
        <f t="shared" si="3"/>
        <v>1270.44</v>
      </c>
      <c r="BL25" s="36"/>
      <c r="BM25" s="844" t="str">
        <f t="shared" si="4"/>
        <v>45430</v>
      </c>
      <c r="BN25" s="1031" t="str">
        <f t="shared" si="5"/>
        <v>椎葉村</v>
      </c>
      <c r="BO25" s="34">
        <f>BE25*VLOOKUP(BO$12,別紙!$B$4:$E$10,MATCH("設備利用率",別紙!$B$4:$E$4,0),0)/100*8760/10^3</f>
        <v>123.61235999999998</v>
      </c>
      <c r="BP25" s="34">
        <f>BF25*VLOOKUP(BP$12,別紙!$B$4:$E$10,MATCH("設備利用率",別紙!$B$4:$E$4,0),0)/100*8760/10^3</f>
        <v>115.6621344</v>
      </c>
      <c r="BQ25" s="34">
        <f>BG25*VLOOKUP(BQ$12,別紙!$B$4:$E$10,MATCH("設備利用率",別紙!$B$4:$E$4,0),0)/100*8760/10^3</f>
        <v>0</v>
      </c>
      <c r="BR25" s="34">
        <f>BH25*VLOOKUP(BR$12,別紙!$B$4:$E$10,MATCH("設備利用率",別紙!$B$4:$E$4,0),0)/100*8760/10^3</f>
        <v>5676.48</v>
      </c>
      <c r="BS25" s="34">
        <f>BI25*VLOOKUP(BS$12,別紙!$B$4:$E$10,MATCH("設備利用率",別紙!$B$4:$E$4,0),0)/100*8760/10^3</f>
        <v>0</v>
      </c>
      <c r="BT25" s="34">
        <f>BJ25*VLOOKUP(BT$12,別紙!$B$4:$E$10,MATCH("設備利用率",別紙!$B$4:$E$4,0),0)/100*8760/10^3</f>
        <v>0</v>
      </c>
      <c r="BU25" s="34">
        <f t="shared" si="6"/>
        <v>5915.7544943999992</v>
      </c>
      <c r="BV25" s="36"/>
      <c r="BW25" s="33" t="str">
        <f t="shared" si="7"/>
        <v>45430</v>
      </c>
      <c r="BX25" s="33" t="str">
        <f t="shared" si="8"/>
        <v>椎葉村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11687.580348801646</v>
      </c>
      <c r="BZ25" s="36"/>
      <c r="CA25" s="33" t="str">
        <f t="shared" si="9"/>
        <v>45430</v>
      </c>
      <c r="CB25" s="33" t="str">
        <f t="shared" si="10"/>
        <v>椎葉村</v>
      </c>
      <c r="CC25" s="223">
        <f t="shared" si="11"/>
        <v>1.0576385899470991E-2</v>
      </c>
      <c r="CD25" s="223">
        <f t="shared" si="1"/>
        <v>9.8961573694643385E-3</v>
      </c>
      <c r="CE25" s="223">
        <f t="shared" si="1"/>
        <v>0</v>
      </c>
      <c r="CF25" s="223">
        <f t="shared" si="1"/>
        <v>0.4856847893740488</v>
      </c>
      <c r="CG25" s="223">
        <f t="shared" si="1"/>
        <v>0</v>
      </c>
      <c r="CH25" s="223">
        <f t="shared" si="1"/>
        <v>0</v>
      </c>
      <c r="CI25" s="223">
        <f t="shared" si="12"/>
        <v>0.50615733264298413</v>
      </c>
      <c r="CK25" s="18" t="str">
        <f t="shared" si="13"/>
        <v>45430</v>
      </c>
      <c r="CL25" s="18" t="str">
        <f t="shared" si="14"/>
        <v>椎葉村</v>
      </c>
      <c r="CM25" s="18">
        <f>VLOOKUP($CK25&amp;"_"&amp;$AZ$7,データシート1!$A:$BT,MATCH("ca_太陽光発電（10kW未満）",データシート1!$A$1:$BT$1,0),0)</f>
        <v>21</v>
      </c>
      <c r="CN25" s="18">
        <f>VLOOKUP($CK25&amp;"_"&amp;$AZ$5,データシート1!$A:$BT,MATCH("ab_家庭",データシート1!$A$1:$BT$1,0),0)</f>
        <v>1188</v>
      </c>
      <c r="CO25" s="223">
        <f t="shared" si="15"/>
        <v>1.7676767676767676E-2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02304</v>
      </c>
      <c r="AY26" s="18" t="str">
        <f>IF(IFERROR(比較地域マスタ!$Z19,"")=0,"",IFERROR(比較地域マスタ!$Z19,""))</f>
        <v>蓬田村</v>
      </c>
      <c r="BC26" s="844" t="str">
        <f t="shared" si="0"/>
        <v>02304</v>
      </c>
      <c r="BD26" s="1031" t="str">
        <f t="shared" si="2"/>
        <v>蓬田村</v>
      </c>
      <c r="BE26" s="34">
        <f>VLOOKUP($BC26&amp;"_"&amp;$AZ$7,データシート1!$A:$BT,MATCH("cb_"&amp;BE$12,データシート1!$A$1:$BT$1,0),0)</f>
        <v>46.5</v>
      </c>
      <c r="BF26" s="34">
        <f>VLOOKUP($BC26&amp;"_"&amp;$AZ$7,データシート1!$A:$BT,MATCH("cb_"&amp;BF$12,データシート1!$A$1:$BT$1,0),0)</f>
        <v>11</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57.5</v>
      </c>
      <c r="BL26" s="36"/>
      <c r="BM26" s="844" t="str">
        <f t="shared" si="4"/>
        <v>02304</v>
      </c>
      <c r="BN26" s="1031" t="str">
        <f t="shared" si="5"/>
        <v>蓬田村</v>
      </c>
      <c r="BO26" s="34">
        <f>BE26*VLOOKUP(BO$12,別紙!$B$4:$E$10,MATCH("設備利用率",別紙!$B$4:$E$4,0),0)/100*8760/10^3</f>
        <v>55.805579999999999</v>
      </c>
      <c r="BP26" s="34">
        <f>BF26*VLOOKUP(BP$12,別紙!$B$4:$E$10,MATCH("設備利用率",別紙!$B$4:$E$4,0),0)/100*8760/10^3</f>
        <v>14.550360000000001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70.355940000000004</v>
      </c>
      <c r="BV26" s="36"/>
      <c r="BW26" s="33" t="str">
        <f t="shared" si="7"/>
        <v>02304</v>
      </c>
      <c r="BX26" s="33" t="str">
        <f t="shared" si="8"/>
        <v>蓬田村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10096.193735979876</v>
      </c>
      <c r="BZ26" s="36"/>
      <c r="CA26" s="33" t="str">
        <f t="shared" si="9"/>
        <v>02304</v>
      </c>
      <c r="CB26" s="33" t="str">
        <f t="shared" si="10"/>
        <v>蓬田村</v>
      </c>
      <c r="CC26" s="223">
        <f t="shared" si="11"/>
        <v>5.5273879899040831E-3</v>
      </c>
      <c r="CD26" s="223">
        <f t="shared" si="1"/>
        <v>1.4411728202230096E-3</v>
      </c>
      <c r="CE26" s="223">
        <f t="shared" si="1"/>
        <v>0</v>
      </c>
      <c r="CF26" s="223">
        <f t="shared" si="1"/>
        <v>0</v>
      </c>
      <c r="CG26" s="223">
        <f t="shared" si="1"/>
        <v>0</v>
      </c>
      <c r="CH26" s="223">
        <f t="shared" si="1"/>
        <v>0</v>
      </c>
      <c r="CI26" s="223">
        <f t="shared" si="12"/>
        <v>6.9685608101270925E-3</v>
      </c>
      <c r="CK26" s="18" t="str">
        <f t="shared" si="13"/>
        <v>02304</v>
      </c>
      <c r="CL26" s="18" t="str">
        <f t="shared" si="14"/>
        <v>蓬田村</v>
      </c>
      <c r="CM26" s="18">
        <f>VLOOKUP($CK26&amp;"_"&amp;$AZ$7,データシート1!$A:$BT,MATCH("ca_太陽光発電（10kW未満）",データシート1!$A$1:$BT$1,0),0)</f>
        <v>9</v>
      </c>
      <c r="CN26" s="18">
        <f>VLOOKUP($CK26&amp;"_"&amp;$AZ$5,データシート1!$A:$BT,MATCH("ab_家庭",データシート1!$A$1:$BT$1,0),0)</f>
        <v>1131</v>
      </c>
      <c r="CO26" s="223">
        <f t="shared" si="15"/>
        <v>7.9575596816976128E-3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01456</v>
      </c>
      <c r="AY27" s="18" t="str">
        <f>IF(IFERROR(比較地域マスタ!$Z20,"")=0,"",IFERROR(比較地域マスタ!$Z20,""))</f>
        <v>愛別町</v>
      </c>
      <c r="BC27" s="844" t="str">
        <f t="shared" si="0"/>
        <v>01456</v>
      </c>
      <c r="BD27" s="1031" t="str">
        <f t="shared" si="2"/>
        <v>愛別町</v>
      </c>
      <c r="BE27" s="34">
        <f>VLOOKUP($BC27&amp;"_"&amp;$AZ$7,データシート1!$A:$BT,MATCH("cb_"&amp;BE$12,データシート1!$A$1:$BT$1,0),0)</f>
        <v>144.69</v>
      </c>
      <c r="BF27" s="34">
        <f>VLOOKUP($BC27&amp;"_"&amp;$AZ$7,データシート1!$A:$BT,MATCH("cb_"&amp;BF$12,データシート1!$A$1:$BT$1,0),0)</f>
        <v>129.19999999999999</v>
      </c>
      <c r="BG27" s="34">
        <f>VLOOKUP($BC27&amp;"_"&amp;$AZ$7,データシート1!$A:$BT,MATCH("cb_"&amp;BG$12,データシート1!$A$1:$BT$1,0),0)</f>
        <v>0</v>
      </c>
      <c r="BH27" s="34">
        <f>VLOOKUP($BC27&amp;"_"&amp;$AZ$7,データシート1!$A:$BT,MATCH("cb_"&amp;BH$12,データシート1!$A$1:$BT$1,0),0)</f>
        <v>290</v>
      </c>
      <c r="BI27" s="34">
        <f>VLOOKUP($BC27&amp;"_"&amp;$AZ$7,データシート1!$A:$BT,MATCH("cb_"&amp;BI$12,データシート1!$A$1:$BT$1,0),0)</f>
        <v>0</v>
      </c>
      <c r="BJ27" s="34">
        <f>VLOOKUP($BC27&amp;"_"&amp;$AZ$7,データシート1!$A:$BT,MATCH("cb_"&amp;BJ$12,データシート1!$A$1:$BT$1,0),0)</f>
        <v>0</v>
      </c>
      <c r="BK27" s="34">
        <f t="shared" si="3"/>
        <v>563.89</v>
      </c>
      <c r="BL27" s="36"/>
      <c r="BM27" s="844" t="str">
        <f t="shared" si="4"/>
        <v>01456</v>
      </c>
      <c r="BN27" s="1031" t="str">
        <f t="shared" si="5"/>
        <v>愛別町</v>
      </c>
      <c r="BO27" s="34">
        <f>BE27*VLOOKUP(BO$12,別紙!$B$4:$E$10,MATCH("設備利用率",別紙!$B$4:$E$4,0),0)/100*8760/10^3</f>
        <v>173.64536280000002</v>
      </c>
      <c r="BP27" s="34">
        <f>BF27*VLOOKUP(BP$12,別紙!$B$4:$E$10,MATCH("設備利用率",別紙!$B$4:$E$4,0),0)/100*8760/10^3</f>
        <v>170.90059200000002</v>
      </c>
      <c r="BQ27" s="34">
        <f>BG27*VLOOKUP(BQ$12,別紙!$B$4:$E$10,MATCH("設備利用率",別紙!$B$4:$E$4,0),0)/100*8760/10^3</f>
        <v>0</v>
      </c>
      <c r="BR27" s="34">
        <f>BH27*VLOOKUP(BR$12,別紙!$B$4:$E$10,MATCH("設備利用率",別紙!$B$4:$E$4,0),0)/100*8760/10^3</f>
        <v>1524.24</v>
      </c>
      <c r="BS27" s="34">
        <f>BI27*VLOOKUP(BS$12,別紙!$B$4:$E$10,MATCH("設備利用率",別紙!$B$4:$E$4,0),0)/100*8760/10^3</f>
        <v>0</v>
      </c>
      <c r="BT27" s="34">
        <f>BJ27*VLOOKUP(BT$12,別紙!$B$4:$E$10,MATCH("設備利用率",別紙!$B$4:$E$4,0),0)/100*8760/10^3</f>
        <v>0</v>
      </c>
      <c r="BU27" s="34">
        <f t="shared" si="6"/>
        <v>1868.7859548000001</v>
      </c>
      <c r="BV27" s="36"/>
      <c r="BW27" s="33" t="str">
        <f t="shared" si="7"/>
        <v>01456</v>
      </c>
      <c r="BX27" s="33" t="str">
        <f t="shared" si="8"/>
        <v>愛別町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13680.263328734729</v>
      </c>
      <c r="BZ27" s="36"/>
      <c r="CA27" s="33" t="str">
        <f t="shared" si="9"/>
        <v>01456</v>
      </c>
      <c r="CB27" s="33" t="str">
        <f t="shared" si="10"/>
        <v>愛別町</v>
      </c>
      <c r="CC27" s="223">
        <f t="shared" si="11"/>
        <v>1.2693130141381589E-2</v>
      </c>
      <c r="CD27" s="223">
        <f t="shared" si="1"/>
        <v>1.2492492863133097E-2</v>
      </c>
      <c r="CE27" s="223">
        <f t="shared" si="1"/>
        <v>0</v>
      </c>
      <c r="CF27" s="223">
        <f t="shared" si="1"/>
        <v>0.11141890790935347</v>
      </c>
      <c r="CG27" s="223">
        <f t="shared" si="1"/>
        <v>0</v>
      </c>
      <c r="CH27" s="223">
        <f t="shared" si="1"/>
        <v>0</v>
      </c>
      <c r="CI27" s="223">
        <f t="shared" si="12"/>
        <v>0.13660453091386815</v>
      </c>
      <c r="CK27" s="18" t="str">
        <f t="shared" si="13"/>
        <v>01456</v>
      </c>
      <c r="CL27" s="18" t="str">
        <f t="shared" si="14"/>
        <v>愛別町</v>
      </c>
      <c r="CM27" s="18">
        <f>VLOOKUP($CK27&amp;"_"&amp;$AZ$7,データシート1!$A:$BT,MATCH("ca_太陽光発電（10kW未満）",データシート1!$A$1:$BT$1,0),0)</f>
        <v>22</v>
      </c>
      <c r="CN27" s="18">
        <f>VLOOKUP($CK27&amp;"_"&amp;$AZ$5,データシート1!$A:$BT,MATCH("ab_家庭",データシート1!$A$1:$BT$1,0),0)</f>
        <v>1317</v>
      </c>
      <c r="CO27" s="223">
        <f t="shared" si="15"/>
        <v>1.6704631738800303E-2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11369</v>
      </c>
      <c r="AY28" s="18" t="str">
        <f>IF(IFERROR(比較地域マスタ!$Z21,"")=0,"",IFERROR(比較地域マスタ!$Z21,""))</f>
        <v>東秩父村</v>
      </c>
      <c r="BC28" s="844" t="str">
        <f t="shared" si="0"/>
        <v>11369</v>
      </c>
      <c r="BD28" s="1031" t="str">
        <f t="shared" si="2"/>
        <v>東秩父村</v>
      </c>
      <c r="BE28" s="34">
        <f>VLOOKUP($BC28&amp;"_"&amp;$AZ$7,データシート1!$A:$BT,MATCH("cb_"&amp;BE$12,データシート1!$A$1:$BT$1,0),0)</f>
        <v>180.39999999999998</v>
      </c>
      <c r="BF28" s="34">
        <f>VLOOKUP($BC28&amp;"_"&amp;$AZ$7,データシート1!$A:$BT,MATCH("cb_"&amp;BF$12,データシート1!$A$1:$BT$1,0),0)</f>
        <v>1947.3</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2127.6999999999998</v>
      </c>
      <c r="BL28" s="36"/>
      <c r="BM28" s="844" t="str">
        <f t="shared" si="4"/>
        <v>11369</v>
      </c>
      <c r="BN28" s="1031" t="str">
        <f t="shared" si="5"/>
        <v>東秩父村</v>
      </c>
      <c r="BO28" s="34">
        <f>BE28*VLOOKUP(BO$12,別紙!$B$4:$E$10,MATCH("設備利用率",別紙!$B$4:$E$4,0),0)/100*8760/10^3</f>
        <v>216.50164799999996</v>
      </c>
      <c r="BP28" s="34">
        <f>BF28*VLOOKUP(BP$12,別紙!$B$4:$E$10,MATCH("設備利用率",別紙!$B$4:$E$4,0),0)/100*8760/10^3</f>
        <v>2575.8105479999999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2792.3121959999999</v>
      </c>
      <c r="BV28" s="36"/>
      <c r="BW28" s="33" t="str">
        <f t="shared" si="7"/>
        <v>11369</v>
      </c>
      <c r="BX28" s="33" t="str">
        <f t="shared" si="8"/>
        <v>東秩父村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9417.4826187036615</v>
      </c>
      <c r="BZ28" s="36"/>
      <c r="CA28" s="33" t="str">
        <f t="shared" si="9"/>
        <v>11369</v>
      </c>
      <c r="CB28" s="33" t="str">
        <f t="shared" si="10"/>
        <v>東秩父村</v>
      </c>
      <c r="CC28" s="223">
        <f t="shared" si="11"/>
        <v>2.2989333430784915E-2</v>
      </c>
      <c r="CD28" s="223">
        <f t="shared" si="1"/>
        <v>0.27351370342688952</v>
      </c>
      <c r="CE28" s="223">
        <f t="shared" si="1"/>
        <v>0</v>
      </c>
      <c r="CF28" s="223">
        <f t="shared" si="1"/>
        <v>0</v>
      </c>
      <c r="CG28" s="223">
        <f t="shared" si="1"/>
        <v>0</v>
      </c>
      <c r="CH28" s="223">
        <f t="shared" si="1"/>
        <v>0</v>
      </c>
      <c r="CI28" s="223">
        <f t="shared" si="12"/>
        <v>0.29650303685767443</v>
      </c>
      <c r="CK28" s="18" t="str">
        <f t="shared" si="13"/>
        <v>11369</v>
      </c>
      <c r="CL28" s="18" t="str">
        <f t="shared" si="14"/>
        <v>東秩父村</v>
      </c>
      <c r="CM28" s="18">
        <f>VLOOKUP($CK28&amp;"_"&amp;$AZ$7,データシート1!$A:$BT,MATCH("ca_太陽光発電（10kW未満）",データシート1!$A$1:$BT$1,0),0)</f>
        <v>35</v>
      </c>
      <c r="CN28" s="18">
        <f>VLOOKUP($CK28&amp;"_"&amp;$AZ$5,データシート1!$A:$BT,MATCH("ab_家庭",データシート1!$A$1:$BT$1,0),0)</f>
        <v>1053</v>
      </c>
      <c r="CO28" s="223">
        <f t="shared" si="15"/>
        <v>3.3238366571699908E-2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39303</v>
      </c>
      <c r="AY29" s="18" t="str">
        <f>IF(IFERROR(比較地域マスタ!$Z22,"")=0,"",IFERROR(比較地域マスタ!$Z22,""))</f>
        <v>田野町</v>
      </c>
      <c r="BC29" s="844" t="str">
        <f t="shared" si="0"/>
        <v>39303</v>
      </c>
      <c r="BD29" s="1031" t="str">
        <f t="shared" si="2"/>
        <v>田野町</v>
      </c>
      <c r="BE29" s="34">
        <f>VLOOKUP($BC29&amp;"_"&amp;$AZ$7,データシート1!$A:$BT,MATCH("cb_"&amp;BE$12,データシート1!$A$1:$BT$1,0),0)</f>
        <v>385.28800000000001</v>
      </c>
      <c r="BF29" s="34">
        <f>VLOOKUP($BC29&amp;"_"&amp;$AZ$7,データシート1!$A:$BT,MATCH("cb_"&amp;BF$12,データシート1!$A$1:$BT$1,0),0)</f>
        <v>691.8</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1077.088</v>
      </c>
      <c r="BL29" s="36"/>
      <c r="BM29" s="844" t="str">
        <f t="shared" si="4"/>
        <v>39303</v>
      </c>
      <c r="BN29" s="1031" t="str">
        <f t="shared" si="5"/>
        <v>田野町</v>
      </c>
      <c r="BO29" s="34">
        <f>BE29*VLOOKUP(BO$12,別紙!$B$4:$E$10,MATCH("設備利用率",別紙!$B$4:$E$4,0),0)/100*8760/10^3</f>
        <v>462.39183456000001</v>
      </c>
      <c r="BP29" s="34">
        <f>BF29*VLOOKUP(BP$12,別紙!$B$4:$E$10,MATCH("設備利用率",別紙!$B$4:$E$4,0),0)/100*8760/10^3</f>
        <v>915.0853679999999</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1377.47720256</v>
      </c>
      <c r="BV29" s="36"/>
      <c r="BW29" s="33" t="str">
        <f t="shared" si="7"/>
        <v>39303</v>
      </c>
      <c r="BX29" s="33" t="str">
        <f t="shared" si="8"/>
        <v>田野町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13730.196370149542</v>
      </c>
      <c r="BZ29" s="36"/>
      <c r="CA29" s="33" t="str">
        <f t="shared" si="9"/>
        <v>39303</v>
      </c>
      <c r="CB29" s="33" t="str">
        <f t="shared" si="10"/>
        <v>田野町</v>
      </c>
      <c r="CC29" s="223">
        <f t="shared" si="11"/>
        <v>3.3677000830466916E-2</v>
      </c>
      <c r="CD29" s="223">
        <f t="shared" ref="CD29:CD60" si="16">BP29/$BY29</f>
        <v>6.6647653342341323E-2</v>
      </c>
      <c r="CE29" s="223">
        <f t="shared" ref="CE29:CE60" si="17">BQ29/$BY29</f>
        <v>0</v>
      </c>
      <c r="CF29" s="223">
        <f t="shared" ref="CF29:CF60" si="18">BR29/$BY29</f>
        <v>0</v>
      </c>
      <c r="CG29" s="223">
        <f t="shared" ref="CG29:CG60" si="19">BS29/$BY29</f>
        <v>0</v>
      </c>
      <c r="CH29" s="223">
        <f t="shared" ref="CH29:CH60" si="20">BT29/$BY29</f>
        <v>0</v>
      </c>
      <c r="CI29" s="223">
        <f t="shared" si="12"/>
        <v>0.10032465417280825</v>
      </c>
      <c r="CK29" s="18" t="str">
        <f t="shared" si="13"/>
        <v>39303</v>
      </c>
      <c r="CL29" s="18" t="str">
        <f t="shared" si="14"/>
        <v>田野町</v>
      </c>
      <c r="CM29" s="18">
        <f>VLOOKUP($CK29&amp;"_"&amp;$AZ$7,データシート1!$A:$BT,MATCH("ca_太陽光発電（10kW未満）",データシート1!$A$1:$BT$1,0),0)</f>
        <v>80</v>
      </c>
      <c r="CN29" s="18">
        <f>VLOOKUP($CK29&amp;"_"&amp;$AZ$5,データシート1!$A:$BT,MATCH("ab_家庭",データシート1!$A$1:$BT$1,0),0)</f>
        <v>1312</v>
      </c>
      <c r="CO29" s="223">
        <f t="shared" si="15"/>
        <v>6.097560975609756E-2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20446</v>
      </c>
      <c r="AY30" s="18" t="str">
        <f>IF(IFERROR(比較地域マスタ!$Z23,"")=0,"",IFERROR(比較地域マスタ!$Z23,""))</f>
        <v>麻績村</v>
      </c>
      <c r="BC30" s="844" t="str">
        <f t="shared" si="0"/>
        <v>20446</v>
      </c>
      <c r="BD30" s="1031" t="str">
        <f t="shared" si="2"/>
        <v>麻績村</v>
      </c>
      <c r="BE30" s="34">
        <f>VLOOKUP($BC30&amp;"_"&amp;$AZ$7,データシート1!$A:$BT,MATCH("cb_"&amp;BE$12,データシート1!$A$1:$BT$1,0),0)</f>
        <v>372.9</v>
      </c>
      <c r="BF30" s="34">
        <f>VLOOKUP($BC30&amp;"_"&amp;$AZ$7,データシート1!$A:$BT,MATCH("cb_"&amp;BF$12,データシート1!$A$1:$BT$1,0),0)</f>
        <v>3264.8999999999996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3637.7999999999997</v>
      </c>
      <c r="BL30" s="36"/>
      <c r="BM30" s="844" t="str">
        <f t="shared" si="4"/>
        <v>20446</v>
      </c>
      <c r="BN30" s="1031" t="str">
        <f t="shared" si="5"/>
        <v>麻績村</v>
      </c>
      <c r="BO30" s="34">
        <f>BE30*VLOOKUP(BO$12,別紙!$B$4:$E$10,MATCH("設備利用率",別紙!$B$4:$E$4,0),0)/100*8760/10^3</f>
        <v>447.52474799999999</v>
      </c>
      <c r="BP30" s="34">
        <f>BF30*VLOOKUP(BP$12,別紙!$B$4:$E$10,MATCH("設備利用率",別紙!$B$4:$E$4,0),0)/100*8760/10^3</f>
        <v>4318.6791239999993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4766.2038719999991</v>
      </c>
      <c r="BV30" s="36"/>
      <c r="BW30" s="33" t="str">
        <f t="shared" si="7"/>
        <v>20446</v>
      </c>
      <c r="BX30" s="33" t="str">
        <f t="shared" si="8"/>
        <v>麻績村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11743.513433537335</v>
      </c>
      <c r="BZ30" s="36"/>
      <c r="CA30" s="33" t="str">
        <f t="shared" si="9"/>
        <v>20446</v>
      </c>
      <c r="CB30" s="33" t="str">
        <f t="shared" si="10"/>
        <v>麻績村</v>
      </c>
      <c r="CC30" s="223">
        <f t="shared" si="11"/>
        <v>3.8108250187030984E-2</v>
      </c>
      <c r="CD30" s="223">
        <f t="shared" si="16"/>
        <v>0.36775017531522025</v>
      </c>
      <c r="CE30" s="223">
        <f t="shared" si="17"/>
        <v>0</v>
      </c>
      <c r="CF30" s="223">
        <f t="shared" si="18"/>
        <v>0</v>
      </c>
      <c r="CG30" s="223">
        <f t="shared" si="19"/>
        <v>0</v>
      </c>
      <c r="CH30" s="223">
        <f t="shared" si="20"/>
        <v>0</v>
      </c>
      <c r="CI30" s="223">
        <f t="shared" si="12"/>
        <v>0.40585842550225126</v>
      </c>
      <c r="CK30" s="18" t="str">
        <f t="shared" si="13"/>
        <v>20446</v>
      </c>
      <c r="CL30" s="18" t="str">
        <f t="shared" si="14"/>
        <v>麻績村</v>
      </c>
      <c r="CM30" s="18">
        <f>VLOOKUP($CK30&amp;"_"&amp;$AZ$7,データシート1!$A:$BT,MATCH("ca_太陽光発電（10kW未満）",データシート1!$A$1:$BT$1,0),0)</f>
        <v>81</v>
      </c>
      <c r="CN30" s="18">
        <f>VLOOKUP($CK30&amp;"_"&amp;$AZ$5,データシート1!$A:$BT,MATCH("ab_家庭",データシート1!$A$1:$BT$1,0),0)</f>
        <v>1082</v>
      </c>
      <c r="CO30" s="223">
        <f t="shared" si="15"/>
        <v>7.4861367837338266E-2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01667</v>
      </c>
      <c r="AY31" s="18" t="str">
        <f>IF(IFERROR(比較地域マスタ!$Z24,"")=0,"",IFERROR(比較地域マスタ!$Z24,""))</f>
        <v>鶴居村</v>
      </c>
      <c r="BC31" s="844" t="str">
        <f t="shared" si="0"/>
        <v>01667</v>
      </c>
      <c r="BD31" s="1031" t="str">
        <f t="shared" si="2"/>
        <v>鶴居村</v>
      </c>
      <c r="BE31" s="34">
        <f>VLOOKUP($BC31&amp;"_"&amp;$AZ$7,データシート1!$A:$BT,MATCH("cb_"&amp;BE$12,データシート1!$A$1:$BT$1,0),0)</f>
        <v>524.33600000000001</v>
      </c>
      <c r="BF31" s="34">
        <f>VLOOKUP($BC31&amp;"_"&amp;$AZ$7,データシート1!$A:$BT,MATCH("cb_"&amp;BF$12,データシート1!$A$1:$BT$1,0),0)</f>
        <v>11516.099999999999</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300</v>
      </c>
      <c r="BK31" s="34">
        <f t="shared" si="3"/>
        <v>12340.435999999998</v>
      </c>
      <c r="BL31" s="36"/>
      <c r="BM31" s="844" t="str">
        <f t="shared" si="4"/>
        <v>01667</v>
      </c>
      <c r="BN31" s="1031" t="str">
        <f t="shared" si="5"/>
        <v>鶴居村</v>
      </c>
      <c r="BO31" s="34">
        <f>BE31*VLOOKUP(BO$12,別紙!$B$4:$E$10,MATCH("設備利用率",別紙!$B$4:$E$4,0),0)/100*8760/10^3</f>
        <v>629.26612032000003</v>
      </c>
      <c r="BP31" s="34">
        <f>BF31*VLOOKUP(BP$12,別紙!$B$4:$E$10,MATCH("設備利用率",別紙!$B$4:$E$4,0),0)/100*8760/10^3</f>
        <v>15233.036435999999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2102.4</v>
      </c>
      <c r="BU31" s="34">
        <f t="shared" si="6"/>
        <v>17964.70255632</v>
      </c>
      <c r="BV31" s="36"/>
      <c r="BW31" s="33" t="str">
        <f t="shared" si="7"/>
        <v>01667</v>
      </c>
      <c r="BX31" s="33" t="str">
        <f t="shared" si="8"/>
        <v>鶴居村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13364.967225683204</v>
      </c>
      <c r="BZ31" s="36"/>
      <c r="CA31" s="33" t="str">
        <f t="shared" si="9"/>
        <v>01667</v>
      </c>
      <c r="CB31" s="33" t="str">
        <f t="shared" si="10"/>
        <v>鶴居村</v>
      </c>
      <c r="CC31" s="223">
        <f t="shared" si="11"/>
        <v>4.7083252034524355E-2</v>
      </c>
      <c r="CD31" s="223">
        <f t="shared" si="16"/>
        <v>1.1397735721137394</v>
      </c>
      <c r="CE31" s="223">
        <f t="shared" si="17"/>
        <v>0</v>
      </c>
      <c r="CF31" s="223">
        <f t="shared" si="18"/>
        <v>0</v>
      </c>
      <c r="CG31" s="223">
        <f t="shared" si="19"/>
        <v>0</v>
      </c>
      <c r="CH31" s="223">
        <f t="shared" si="20"/>
        <v>0.15730678306190365</v>
      </c>
      <c r="CI31" s="223">
        <f t="shared" si="12"/>
        <v>1.3441636072101675</v>
      </c>
      <c r="CK31" s="18" t="str">
        <f t="shared" si="13"/>
        <v>01667</v>
      </c>
      <c r="CL31" s="18" t="str">
        <f t="shared" si="14"/>
        <v>鶴居村</v>
      </c>
      <c r="CM31" s="18">
        <f>VLOOKUP($CK31&amp;"_"&amp;$AZ$7,データシート1!$A:$BT,MATCH("ca_太陽光発電（10kW未満）",データシート1!$A$1:$BT$1,0),0)</f>
        <v>88</v>
      </c>
      <c r="CN31" s="18">
        <f>VLOOKUP($CK31&amp;"_"&amp;$AZ$5,データシート1!$A:$BT,MATCH("ab_家庭",データシート1!$A$1:$BT$1,0),0)</f>
        <v>1206</v>
      </c>
      <c r="CO31" s="223">
        <f t="shared" si="15"/>
        <v>7.2968490878938641E-2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01425</v>
      </c>
      <c r="AY32" s="18" t="str">
        <f>IF(IFERROR(比較地域マスタ!$Z25,"")=0,"",IFERROR(比較地域マスタ!$Z25,""))</f>
        <v>上砂川町</v>
      </c>
      <c r="AZ32" s="22"/>
      <c r="BA32" s="22"/>
      <c r="BB32" s="22"/>
      <c r="BC32" s="844" t="str">
        <f t="shared" si="0"/>
        <v>01425</v>
      </c>
      <c r="BD32" s="1031" t="str">
        <f t="shared" si="2"/>
        <v>上砂川町</v>
      </c>
      <c r="BE32" s="34">
        <f>VLOOKUP($BC32&amp;"_"&amp;$AZ$7,データシート1!$A:$BT,MATCH("cb_"&amp;BE$12,データシート1!$A$1:$BT$1,0),0)</f>
        <v>9.3000000000000007</v>
      </c>
      <c r="BF32" s="34">
        <f>VLOOKUP($BC32&amp;"_"&amp;$AZ$7,データシート1!$A:$BT,MATCH("cb_"&amp;BF$12,データシート1!$A$1:$BT$1,0),0)</f>
        <v>0</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9.3000000000000007</v>
      </c>
      <c r="BL32" s="36"/>
      <c r="BM32" s="844" t="str">
        <f t="shared" si="4"/>
        <v>01425</v>
      </c>
      <c r="BN32" s="1031" t="str">
        <f t="shared" si="5"/>
        <v>上砂川町</v>
      </c>
      <c r="BO32" s="34">
        <f>BE32*VLOOKUP(BO$12,別紙!$B$4:$E$10,MATCH("設備利用率",別紙!$B$4:$E$4,0),0)/100*8760/10^3</f>
        <v>11.161116</v>
      </c>
      <c r="BP32" s="34">
        <f>BF32*VLOOKUP(BP$12,別紙!$B$4:$E$10,MATCH("設備利用率",別紙!$B$4:$E$4,0),0)/100*8760/10^3</f>
        <v>0</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11.161116</v>
      </c>
      <c r="BV32" s="36"/>
      <c r="BW32" s="33" t="str">
        <f t="shared" si="7"/>
        <v>01425</v>
      </c>
      <c r="BX32" s="33" t="str">
        <f t="shared" si="8"/>
        <v>上砂川町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14203.339942840994</v>
      </c>
      <c r="BZ32" s="36"/>
      <c r="CA32" s="33" t="str">
        <f t="shared" si="9"/>
        <v>01425</v>
      </c>
      <c r="CB32" s="33" t="str">
        <f t="shared" si="10"/>
        <v>上砂川町</v>
      </c>
      <c r="CC32" s="223">
        <f t="shared" si="11"/>
        <v>7.8580925647883356E-4</v>
      </c>
      <c r="CD32" s="223">
        <f t="shared" si="16"/>
        <v>0</v>
      </c>
      <c r="CE32" s="223">
        <f t="shared" si="17"/>
        <v>0</v>
      </c>
      <c r="CF32" s="223">
        <f t="shared" si="18"/>
        <v>0</v>
      </c>
      <c r="CG32" s="223">
        <f t="shared" si="19"/>
        <v>0</v>
      </c>
      <c r="CH32" s="223">
        <f t="shared" si="20"/>
        <v>0</v>
      </c>
      <c r="CI32" s="223">
        <f t="shared" si="12"/>
        <v>7.8580925647883356E-4</v>
      </c>
      <c r="CJ32" s="22"/>
      <c r="CK32" s="18" t="str">
        <f t="shared" si="13"/>
        <v>01425</v>
      </c>
      <c r="CL32" s="18" t="str">
        <f t="shared" si="14"/>
        <v>上砂川町</v>
      </c>
      <c r="CM32" s="18">
        <f>VLOOKUP($CK32&amp;"_"&amp;$AZ$7,データシート1!$A:$BT,MATCH("ca_太陽光発電（10kW未満）",データシート1!$A$1:$BT$1,0),0)</f>
        <v>3</v>
      </c>
      <c r="CN32" s="18">
        <f>VLOOKUP($CK32&amp;"_"&amp;$AZ$5,データシート1!$A:$BT,MATCH("ab_家庭",データシート1!$A$1:$BT$1,0),0)</f>
        <v>1572</v>
      </c>
      <c r="CO32" s="223">
        <f t="shared" si="15"/>
        <v>1.9083969465648854E-3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13363</v>
      </c>
      <c r="AY33" s="18" t="str">
        <f>IF(IFERROR(比較地域マスタ!$Z26,"")=0,"",IFERROR(比較地域マスタ!$Z26,""))</f>
        <v>新島村</v>
      </c>
      <c r="BC33" s="844" t="str">
        <f t="shared" si="0"/>
        <v>13363</v>
      </c>
      <c r="BD33" s="1031" t="str">
        <f t="shared" si="2"/>
        <v>新島村</v>
      </c>
      <c r="BE33" s="34">
        <f>VLOOKUP($BC33&amp;"_"&amp;$AZ$7,データシート1!$A:$BT,MATCH("cb_"&amp;BE$12,データシート1!$A$1:$BT$1,0),0)</f>
        <v>105</v>
      </c>
      <c r="BF33" s="34">
        <f>VLOOKUP($BC33&amp;"_"&amp;$AZ$7,データシート1!$A:$BT,MATCH("cb_"&amp;BF$12,データシート1!$A$1:$BT$1,0),0)</f>
        <v>40.700000000000003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145.69999999999999</v>
      </c>
      <c r="BL33" s="36"/>
      <c r="BM33" s="844" t="str">
        <f t="shared" si="4"/>
        <v>13363</v>
      </c>
      <c r="BN33" s="1031" t="str">
        <f t="shared" si="5"/>
        <v>新島村</v>
      </c>
      <c r="BO33" s="34">
        <f>BE33*VLOOKUP(BO$12,別紙!$B$4:$E$10,MATCH("設備利用率",別紙!$B$4:$E$4,0),0)/100*8760/10^3</f>
        <v>126.01259999999999</v>
      </c>
      <c r="BP33" s="34">
        <f>BF33*VLOOKUP(BP$12,別紙!$B$4:$E$10,MATCH("設備利用率",別紙!$B$4:$E$4,0),0)/100*8760/10^3</f>
        <v>53.836331999999999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179.84893199999999</v>
      </c>
      <c r="BV33" s="36"/>
      <c r="BW33" s="33" t="str">
        <f t="shared" si="7"/>
        <v>13363</v>
      </c>
      <c r="BX33" s="33" t="str">
        <f t="shared" si="8"/>
        <v>新島村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11500.366371568258</v>
      </c>
      <c r="BZ33" s="36"/>
      <c r="CA33" s="33" t="str">
        <f t="shared" si="9"/>
        <v>13363</v>
      </c>
      <c r="CB33" s="33" t="str">
        <f t="shared" si="10"/>
        <v>新島村</v>
      </c>
      <c r="CC33" s="223">
        <f t="shared" si="11"/>
        <v>1.0957268310297854E-2</v>
      </c>
      <c r="CD33" s="223">
        <f t="shared" si="16"/>
        <v>4.6812710361207877E-3</v>
      </c>
      <c r="CE33" s="223">
        <f t="shared" si="17"/>
        <v>0</v>
      </c>
      <c r="CF33" s="223">
        <f t="shared" si="18"/>
        <v>0</v>
      </c>
      <c r="CG33" s="223">
        <f t="shared" si="19"/>
        <v>0</v>
      </c>
      <c r="CH33" s="223">
        <f t="shared" si="20"/>
        <v>0</v>
      </c>
      <c r="CI33" s="223">
        <f t="shared" si="12"/>
        <v>1.563853934641864E-2</v>
      </c>
      <c r="CK33" s="18" t="str">
        <f t="shared" si="13"/>
        <v>13363</v>
      </c>
      <c r="CL33" s="18" t="str">
        <f t="shared" si="14"/>
        <v>新島村</v>
      </c>
      <c r="CM33" s="18">
        <f>VLOOKUP($CK33&amp;"_"&amp;$AZ$7,データシート1!$A:$BT,MATCH("ca_太陽光発電（10kW未満）",データシート1!$A$1:$BT$1,0),0)</f>
        <v>22</v>
      </c>
      <c r="CN33" s="18">
        <f>VLOOKUP($CK33&amp;"_"&amp;$AZ$5,データシート1!$A:$BT,MATCH("ab_家庭",データシート1!$A$1:$BT$1,0),0)</f>
        <v>1328</v>
      </c>
      <c r="CO33" s="223">
        <f t="shared" si="15"/>
        <v>1.6566265060240965E-2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26367</v>
      </c>
      <c r="AY34" s="18" t="str">
        <f>IF(IFERROR(比較地域マスタ!$Z27,"")=0,"",IFERROR(比較地域マスタ!$Z27,""))</f>
        <v>南山城村</v>
      </c>
      <c r="BC34" s="844" t="str">
        <f t="shared" si="0"/>
        <v>26367</v>
      </c>
      <c r="BD34" s="1031" t="str">
        <f t="shared" si="2"/>
        <v>南山城村</v>
      </c>
      <c r="BE34" s="34">
        <f>VLOOKUP($BC34&amp;"_"&amp;$AZ$7,データシート1!$A:$BT,MATCH("cb_"&amp;BE$12,データシート1!$A$1:$BT$1,0),0)</f>
        <v>425.7000000000001</v>
      </c>
      <c r="BF34" s="34">
        <f>VLOOKUP($BC34&amp;"_"&amp;$AZ$7,データシート1!$A:$BT,MATCH("cb_"&amp;BF$12,データシート1!$A$1:$BT$1,0),0)</f>
        <v>3303.6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3729.3</v>
      </c>
      <c r="BL34" s="36"/>
      <c r="BM34" s="844" t="str">
        <f t="shared" si="4"/>
        <v>26367</v>
      </c>
      <c r="BN34" s="1031" t="str">
        <f t="shared" si="5"/>
        <v>南山城村</v>
      </c>
      <c r="BO34" s="34">
        <f>BE34*VLOOKUP(BO$12,別紙!$B$4:$E$10,MATCH("設備利用率",別紙!$B$4:$E$4,0),0)/100*8760/10^3</f>
        <v>510.89108400000009</v>
      </c>
      <c r="BP34" s="34">
        <f>BF34*VLOOKUP(BP$12,別紙!$B$4:$E$10,MATCH("設備利用率",別紙!$B$4:$E$4,0),0)/100*8760/10^3</f>
        <v>4369.8699360000001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4880.7610199999999</v>
      </c>
      <c r="BV34" s="36"/>
      <c r="BW34" s="33" t="str">
        <f t="shared" si="7"/>
        <v>26367</v>
      </c>
      <c r="BX34" s="33" t="str">
        <f t="shared" si="8"/>
        <v>南山城村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9512.6230788658304</v>
      </c>
      <c r="BZ34" s="36"/>
      <c r="CA34" s="33" t="str">
        <f t="shared" si="9"/>
        <v>26367</v>
      </c>
      <c r="CB34" s="33" t="str">
        <f t="shared" si="10"/>
        <v>南山城村</v>
      </c>
      <c r="CC34" s="223">
        <f t="shared" si="11"/>
        <v>5.3706646396517642E-2</v>
      </c>
      <c r="CD34" s="223">
        <f t="shared" si="16"/>
        <v>0.4593759155356979</v>
      </c>
      <c r="CE34" s="223">
        <f t="shared" si="17"/>
        <v>0</v>
      </c>
      <c r="CF34" s="223">
        <f t="shared" si="18"/>
        <v>0</v>
      </c>
      <c r="CG34" s="223">
        <f t="shared" si="19"/>
        <v>0</v>
      </c>
      <c r="CH34" s="223">
        <f t="shared" si="20"/>
        <v>0</v>
      </c>
      <c r="CI34" s="223">
        <f t="shared" si="12"/>
        <v>0.51308256193221546</v>
      </c>
      <c r="CK34" s="18" t="str">
        <f t="shared" si="13"/>
        <v>26367</v>
      </c>
      <c r="CL34" s="18" t="str">
        <f t="shared" si="14"/>
        <v>南山城村</v>
      </c>
      <c r="CM34" s="18">
        <f>VLOOKUP($CK34&amp;"_"&amp;$AZ$7,データシート1!$A:$BT,MATCH("ca_太陽光発電（10kW未満）",データシート1!$A$1:$BT$1,0),0)</f>
        <v>90</v>
      </c>
      <c r="CN34" s="18">
        <f>VLOOKUP($CK34&amp;"_"&amp;$AZ$5,データシート1!$A:$BT,MATCH("ab_家庭",データシート1!$A$1:$BT$1,0),0)</f>
        <v>1206</v>
      </c>
      <c r="CO34" s="223">
        <f t="shared" si="15"/>
        <v>7.4626865671641784E-2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07402</v>
      </c>
      <c r="AY35" s="18" t="str">
        <f>IF(IFERROR(比較地域マスタ!$Z28,"")=0,"",IFERROR(比較地域マスタ!$Z28,""))</f>
        <v>北塩原村</v>
      </c>
      <c r="BC35" s="844" t="str">
        <f t="shared" si="0"/>
        <v>07402</v>
      </c>
      <c r="BD35" s="1031" t="str">
        <f t="shared" si="2"/>
        <v>北塩原村</v>
      </c>
      <c r="BE35" s="34">
        <f>VLOOKUP($BC35&amp;"_"&amp;$AZ$7,データシート1!$A:$BT,MATCH("cb_"&amp;BE$12,データシート1!$A$1:$BT$1,0),0)</f>
        <v>164.6</v>
      </c>
      <c r="BF35" s="34">
        <f>VLOOKUP($BC35&amp;"_"&amp;$AZ$7,データシート1!$A:$BT,MATCH("cb_"&amp;BF$12,データシート1!$A$1:$BT$1,0),0)</f>
        <v>618.5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783.1</v>
      </c>
      <c r="BL35" s="36"/>
      <c r="BM35" s="844" t="str">
        <f t="shared" si="4"/>
        <v>07402</v>
      </c>
      <c r="BN35" s="1031" t="str">
        <f t="shared" si="5"/>
        <v>北塩原村</v>
      </c>
      <c r="BO35" s="34">
        <f>BE35*VLOOKUP(BO$12,別紙!$B$4:$E$10,MATCH("設備利用率",別紙!$B$4:$E$4,0),0)/100*8760/10^3</f>
        <v>197.53975200000002</v>
      </c>
      <c r="BP35" s="34">
        <f>BF35*VLOOKUP(BP$12,別紙!$B$4:$E$10,MATCH("設備利用率",別紙!$B$4:$E$4,0),0)/100*8760/10^3</f>
        <v>818.12706000000003</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1015.666812</v>
      </c>
      <c r="BV35" s="36"/>
      <c r="BW35" s="33" t="str">
        <f t="shared" si="7"/>
        <v>07402</v>
      </c>
      <c r="BX35" s="33" t="str">
        <f t="shared" si="8"/>
        <v>北塩原村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14162.064831612344</v>
      </c>
      <c r="BZ35" s="36"/>
      <c r="CA35" s="33" t="str">
        <f t="shared" si="9"/>
        <v>07402</v>
      </c>
      <c r="CB35" s="33" t="str">
        <f t="shared" si="10"/>
        <v>北塩原村</v>
      </c>
      <c r="CC35" s="223">
        <f t="shared" si="11"/>
        <v>1.3948513465286137E-2</v>
      </c>
      <c r="CD35" s="223">
        <f t="shared" si="16"/>
        <v>5.7768910799913115E-2</v>
      </c>
      <c r="CE35" s="223">
        <f t="shared" si="17"/>
        <v>0</v>
      </c>
      <c r="CF35" s="223">
        <f t="shared" si="18"/>
        <v>0</v>
      </c>
      <c r="CG35" s="223">
        <f t="shared" si="19"/>
        <v>0</v>
      </c>
      <c r="CH35" s="223">
        <f t="shared" si="20"/>
        <v>0</v>
      </c>
      <c r="CI35" s="223">
        <f t="shared" si="12"/>
        <v>7.1717424265199253E-2</v>
      </c>
      <c r="CK35" s="18" t="str">
        <f t="shared" si="13"/>
        <v>07402</v>
      </c>
      <c r="CL35" s="18" t="str">
        <f t="shared" si="14"/>
        <v>北塩原村</v>
      </c>
      <c r="CM35" s="18">
        <f>VLOOKUP($CK35&amp;"_"&amp;$AZ$7,データシート1!$A:$BT,MATCH("ca_太陽光発電（10kW未満）",データシート1!$A$1:$BT$1,0),0)</f>
        <v>34</v>
      </c>
      <c r="CN35" s="18">
        <f>VLOOKUP($CK35&amp;"_"&amp;$AZ$5,データシート1!$A:$BT,MATCH("ab_家庭",データシート1!$A$1:$BT$1,0),0)</f>
        <v>1071</v>
      </c>
      <c r="CO35" s="223">
        <f t="shared" si="15"/>
        <v>3.1746031746031744E-2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05464</v>
      </c>
      <c r="AY36" s="18" t="str">
        <f>IF(IFERROR(比較地域マスタ!$Z29,"")=0,"",IFERROR(比較地域マスタ!$Z29,""))</f>
        <v>東成瀬村</v>
      </c>
      <c r="BC36" s="844" t="str">
        <f t="shared" si="0"/>
        <v>05464</v>
      </c>
      <c r="BD36" s="1031" t="str">
        <f t="shared" si="2"/>
        <v>東成瀬村</v>
      </c>
      <c r="BE36" s="34">
        <f>VLOOKUP($BC36&amp;"_"&amp;$AZ$7,データシート1!$A:$BT,MATCH("cb_"&amp;BE$12,データシート1!$A$1:$BT$1,0),0)</f>
        <v>134</v>
      </c>
      <c r="BF36" s="34">
        <f>VLOOKUP($BC36&amp;"_"&amp;$AZ$7,データシート1!$A:$BT,MATCH("cb_"&amp;BF$12,データシート1!$A$1:$BT$1,0),0)</f>
        <v>0</v>
      </c>
      <c r="BG36" s="34">
        <f>VLOOKUP($BC36&amp;"_"&amp;$AZ$7,データシート1!$A:$BT,MATCH("cb_"&amp;BG$12,データシート1!$A$1:$BT$1,0),0)</f>
        <v>0</v>
      </c>
      <c r="BH36" s="34">
        <f>VLOOKUP($BC36&amp;"_"&amp;$AZ$7,データシート1!$A:$BT,MATCH("cb_"&amp;BH$12,データシート1!$A$1:$BT$1,0),0)</f>
        <v>1000</v>
      </c>
      <c r="BI36" s="34">
        <f>VLOOKUP($BC36&amp;"_"&amp;$AZ$7,データシート1!$A:$BT,MATCH("cb_"&amp;BI$12,データシート1!$A$1:$BT$1,0),0)</f>
        <v>0</v>
      </c>
      <c r="BJ36" s="34">
        <f>VLOOKUP($BC36&amp;"_"&amp;$AZ$7,データシート1!$A:$BT,MATCH("cb_"&amp;BJ$12,データシート1!$A$1:$BT$1,0),0)</f>
        <v>0</v>
      </c>
      <c r="BK36" s="34">
        <f t="shared" si="3"/>
        <v>1134</v>
      </c>
      <c r="BL36" s="36"/>
      <c r="BM36" s="844" t="str">
        <f t="shared" si="4"/>
        <v>05464</v>
      </c>
      <c r="BN36" s="1031" t="str">
        <f t="shared" si="5"/>
        <v>東成瀬村</v>
      </c>
      <c r="BO36" s="34">
        <f>BE36*VLOOKUP(BO$12,別紙!$B$4:$E$10,MATCH("設備利用率",別紙!$B$4:$E$4,0),0)/100*8760/10^3</f>
        <v>160.81608000000003</v>
      </c>
      <c r="BP36" s="34">
        <f>BF36*VLOOKUP(BP$12,別紙!$B$4:$E$10,MATCH("設備利用率",別紙!$B$4:$E$4,0),0)/100*8760/10^3</f>
        <v>0</v>
      </c>
      <c r="BQ36" s="34">
        <f>BG36*VLOOKUP(BQ$12,別紙!$B$4:$E$10,MATCH("設備利用率",別紙!$B$4:$E$4,0),0)/100*8760/10^3</f>
        <v>0</v>
      </c>
      <c r="BR36" s="34">
        <f>BH36*VLOOKUP(BR$12,別紙!$B$4:$E$10,MATCH("設備利用率",別紙!$B$4:$E$4,0),0)/100*8760/10^3</f>
        <v>5256</v>
      </c>
      <c r="BS36" s="34">
        <f>BI36*VLOOKUP(BS$12,別紙!$B$4:$E$10,MATCH("設備利用率",別紙!$B$4:$E$4,0),0)/100*8760/10^3</f>
        <v>0</v>
      </c>
      <c r="BT36" s="34">
        <f>BJ36*VLOOKUP(BT$12,別紙!$B$4:$E$10,MATCH("設備利用率",別紙!$B$4:$E$4,0),0)/100*8760/10^3</f>
        <v>0</v>
      </c>
      <c r="BU36" s="34">
        <f t="shared" si="6"/>
        <v>5416.8160799999996</v>
      </c>
      <c r="BV36" s="36"/>
      <c r="BW36" s="33" t="str">
        <f t="shared" si="7"/>
        <v>05464</v>
      </c>
      <c r="BX36" s="33" t="str">
        <f t="shared" si="8"/>
        <v>東成瀬村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13401.532388212294</v>
      </c>
      <c r="BZ36" s="36"/>
      <c r="CA36" s="33" t="str">
        <f t="shared" si="9"/>
        <v>05464</v>
      </c>
      <c r="CB36" s="33" t="str">
        <f t="shared" si="10"/>
        <v>東成瀬村</v>
      </c>
      <c r="CC36" s="223">
        <f t="shared" si="11"/>
        <v>1.1999827731748831E-2</v>
      </c>
      <c r="CD36" s="223">
        <f t="shared" si="16"/>
        <v>0</v>
      </c>
      <c r="CE36" s="223">
        <f t="shared" si="17"/>
        <v>0</v>
      </c>
      <c r="CF36" s="223">
        <f t="shared" si="18"/>
        <v>0.39219395571681542</v>
      </c>
      <c r="CG36" s="223">
        <f t="shared" si="19"/>
        <v>0</v>
      </c>
      <c r="CH36" s="223">
        <f t="shared" si="20"/>
        <v>0</v>
      </c>
      <c r="CI36" s="223">
        <f t="shared" si="12"/>
        <v>0.40419378344856421</v>
      </c>
      <c r="CK36" s="18" t="str">
        <f t="shared" si="13"/>
        <v>05464</v>
      </c>
      <c r="CL36" s="18" t="str">
        <f t="shared" si="14"/>
        <v>東成瀬村</v>
      </c>
      <c r="CM36" s="18">
        <f>VLOOKUP($CK36&amp;"_"&amp;$AZ$7,データシート1!$A:$BT,MATCH("ca_太陽光発電（10kW未満）",データシート1!$A$1:$BT$1,0),0)</f>
        <v>27</v>
      </c>
      <c r="CN36" s="18">
        <f>VLOOKUP($CK36&amp;"_"&amp;$AZ$5,データシート1!$A:$BT,MATCH("ab_家庭",データシート1!$A$1:$BT$1,0),0)</f>
        <v>964</v>
      </c>
      <c r="CO36" s="223">
        <f t="shared" si="15"/>
        <v>2.8008298755186723E-2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01575</v>
      </c>
      <c r="AY37" s="18" t="str">
        <f>IF(IFERROR(比較地域マスタ!$Z30,"")=0,"",IFERROR(比較地域マスタ!$Z30,""))</f>
        <v>壮瞥町</v>
      </c>
      <c r="BC37" s="844" t="str">
        <f t="shared" si="0"/>
        <v>01575</v>
      </c>
      <c r="BD37" s="1031" t="str">
        <f t="shared" si="2"/>
        <v>壮瞥町</v>
      </c>
      <c r="BE37" s="34">
        <f>VLOOKUP($BC37&amp;"_"&amp;$AZ$7,データシート1!$A:$BT,MATCH("cb_"&amp;BE$12,データシート1!$A$1:$BT$1,0),0)</f>
        <v>120.30000000000001</v>
      </c>
      <c r="BF37" s="34">
        <f>VLOOKUP($BC37&amp;"_"&amp;$AZ$7,データシート1!$A:$BT,MATCH("cb_"&amp;BF$12,データシート1!$A$1:$BT$1,0),0)</f>
        <v>649.5</v>
      </c>
      <c r="BG37" s="34">
        <f>VLOOKUP($BC37&amp;"_"&amp;$AZ$7,データシート1!$A:$BT,MATCH("cb_"&amp;BG$12,データシート1!$A$1:$BT$1,0),0)</f>
        <v>0</v>
      </c>
      <c r="BH37" s="34">
        <f>VLOOKUP($BC37&amp;"_"&amp;$AZ$7,データシート1!$A:$BT,MATCH("cb_"&amp;BH$12,データシート1!$A$1:$BT$1,0),0)</f>
        <v>6931.5</v>
      </c>
      <c r="BI37" s="34">
        <f>VLOOKUP($BC37&amp;"_"&amp;$AZ$7,データシート1!$A:$BT,MATCH("cb_"&amp;BI$12,データシート1!$A$1:$BT$1,0),0)</f>
        <v>0</v>
      </c>
      <c r="BJ37" s="34">
        <f>VLOOKUP($BC37&amp;"_"&amp;$AZ$7,データシート1!$A:$BT,MATCH("cb_"&amp;BJ$12,データシート1!$A$1:$BT$1,0),0)</f>
        <v>0</v>
      </c>
      <c r="BK37" s="34">
        <f t="shared" si="3"/>
        <v>7701.3</v>
      </c>
      <c r="BL37" s="36"/>
      <c r="BM37" s="844" t="str">
        <f t="shared" si="4"/>
        <v>01575</v>
      </c>
      <c r="BN37" s="1031" t="str">
        <f t="shared" si="5"/>
        <v>壮瞥町</v>
      </c>
      <c r="BO37" s="34">
        <f>BE37*VLOOKUP(BO$12,別紙!$B$4:$E$10,MATCH("設備利用率",別紙!$B$4:$E$4,0),0)/100*8760/10^3</f>
        <v>144.374436</v>
      </c>
      <c r="BP37" s="34">
        <f>BF37*VLOOKUP(BP$12,別紙!$B$4:$E$10,MATCH("設備利用率",別紙!$B$4:$E$4,0),0)/100*8760/10^3</f>
        <v>859.13261999999986</v>
      </c>
      <c r="BQ37" s="34">
        <f>BG37*VLOOKUP(BQ$12,別紙!$B$4:$E$10,MATCH("設備利用率",別紙!$B$4:$E$4,0),0)/100*8760/10^3</f>
        <v>0</v>
      </c>
      <c r="BR37" s="34">
        <f>BH37*VLOOKUP(BR$12,別紙!$B$4:$E$10,MATCH("設備利用率",別紙!$B$4:$E$4,0),0)/100*8760/10^3</f>
        <v>36431.964</v>
      </c>
      <c r="BS37" s="34">
        <f>BI37*VLOOKUP(BS$12,別紙!$B$4:$E$10,MATCH("設備利用率",別紙!$B$4:$E$4,0),0)/100*8760/10^3</f>
        <v>0</v>
      </c>
      <c r="BT37" s="34">
        <f>BJ37*VLOOKUP(BT$12,別紙!$B$4:$E$10,MATCH("設備利用率",別紙!$B$4:$E$4,0),0)/100*8760/10^3</f>
        <v>0</v>
      </c>
      <c r="BU37" s="34">
        <f t="shared" si="6"/>
        <v>37435.471056000002</v>
      </c>
      <c r="BV37" s="36"/>
      <c r="BW37" s="33" t="str">
        <f t="shared" si="7"/>
        <v>01575</v>
      </c>
      <c r="BX37" s="33" t="str">
        <f t="shared" si="8"/>
        <v>壮瞥町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15038.623994412614</v>
      </c>
      <c r="BZ37" s="36"/>
      <c r="CA37" s="33" t="str">
        <f t="shared" si="9"/>
        <v>01575</v>
      </c>
      <c r="CB37" s="33" t="str">
        <f t="shared" si="10"/>
        <v>壮瞥町</v>
      </c>
      <c r="CC37" s="223">
        <f t="shared" si="11"/>
        <v>9.6002424193623211E-3</v>
      </c>
      <c r="CD37" s="223">
        <f t="shared" si="16"/>
        <v>5.7128406183916715E-2</v>
      </c>
      <c r="CE37" s="223">
        <f t="shared" si="17"/>
        <v>0</v>
      </c>
      <c r="CF37" s="223">
        <f t="shared" si="18"/>
        <v>2.4225596712528872</v>
      </c>
      <c r="CG37" s="223">
        <f t="shared" si="19"/>
        <v>0</v>
      </c>
      <c r="CH37" s="223">
        <f t="shared" si="20"/>
        <v>0</v>
      </c>
      <c r="CI37" s="223">
        <f t="shared" si="12"/>
        <v>2.4892883198561662</v>
      </c>
      <c r="CK37" s="18" t="str">
        <f t="shared" si="13"/>
        <v>01575</v>
      </c>
      <c r="CL37" s="18" t="str">
        <f t="shared" si="14"/>
        <v>壮瞥町</v>
      </c>
      <c r="CM37" s="18">
        <f>VLOOKUP($CK37&amp;"_"&amp;$AZ$7,データシート1!$A:$BT,MATCH("ca_太陽光発電（10kW未満）",データシート1!$A$1:$BT$1,0),0)</f>
        <v>20</v>
      </c>
      <c r="CN37" s="18">
        <f>VLOOKUP($CK37&amp;"_"&amp;$AZ$5,データシート1!$A:$BT,MATCH("ab_家庭",データシート1!$A$1:$BT$1,0),0)</f>
        <v>1287</v>
      </c>
      <c r="CO37" s="223">
        <f t="shared" si="15"/>
        <v>1.554001554001554E-2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30424</v>
      </c>
      <c r="AY38" s="18" t="str">
        <f>IF(IFERROR(比較地域マスタ!$Z31,"")=0,"",IFERROR(比較地域マスタ!$Z31,""))</f>
        <v>古座川町</v>
      </c>
      <c r="BC38" s="844" t="str">
        <f t="shared" si="0"/>
        <v>30424</v>
      </c>
      <c r="BD38" s="1031" t="str">
        <f t="shared" si="2"/>
        <v>古座川町</v>
      </c>
      <c r="BE38" s="34">
        <f>VLOOKUP($BC38&amp;"_"&amp;$AZ$7,データシート1!$A:$BT,MATCH("cb_"&amp;BE$12,データシート1!$A$1:$BT$1,0),0)</f>
        <v>229.40000000000003</v>
      </c>
      <c r="BF38" s="34">
        <f>VLOOKUP($BC38&amp;"_"&amp;$AZ$7,データシート1!$A:$BT,MATCH("cb_"&amp;BF$12,データシート1!$A$1:$BT$1,0),0)</f>
        <v>3105.7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3335.1</v>
      </c>
      <c r="BL38" s="36"/>
      <c r="BM38" s="844" t="str">
        <f t="shared" si="4"/>
        <v>30424</v>
      </c>
      <c r="BN38" s="1031" t="str">
        <f t="shared" si="5"/>
        <v>古座川町</v>
      </c>
      <c r="BO38" s="34">
        <f>BE38*VLOOKUP(BO$12,別紙!$B$4:$E$10,MATCH("設備利用率",別紙!$B$4:$E$4,0),0)/100*8760/10^3</f>
        <v>275.30752799999999</v>
      </c>
      <c r="BP38" s="34">
        <f>BF38*VLOOKUP(BP$12,別紙!$B$4:$E$10,MATCH("設備利用率",別紙!$B$4:$E$4,0),0)/100*8760/10^3</f>
        <v>4108.0957319999998</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4383.40326</v>
      </c>
      <c r="BV38" s="36"/>
      <c r="BW38" s="33" t="str">
        <f t="shared" si="7"/>
        <v>30424</v>
      </c>
      <c r="BX38" s="33" t="str">
        <f t="shared" si="8"/>
        <v>古座川町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13408.910615301558</v>
      </c>
      <c r="BZ38" s="36"/>
      <c r="CA38" s="33" t="str">
        <f t="shared" si="9"/>
        <v>30424</v>
      </c>
      <c r="CB38" s="33" t="str">
        <f t="shared" si="10"/>
        <v>古座川町</v>
      </c>
      <c r="CC38" s="223">
        <f t="shared" si="11"/>
        <v>2.053168492941054E-2</v>
      </c>
      <c r="CD38" s="223">
        <f t="shared" si="16"/>
        <v>0.30637058071757539</v>
      </c>
      <c r="CE38" s="223">
        <f t="shared" si="17"/>
        <v>0</v>
      </c>
      <c r="CF38" s="223">
        <f t="shared" si="18"/>
        <v>0</v>
      </c>
      <c r="CG38" s="223">
        <f t="shared" si="19"/>
        <v>0</v>
      </c>
      <c r="CH38" s="223">
        <f t="shared" si="20"/>
        <v>0</v>
      </c>
      <c r="CI38" s="223">
        <f t="shared" si="12"/>
        <v>0.32690226564698599</v>
      </c>
      <c r="CK38" s="18" t="str">
        <f t="shared" si="13"/>
        <v>30424</v>
      </c>
      <c r="CL38" s="18" t="str">
        <f t="shared" si="14"/>
        <v>古座川町</v>
      </c>
      <c r="CM38" s="18">
        <f>VLOOKUP($CK38&amp;"_"&amp;$AZ$7,データシート1!$A:$BT,MATCH("ca_太陽光発電（10kW未満）",データシート1!$A$1:$BT$1,0),0)</f>
        <v>46</v>
      </c>
      <c r="CN38" s="18">
        <f>VLOOKUP($CK38&amp;"_"&amp;$AZ$5,データシート1!$A:$BT,MATCH("ab_家庭",データシート1!$A$1:$BT$1,0),0)</f>
        <v>1381</v>
      </c>
      <c r="CO38" s="223">
        <f t="shared" si="15"/>
        <v>3.3309196234612599E-2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03485</v>
      </c>
      <c r="AY39" s="18" t="str">
        <f>IF(IFERROR(比較地域マスタ!$Z32,"")=0,"",IFERROR(比較地域マスタ!$Z32,""))</f>
        <v>普代村</v>
      </c>
      <c r="BC39" s="844" t="str">
        <f t="shared" si="0"/>
        <v>03485</v>
      </c>
      <c r="BD39" s="1031" t="str">
        <f t="shared" si="2"/>
        <v>普代村</v>
      </c>
      <c r="BE39" s="34">
        <f>VLOOKUP($BC39&amp;"_"&amp;$AZ$7,データシート1!$A:$BT,MATCH("cb_"&amp;BE$12,データシート1!$A$1:$BT$1,0),0)</f>
        <v>185.20000000000002</v>
      </c>
      <c r="BF39" s="34">
        <f>VLOOKUP($BC39&amp;"_"&amp;$AZ$7,データシート1!$A:$BT,MATCH("cb_"&amp;BF$12,データシート1!$A$1:$BT$1,0),0)</f>
        <v>699.8</v>
      </c>
      <c r="BG39" s="34">
        <f>VLOOKUP($BC39&amp;"_"&amp;$AZ$7,データシート1!$A:$BT,MATCH("cb_"&amp;BG$12,データシート1!$A$1:$BT$1,0),0)</f>
        <v>0</v>
      </c>
      <c r="BH39" s="34">
        <f>VLOOKUP($BC39&amp;"_"&amp;$AZ$7,データシート1!$A:$BT,MATCH("cb_"&amp;BH$12,データシート1!$A$1:$BT$1,0),0)</f>
        <v>28.4</v>
      </c>
      <c r="BI39" s="34">
        <f>VLOOKUP($BC39&amp;"_"&amp;$AZ$7,データシート1!$A:$BT,MATCH("cb_"&amp;BI$12,データシート1!$A$1:$BT$1,0),0)</f>
        <v>0</v>
      </c>
      <c r="BJ39" s="34">
        <f>VLOOKUP($BC39&amp;"_"&amp;$AZ$7,データシート1!$A:$BT,MATCH("cb_"&amp;BJ$12,データシート1!$A$1:$BT$1,0),0)</f>
        <v>0</v>
      </c>
      <c r="BK39" s="34">
        <f t="shared" si="3"/>
        <v>913.4</v>
      </c>
      <c r="BL39" s="36"/>
      <c r="BM39" s="844" t="str">
        <f t="shared" si="4"/>
        <v>03485</v>
      </c>
      <c r="BN39" s="1031" t="str">
        <f t="shared" si="5"/>
        <v>普代村</v>
      </c>
      <c r="BO39" s="34">
        <f>BE39*VLOOKUP(BO$12,別紙!$B$4:$E$10,MATCH("設備利用率",別紙!$B$4:$E$4,0),0)/100*8760/10^3</f>
        <v>222.262224</v>
      </c>
      <c r="BP39" s="34">
        <f>BF39*VLOOKUP(BP$12,別紙!$B$4:$E$10,MATCH("設備利用率",別紙!$B$4:$E$4,0),0)/100*8760/10^3</f>
        <v>925.66744799999992</v>
      </c>
      <c r="BQ39" s="34">
        <f>BG39*VLOOKUP(BQ$12,別紙!$B$4:$E$10,MATCH("設備利用率",別紙!$B$4:$E$4,0),0)/100*8760/10^3</f>
        <v>0</v>
      </c>
      <c r="BR39" s="34">
        <f>BH39*VLOOKUP(BR$12,別紙!$B$4:$E$10,MATCH("設備利用率",別紙!$B$4:$E$4,0),0)/100*8760/10^3</f>
        <v>149.2704</v>
      </c>
      <c r="BS39" s="34">
        <f>BI39*VLOOKUP(BS$12,別紙!$B$4:$E$10,MATCH("設備利用率",別紙!$B$4:$E$4,0),0)/100*8760/10^3</f>
        <v>0</v>
      </c>
      <c r="BT39" s="34">
        <f>BJ39*VLOOKUP(BT$12,別紙!$B$4:$E$10,MATCH("設備利用率",別紙!$B$4:$E$4,0),0)/100*8760/10^3</f>
        <v>0</v>
      </c>
      <c r="BU39" s="34">
        <f t="shared" si="6"/>
        <v>1297.2000720000001</v>
      </c>
      <c r="BV39" s="36"/>
      <c r="BW39" s="33" t="str">
        <f t="shared" si="7"/>
        <v>03485</v>
      </c>
      <c r="BX39" s="33" t="str">
        <f t="shared" si="8"/>
        <v>普代村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13013.821139186068</v>
      </c>
      <c r="BZ39" s="36"/>
      <c r="CA39" s="33" t="str">
        <f t="shared" si="9"/>
        <v>03485</v>
      </c>
      <c r="CB39" s="33" t="str">
        <f t="shared" si="10"/>
        <v>普代村</v>
      </c>
      <c r="CC39" s="223">
        <f t="shared" si="11"/>
        <v>1.7078936434030405E-2</v>
      </c>
      <c r="CD39" s="223">
        <f t="shared" si="16"/>
        <v>7.112956587460019E-2</v>
      </c>
      <c r="CE39" s="223">
        <f t="shared" si="17"/>
        <v>0</v>
      </c>
      <c r="CF39" s="223">
        <f t="shared" si="18"/>
        <v>1.1470143811223143E-2</v>
      </c>
      <c r="CG39" s="223">
        <f t="shared" si="19"/>
        <v>0</v>
      </c>
      <c r="CH39" s="223">
        <f t="shared" si="20"/>
        <v>0</v>
      </c>
      <c r="CI39" s="223">
        <f t="shared" si="12"/>
        <v>9.9678646119853748E-2</v>
      </c>
      <c r="CK39" s="18" t="str">
        <f t="shared" si="13"/>
        <v>03485</v>
      </c>
      <c r="CL39" s="18" t="str">
        <f t="shared" si="14"/>
        <v>普代村</v>
      </c>
      <c r="CM39" s="18">
        <f>VLOOKUP($CK39&amp;"_"&amp;$AZ$7,データシート1!$A:$BT,MATCH("ca_太陽光発電（10kW未満）",データシート1!$A$1:$BT$1,0),0)</f>
        <v>35</v>
      </c>
      <c r="CN39" s="18">
        <f>VLOOKUP($CK39&amp;"_"&amp;$AZ$5,データシート1!$A:$BT,MATCH("ab_家庭",データシート1!$A$1:$BT$1,0),0)</f>
        <v>1102</v>
      </c>
      <c r="CO39" s="223">
        <f t="shared" si="15"/>
        <v>3.1760435571687839E-2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39304</v>
      </c>
      <c r="AY40" s="18" t="str">
        <f>IF(IFERROR(比較地域マスタ!$Z33,"")=0,"",IFERROR(比較地域マスタ!$Z33,""))</f>
        <v>安田町</v>
      </c>
      <c r="BC40" s="844" t="str">
        <f t="shared" si="0"/>
        <v>39304</v>
      </c>
      <c r="BD40" s="1031" t="str">
        <f t="shared" si="2"/>
        <v>安田町</v>
      </c>
      <c r="BE40" s="34">
        <f>VLOOKUP($BC40&amp;"_"&amp;$AZ$7,データシート1!$A:$BT,MATCH("cb_"&amp;BE$12,データシート1!$A$1:$BT$1,0),0)</f>
        <v>377.38199999999995</v>
      </c>
      <c r="BF40" s="34">
        <f>VLOOKUP($BC40&amp;"_"&amp;$AZ$7,データシート1!$A:$BT,MATCH("cb_"&amp;BF$12,データシート1!$A$1:$BT$1,0),0)</f>
        <v>1409.5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1786.8820000000001</v>
      </c>
      <c r="BL40" s="36"/>
      <c r="BM40" s="844" t="str">
        <f t="shared" si="4"/>
        <v>39304</v>
      </c>
      <c r="BN40" s="1031" t="str">
        <f t="shared" si="5"/>
        <v>安田町</v>
      </c>
      <c r="BO40" s="34">
        <f>BE40*VLOOKUP(BO$12,別紙!$B$4:$E$10,MATCH("設備利用率",別紙!$B$4:$E$4,0),0)/100*8760/10^3</f>
        <v>452.90368583999987</v>
      </c>
      <c r="BP40" s="34">
        <f>BF40*VLOOKUP(BP$12,別紙!$B$4:$E$10,MATCH("設備利用率",別紙!$B$4:$E$4,0),0)/100*8760/10^3</f>
        <v>1864.4302200000002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2317.3339058400002</v>
      </c>
      <c r="BV40" s="36"/>
      <c r="BW40" s="33" t="str">
        <f t="shared" si="7"/>
        <v>39304</v>
      </c>
      <c r="BX40" s="33" t="str">
        <f t="shared" si="8"/>
        <v>安田町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10297.520282516252</v>
      </c>
      <c r="BZ40" s="36"/>
      <c r="CA40" s="33" t="str">
        <f t="shared" si="9"/>
        <v>39304</v>
      </c>
      <c r="CB40" s="33" t="str">
        <f t="shared" si="10"/>
        <v>安田町</v>
      </c>
      <c r="CC40" s="223">
        <f t="shared" si="11"/>
        <v>4.3981820226075878E-2</v>
      </c>
      <c r="CD40" s="223">
        <f t="shared" si="16"/>
        <v>0.18105623187414757</v>
      </c>
      <c r="CE40" s="223">
        <f t="shared" si="17"/>
        <v>0</v>
      </c>
      <c r="CF40" s="223">
        <f t="shared" si="18"/>
        <v>0</v>
      </c>
      <c r="CG40" s="223">
        <f t="shared" si="19"/>
        <v>0</v>
      </c>
      <c r="CH40" s="223">
        <f t="shared" si="20"/>
        <v>0</v>
      </c>
      <c r="CI40" s="223">
        <f t="shared" si="12"/>
        <v>0.22503805210022346</v>
      </c>
      <c r="CK40" s="18" t="str">
        <f t="shared" si="13"/>
        <v>39304</v>
      </c>
      <c r="CL40" s="18" t="str">
        <f t="shared" si="14"/>
        <v>安田町</v>
      </c>
      <c r="CM40" s="18">
        <f>VLOOKUP($CK40&amp;"_"&amp;$AZ$7,データシート1!$A:$BT,MATCH("ca_太陽光発電（10kW未満）",データシート1!$A$1:$BT$1,0),0)</f>
        <v>70</v>
      </c>
      <c r="CN40" s="18">
        <f>VLOOKUP($CK40&amp;"_"&amp;$AZ$5,データシート1!$A:$BT,MATCH("ab_家庭",データシート1!$A$1:$BT$1,0),0)</f>
        <v>1220</v>
      </c>
      <c r="CO40" s="223">
        <f t="shared" si="15"/>
        <v>5.737704918032787E-2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01486</v>
      </c>
      <c r="AY41" s="18" t="str">
        <f>IF(IFERROR(比較地域マスタ!$Z34,"")=0,"",IFERROR(比較地域マスタ!$Z34,""))</f>
        <v>遠別町</v>
      </c>
      <c r="BC41" s="844" t="str">
        <f t="shared" si="0"/>
        <v>01486</v>
      </c>
      <c r="BD41" s="1031" t="str">
        <f t="shared" si="2"/>
        <v>遠別町</v>
      </c>
      <c r="BE41" s="34">
        <f>VLOOKUP($BC41&amp;"_"&amp;$AZ$7,データシート1!$A:$BT,MATCH("cb_"&amp;BE$12,データシート1!$A$1:$BT$1,0),0)</f>
        <v>157.79999999999998</v>
      </c>
      <c r="BF41" s="34">
        <f>VLOOKUP($BC41&amp;"_"&amp;$AZ$7,データシート1!$A:$BT,MATCH("cb_"&amp;BF$12,データシート1!$A$1:$BT$1,0),0)</f>
        <v>208.9</v>
      </c>
      <c r="BG41" s="34">
        <f>VLOOKUP($BC41&amp;"_"&amp;$AZ$7,データシート1!$A:$BT,MATCH("cb_"&amp;BG$12,データシート1!$A$1:$BT$1,0),0)</f>
        <v>6759</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7125.7</v>
      </c>
      <c r="BL41" s="36"/>
      <c r="BM41" s="844" t="str">
        <f t="shared" si="4"/>
        <v>01486</v>
      </c>
      <c r="BN41" s="1031" t="str">
        <f t="shared" si="5"/>
        <v>遠別町</v>
      </c>
      <c r="BO41" s="34">
        <f>BE41*VLOOKUP(BO$12,別紙!$B$4:$E$10,MATCH("設備利用率",別紙!$B$4:$E$4,0),0)/100*8760/10^3</f>
        <v>189.37893599999998</v>
      </c>
      <c r="BP41" s="34">
        <f>BF41*VLOOKUP(BP$12,別紙!$B$4:$E$10,MATCH("設備利用率",別紙!$B$4:$E$4,0),0)/100*8760/10^3</f>
        <v>276.32456399999995</v>
      </c>
      <c r="BQ41" s="34">
        <f>BG41*VLOOKUP(BQ$12,別紙!$B$4:$E$10,MATCH("設備利用率",別紙!$B$4:$E$4,0),0)/100*8760/10^3</f>
        <v>14683.792320000002</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15149.495820000002</v>
      </c>
      <c r="BV41" s="36"/>
      <c r="BW41" s="33" t="str">
        <f t="shared" si="7"/>
        <v>01486</v>
      </c>
      <c r="BX41" s="33" t="str">
        <f t="shared" si="8"/>
        <v>遠別町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12996.180012938539</v>
      </c>
      <c r="BZ41" s="36"/>
      <c r="CA41" s="33" t="str">
        <f t="shared" si="9"/>
        <v>01486</v>
      </c>
      <c r="CB41" s="33" t="str">
        <f t="shared" si="10"/>
        <v>遠別町</v>
      </c>
      <c r="CC41" s="223">
        <f t="shared" si="11"/>
        <v>1.4571892341554286E-2</v>
      </c>
      <c r="CD41" s="223">
        <f t="shared" si="16"/>
        <v>2.1261983423198273E-2</v>
      </c>
      <c r="CE41" s="223">
        <f t="shared" si="17"/>
        <v>1.1298544884251631</v>
      </c>
      <c r="CF41" s="223">
        <f t="shared" si="18"/>
        <v>0</v>
      </c>
      <c r="CG41" s="223">
        <f t="shared" si="19"/>
        <v>0</v>
      </c>
      <c r="CH41" s="223">
        <f t="shared" si="20"/>
        <v>0</v>
      </c>
      <c r="CI41" s="223">
        <f t="shared" si="12"/>
        <v>1.1656883641899156</v>
      </c>
      <c r="CK41" s="18" t="str">
        <f t="shared" si="13"/>
        <v>01486</v>
      </c>
      <c r="CL41" s="18" t="str">
        <f t="shared" si="14"/>
        <v>遠別町</v>
      </c>
      <c r="CM41" s="18">
        <f>VLOOKUP($CK41&amp;"_"&amp;$AZ$7,データシート1!$A:$BT,MATCH("ca_太陽光発電（10kW未満）",データシート1!$A$1:$BT$1,0),0)</f>
        <v>20</v>
      </c>
      <c r="CN41" s="18">
        <f>VLOOKUP($CK41&amp;"_"&amp;$AZ$5,データシート1!$A:$BT,MATCH("ab_家庭",データシート1!$A$1:$BT$1,0),0)</f>
        <v>1288</v>
      </c>
      <c r="CO41" s="223">
        <f t="shared" si="15"/>
        <v>1.5527950310559006E-2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01409</v>
      </c>
      <c r="AY72" s="18" t="str">
        <f>IF(IFERROR(比較地域マスタ!$AE7,"")=0,"",IFERROR(比較地域マスタ!$AE7,""))</f>
        <v>赤井川村</v>
      </c>
      <c r="AZ72" s="16"/>
      <c r="BA72" s="22">
        <v>1</v>
      </c>
      <c r="BB72" s="22">
        <v>1</v>
      </c>
      <c r="BC72" s="18" t="str">
        <f>AX72</f>
        <v>01409</v>
      </c>
      <c r="BD72" s="18" t="str">
        <f>AY72</f>
        <v>赤井川村</v>
      </c>
      <c r="BE72" s="33">
        <f>VLOOKUP(BC72&amp;"_"&amp;$AZ$9,データシート3!A:AB,MATCH("ea_"&amp;"太陽光（建物系）"&amp;"_年間発電",データシート3!$A$1:$AB$1,0),0)/10^3+VLOOKUP(BC72&amp;"_"&amp;$AZ$9,データシート3!A:AB,MATCH("ea_"&amp;"太陽光（土地系）"&amp;"_年間発電",データシート3!$A$1:$AB$1,0),0)/10^3</f>
        <v>315762.11099999998</v>
      </c>
      <c r="BF72" s="33">
        <f>VLOOKUP(BC72&amp;"_"&amp;$AZ$9,データシート3!A:AB,MATCH("ea_"&amp;"風力（陸上）"&amp;"_年間発電",データシート3!$A$1:$AB$1,0),0)/10^3</f>
        <v>2369358.9010000001</v>
      </c>
      <c r="BG72" s="33">
        <f>VLOOKUP(BC72&amp;"_"&amp;$AZ$9,データシート3!A:AB,MATCH("ea_"&amp;"中小水（河川）"&amp;"_年間発電",データシート3!$A$1:$AB$1,0),0)/10^3+VLOOKUP(BC72&amp;"_"&amp;$AZ$9,データシート3!A:AB,MATCH("ea_"&amp;"中小水（農業用水路）"&amp;"_年間発電",データシート3!$A$1:$AB$1,0),0)/10^3</f>
        <v>28890.307000000001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46561.798999999992</v>
      </c>
      <c r="BI72" s="33">
        <f>SUM(BE72:BH72)</f>
        <v>2760573.1180000002</v>
      </c>
      <c r="BJ72" s="33">
        <f>(VLOOKUP($BC72&amp;"_"&amp;$AZ$8,データシート3!$A:$AN,MATCH("da_合計",データシート3!$A$1:$AN$1,0),0))/10^3</f>
        <v>6543.201605022502</v>
      </c>
      <c r="BK72" s="33">
        <f t="shared" ref="BK72:BK103" si="21">BI72-BJ72</f>
        <v>2754029.9163949778</v>
      </c>
      <c r="BL72" s="33">
        <f t="shared" ref="BL72:BL103" si="22">IF(BK72&gt;0,0,BK72)</f>
        <v>0</v>
      </c>
      <c r="BM72" s="33">
        <f t="shared" ref="BM72:BM103" si="23">IF(BK72&gt;0,BK72,0)</f>
        <v>2754029.9163949778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01218</v>
      </c>
      <c r="AY73" s="18" t="str">
        <f>IF(IFERROR(比較地域マスタ!$AE8,"")=0,"",IFERROR(比較地域マスタ!$AE8,""))</f>
        <v>赤平市</v>
      </c>
      <c r="AZ73" s="16"/>
      <c r="BA73" s="22">
        <v>2</v>
      </c>
      <c r="BB73" s="22">
        <v>1</v>
      </c>
      <c r="BC73" s="18" t="str">
        <f t="shared" ref="BC73:BC136" si="24">AX73</f>
        <v>01218</v>
      </c>
      <c r="BD73" s="18" t="str">
        <f t="shared" ref="BD73:BD136" si="25">AY73</f>
        <v>赤平市</v>
      </c>
      <c r="BE73" s="33">
        <f>VLOOKUP(BC73&amp;"_"&amp;$AZ$9,データシート3!A:AB,MATCH("ea_"&amp;"太陽光（建物系）"&amp;"_年間発電",データシート3!$A$1:$AB$1,0),0)/10^3+VLOOKUP(BC73&amp;"_"&amp;$AZ$9,データシート3!A:AB,MATCH("ea_"&amp;"太陽光（土地系）"&amp;"_年間発電",データシート3!$A$1:$AB$1,0),0)/10^3</f>
        <v>268637.30200000003</v>
      </c>
      <c r="BF73" s="33">
        <f>VLOOKUP(BC73&amp;"_"&amp;$AZ$9,データシート3!A:AB,MATCH("ea_"&amp;"風力（陸上）"&amp;"_年間発電",データシート3!$A$1:$AB$1,0),0)/10^3</f>
        <v>646060.32799999998</v>
      </c>
      <c r="BG73" s="33">
        <f>VLOOKUP(BC73&amp;"_"&amp;$AZ$9,データシート3!A:AB,MATCH("ea_"&amp;"中小水（河川）"&amp;"_年間発電",データシート3!$A$1:$AB$1,0),0)/10^3+VLOOKUP(BC73&amp;"_"&amp;$AZ$9,データシート3!A:AB,MATCH("ea_"&amp;"中小水（農業用水路）"&amp;"_年間発電",データシート3!$A$1:$AB$1,0),0)/10^3</f>
        <v>8666.7189999999973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67.451999999999998</v>
      </c>
      <c r="BI73" s="33">
        <f t="shared" ref="BI73:BI136" si="26">SUM(BE73:BH73)</f>
        <v>923431.80100000009</v>
      </c>
      <c r="BJ73" s="33">
        <f>(VLOOKUP($BC73&amp;"_"&amp;$AZ$8,データシート3!$A:$AN,MATCH("da_合計",データシート3!$A$1:$AN$1,0),0))/10^3</f>
        <v>58330.713535055074</v>
      </c>
      <c r="BK73" s="33">
        <f t="shared" si="21"/>
        <v>865101.08746494504</v>
      </c>
      <c r="BL73" s="33">
        <f t="shared" si="22"/>
        <v>0</v>
      </c>
      <c r="BM73" s="33">
        <f t="shared" si="23"/>
        <v>865101.08746494504</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01216</v>
      </c>
      <c r="AY74" s="18" t="str">
        <f>IF(IFERROR(比較地域マスタ!$AE9,"")=0,"",IFERROR(比較地域マスタ!$AE9,""))</f>
        <v>芦別市</v>
      </c>
      <c r="AZ74" s="16"/>
      <c r="BA74" s="22">
        <v>3</v>
      </c>
      <c r="BB74" s="22">
        <v>1</v>
      </c>
      <c r="BC74" s="18" t="str">
        <f t="shared" si="24"/>
        <v>01216</v>
      </c>
      <c r="BD74" s="18" t="str">
        <f t="shared" si="25"/>
        <v>芦別市</v>
      </c>
      <c r="BE74" s="33">
        <f>VLOOKUP(BC74&amp;"_"&amp;$AZ$9,データシート3!A:AB,MATCH("ea_"&amp;"太陽光（建物系）"&amp;"_年間発電",データシート3!$A$1:$AB$1,0),0)/10^3+VLOOKUP(BC74&amp;"_"&amp;$AZ$9,データシート3!A:AB,MATCH("ea_"&amp;"太陽光（土地系）"&amp;"_年間発電",データシート3!$A$1:$AB$1,0),0)/10^3</f>
        <v>1210710.5860000001</v>
      </c>
      <c r="BF74" s="33">
        <f>VLOOKUP(BC74&amp;"_"&amp;$AZ$9,データシート3!A:AB,MATCH("ea_"&amp;"風力（陸上）"&amp;"_年間発電",データシート3!$A$1:$AB$1,0),0)/10^3</f>
        <v>5659941.5319999997</v>
      </c>
      <c r="BG74" s="33">
        <f>VLOOKUP(BC74&amp;"_"&amp;$AZ$9,データシート3!A:AB,MATCH("ea_"&amp;"中小水（河川）"&amp;"_年間発電",データシート3!$A$1:$AB$1,0),0)/10^3+VLOOKUP(BC74&amp;"_"&amp;$AZ$9,データシート3!A:AB,MATCH("ea_"&amp;"中小水（農業用水路）"&amp;"_年間発電",データシート3!$A$1:$AB$1,0),0)/10^3</f>
        <v>66492.334000000003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8.83</v>
      </c>
      <c r="BI74" s="33">
        <f t="shared" si="26"/>
        <v>6937153.2819999997</v>
      </c>
      <c r="BJ74" s="33">
        <f>(VLOOKUP($BC74&amp;"_"&amp;$AZ$8,データシート3!$A:$AN,MATCH("da_合計",データシート3!$A$1:$AN$1,0),0))/10^3</f>
        <v>64472.08179082998</v>
      </c>
      <c r="BK74" s="33">
        <f t="shared" si="21"/>
        <v>6872681.2002091696</v>
      </c>
      <c r="BL74" s="33">
        <f t="shared" si="22"/>
        <v>0</v>
      </c>
      <c r="BM74" s="33">
        <f t="shared" si="23"/>
        <v>6872681.2002091696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01235</v>
      </c>
      <c r="AY75" s="18" t="str">
        <f>IF(IFERROR(比較地域マスタ!$AE10,"")=0,"",IFERROR(比較地域マスタ!$AE10,""))</f>
        <v>石狩市</v>
      </c>
      <c r="AZ75" s="16"/>
      <c r="BA75" s="22">
        <v>4</v>
      </c>
      <c r="BB75" s="22">
        <v>1</v>
      </c>
      <c r="BC75" s="18" t="str">
        <f t="shared" si="24"/>
        <v>01235</v>
      </c>
      <c r="BD75" s="18" t="str">
        <f t="shared" si="25"/>
        <v>石狩市</v>
      </c>
      <c r="BE75" s="33">
        <f>VLOOKUP(BC75&amp;"_"&amp;$AZ$9,データシート3!A:AB,MATCH("ea_"&amp;"太陽光（建物系）"&amp;"_年間発電",データシート3!$A$1:$AB$1,0),0)/10^3+VLOOKUP(BC75&amp;"_"&amp;$AZ$9,データシート3!A:AB,MATCH("ea_"&amp;"太陽光（土地系）"&amp;"_年間発電",データシート3!$A$1:$AB$1,0),0)/10^3</f>
        <v>1846618.6949999996</v>
      </c>
      <c r="BF75" s="33">
        <f>VLOOKUP(BC75&amp;"_"&amp;$AZ$9,データシート3!A:AB,MATCH("ea_"&amp;"風力（陸上）"&amp;"_年間発電",データシート3!$A$1:$AB$1,0),0)/10^3</f>
        <v>3404669.1170000001</v>
      </c>
      <c r="BG75" s="33">
        <f>VLOOKUP(BC75&amp;"_"&amp;$AZ$9,データシート3!A:AB,MATCH("ea_"&amp;"中小水（河川）"&amp;"_年間発電",データシート3!$A$1:$AB$1,0),0)/10^3+VLOOKUP(BC75&amp;"_"&amp;$AZ$9,データシート3!A:AB,MATCH("ea_"&amp;"中小水（農業用水路）"&amp;"_年間発電",データシート3!$A$1:$AB$1,0),0)/10^3</f>
        <v>22709.091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27679.848000000005</v>
      </c>
      <c r="BI75" s="33">
        <f t="shared" si="26"/>
        <v>5301676.7510000002</v>
      </c>
      <c r="BJ75" s="33">
        <f>(VLOOKUP($BC75&amp;"_"&amp;$AZ$8,データシート3!$A:$AN,MATCH("da_合計",データシート3!$A$1:$AN$1,0),0))/10^3</f>
        <v>359893.65205332468</v>
      </c>
      <c r="BK75" s="33">
        <f t="shared" si="21"/>
        <v>4941783.0989466757</v>
      </c>
      <c r="BL75" s="33">
        <f t="shared" si="22"/>
        <v>0</v>
      </c>
      <c r="BM75" s="33">
        <f t="shared" si="23"/>
        <v>4941783.0989466757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01402</v>
      </c>
      <c r="AY76" s="18" t="str">
        <f>IF(IFERROR(比較地域マスタ!$AE11,"")=0,"",IFERROR(比較地域マスタ!$AE11,""))</f>
        <v>岩内町</v>
      </c>
      <c r="AZ76" s="16"/>
      <c r="BA76" s="22">
        <v>5</v>
      </c>
      <c r="BB76" s="22">
        <v>1</v>
      </c>
      <c r="BC76" s="18" t="str">
        <f t="shared" si="24"/>
        <v>01402</v>
      </c>
      <c r="BD76" s="18" t="str">
        <f t="shared" si="25"/>
        <v>岩内町</v>
      </c>
      <c r="BE76" s="33">
        <f>VLOOKUP(BC76&amp;"_"&amp;$AZ$9,データシート3!A:AB,MATCH("ea_"&amp;"太陽光（建物系）"&amp;"_年間発電",データシート3!$A$1:$AB$1,0),0)/10^3+VLOOKUP(BC76&amp;"_"&amp;$AZ$9,データシート3!A:AB,MATCH("ea_"&amp;"太陽光（土地系）"&amp;"_年間発電",データシート3!$A$1:$AB$1,0),0)/10^3</f>
        <v>163173.97500000001</v>
      </c>
      <c r="BF76" s="33">
        <f>VLOOKUP(BC76&amp;"_"&amp;$AZ$9,データシート3!A:AB,MATCH("ea_"&amp;"風力（陸上）"&amp;"_年間発電",データシート3!$A$1:$AB$1,0),0)/10^3</f>
        <v>626771.99699999997</v>
      </c>
      <c r="BG76" s="33">
        <f>VLOOKUP(BC76&amp;"_"&amp;$AZ$9,データシート3!A:AB,MATCH("ea_"&amp;"中小水（河川）"&amp;"_年間発電",データシート3!$A$1:$AB$1,0),0)/10^3+VLOOKUP(BC76&amp;"_"&amp;$AZ$9,データシート3!A:AB,MATCH("ea_"&amp;"中小水（農業用水路）"&amp;"_年間発電",データシート3!$A$1:$AB$1,0),0)/10^3</f>
        <v>15629.055000000002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23580.973999999998</v>
      </c>
      <c r="BI76" s="33">
        <f t="shared" si="26"/>
        <v>829156.00100000005</v>
      </c>
      <c r="BJ76" s="33">
        <f>(VLOOKUP($BC76&amp;"_"&amp;$AZ$8,データシート3!$A:$AN,MATCH("da_合計",データシート3!$A$1:$AN$1,0),0))/10^3</f>
        <v>56011.32257997994</v>
      </c>
      <c r="BK76" s="33">
        <f t="shared" si="21"/>
        <v>773144.67842002015</v>
      </c>
      <c r="BL76" s="33">
        <f t="shared" si="22"/>
        <v>0</v>
      </c>
      <c r="BM76" s="33">
        <f t="shared" si="23"/>
        <v>773144.67842002015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01210</v>
      </c>
      <c r="AY77" s="18" t="str">
        <f>IF(IFERROR(比較地域マスタ!$AE12,"")=0,"",IFERROR(比較地域マスタ!$AE12,""))</f>
        <v>岩見沢市</v>
      </c>
      <c r="AZ77" s="16"/>
      <c r="BA77" s="22">
        <v>6</v>
      </c>
      <c r="BB77" s="22">
        <v>1</v>
      </c>
      <c r="BC77" s="18" t="str">
        <f t="shared" si="24"/>
        <v>01210</v>
      </c>
      <c r="BD77" s="18" t="str">
        <f t="shared" si="25"/>
        <v>岩見沢市</v>
      </c>
      <c r="BE77" s="33">
        <f>VLOOKUP(BC77&amp;"_"&amp;$AZ$9,データシート3!A:AB,MATCH("ea_"&amp;"太陽光（建物系）"&amp;"_年間発電",データシート3!$A$1:$AB$1,0),0)/10^3+VLOOKUP(BC77&amp;"_"&amp;$AZ$9,データシート3!A:AB,MATCH("ea_"&amp;"太陽光（土地系）"&amp;"_年間発電",データシート3!$A$1:$AB$1,0),0)/10^3</f>
        <v>3637054.398</v>
      </c>
      <c r="BF77" s="33">
        <f>VLOOKUP(BC77&amp;"_"&amp;$AZ$9,データシート3!A:AB,MATCH("ea_"&amp;"風力（陸上）"&amp;"_年間発電",データシート3!$A$1:$AB$1,0),0)/10^3</f>
        <v>1441156.1310000001</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11103.58</v>
      </c>
      <c r="BI77" s="33">
        <f t="shared" si="26"/>
        <v>5089314.1090000002</v>
      </c>
      <c r="BJ77" s="33">
        <f>(VLOOKUP($BC77&amp;"_"&amp;$AZ$8,データシート3!$A:$AN,MATCH("da_合計",データシート3!$A$1:$AN$1,0),0))/10^3</f>
        <v>411054.68640159781</v>
      </c>
      <c r="BK77" s="33">
        <f t="shared" si="21"/>
        <v>4678259.422598402</v>
      </c>
      <c r="BL77" s="33">
        <f t="shared" si="22"/>
        <v>0</v>
      </c>
      <c r="BM77" s="33">
        <f t="shared" si="23"/>
        <v>4678259.422598402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01227</v>
      </c>
      <c r="AY78" s="18" t="str">
        <f>IF(IFERROR(比較地域マスタ!$AE13,"")=0,"",IFERROR(比較地域マスタ!$AE13,""))</f>
        <v>歌志内市</v>
      </c>
      <c r="AZ78" s="16"/>
      <c r="BA78" s="22">
        <v>7</v>
      </c>
      <c r="BB78" s="22">
        <v>1</v>
      </c>
      <c r="BC78" s="18" t="str">
        <f t="shared" si="24"/>
        <v>01227</v>
      </c>
      <c r="BD78" s="18" t="str">
        <f t="shared" si="25"/>
        <v>歌志内市</v>
      </c>
      <c r="BE78" s="33">
        <f>VLOOKUP(BC78&amp;"_"&amp;$AZ$9,データシート3!A:AB,MATCH("ea_"&amp;"太陽光（建物系）"&amp;"_年間発電",データシート3!$A$1:$AB$1,0),0)/10^3+VLOOKUP(BC78&amp;"_"&amp;$AZ$9,データシート3!A:AB,MATCH("ea_"&amp;"太陽光（土地系）"&amp;"_年間発電",データシート3!$A$1:$AB$1,0),0)/10^3</f>
        <v>31593.527000000002</v>
      </c>
      <c r="BF78" s="33">
        <f>VLOOKUP(BC78&amp;"_"&amp;$AZ$9,データシート3!A:AB,MATCH("ea_"&amp;"風力（陸上）"&amp;"_年間発電",データシート3!$A$1:$AB$1,0),0)/10^3</f>
        <v>491835.11599999998</v>
      </c>
      <c r="BG78" s="33">
        <f>VLOOKUP(BC78&amp;"_"&amp;$AZ$9,データシート3!A:AB,MATCH("ea_"&amp;"中小水（河川）"&amp;"_年間発電",データシート3!$A$1:$AB$1,0),0)/10^3+VLOOKUP(BC78&amp;"_"&amp;$AZ$9,データシート3!A:AB,MATCH("ea_"&amp;"中小水（農業用水路）"&amp;"_年間発電",データシート3!$A$1:$AB$1,0),0)/10^3</f>
        <v>484.73200000000008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523913.375</v>
      </c>
      <c r="BJ78" s="33">
        <f>(VLOOKUP($BC78&amp;"_"&amp;$AZ$8,データシート3!$A:$AN,MATCH("da_合計",データシート3!$A$1:$AN$1,0),0))/10^3</f>
        <v>12263.208421561731</v>
      </c>
      <c r="BK78" s="33">
        <f t="shared" si="21"/>
        <v>511650.16657843825</v>
      </c>
      <c r="BL78" s="33">
        <f t="shared" si="22"/>
        <v>0</v>
      </c>
      <c r="BM78" s="33">
        <f t="shared" si="23"/>
        <v>511650.16657843825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01431</v>
      </c>
      <c r="AY79" s="18" t="str">
        <f>IF(IFERROR(比較地域マスタ!$AE14,"")=0,"",IFERROR(比較地域マスタ!$AE14,""))</f>
        <v>浦臼町</v>
      </c>
      <c r="AZ79" s="16"/>
      <c r="BA79" s="22">
        <v>8</v>
      </c>
      <c r="BB79" s="22">
        <v>1</v>
      </c>
      <c r="BC79" s="18" t="str">
        <f t="shared" si="24"/>
        <v>01431</v>
      </c>
      <c r="BD79" s="18" t="str">
        <f t="shared" si="25"/>
        <v>浦臼町</v>
      </c>
      <c r="BE79" s="33">
        <f>VLOOKUP(BC79&amp;"_"&amp;$AZ$9,データシート3!A:AB,MATCH("ea_"&amp;"太陽光（建物系）"&amp;"_年間発電",データシート3!$A$1:$AB$1,0),0)/10^3+VLOOKUP(BC79&amp;"_"&amp;$AZ$9,データシート3!A:AB,MATCH("ea_"&amp;"太陽光（土地系）"&amp;"_年間発電",データシート3!$A$1:$AB$1,0),0)/10^3</f>
        <v>672254.18500000006</v>
      </c>
      <c r="BF79" s="33">
        <f>VLOOKUP(BC79&amp;"_"&amp;$AZ$9,データシート3!A:AB,MATCH("ea_"&amp;"風力（陸上）"&amp;"_年間発電",データシート3!$A$1:$AB$1,0),0)/10^3</f>
        <v>349182.72700000001</v>
      </c>
      <c r="BG79" s="33">
        <f>VLOOKUP(BC79&amp;"_"&amp;$AZ$9,データシート3!A:AB,MATCH("ea_"&amp;"中小水（河川）"&amp;"_年間発電",データシート3!$A$1:$AB$1,0),0)/10^3+VLOOKUP(BC79&amp;"_"&amp;$AZ$9,データシート3!A:AB,MATCH("ea_"&amp;"中小水（農業用水路）"&amp;"_年間発電",データシート3!$A$1:$AB$1,0),0)/10^3</f>
        <v>5818.634</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1027255.546</v>
      </c>
      <c r="BJ79" s="33">
        <f>(VLOOKUP($BC79&amp;"_"&amp;$AZ$8,データシート3!$A:$AN,MATCH("da_合計",データシート3!$A$1:$AN$1,0),0))/10^3</f>
        <v>7912.874084869296</v>
      </c>
      <c r="BK79" s="33">
        <f t="shared" si="21"/>
        <v>1019342.6719151307</v>
      </c>
      <c r="BL79" s="33">
        <f>IF(BK79&gt;0,0,BK79)</f>
        <v>0</v>
      </c>
      <c r="BM79" s="33">
        <f>IF(BK79&gt;0,BK79,0)</f>
        <v>1019342.6719151307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01436</v>
      </c>
      <c r="AY80" s="18" t="str">
        <f>IF(IFERROR(比較地域マスタ!$AE15,"")=0,"",IFERROR(比較地域マスタ!$AE15,""))</f>
        <v>雨竜町</v>
      </c>
      <c r="AZ80" s="16"/>
      <c r="BA80" s="22">
        <v>9</v>
      </c>
      <c r="BB80" s="22">
        <v>1</v>
      </c>
      <c r="BC80" s="18" t="str">
        <f t="shared" si="24"/>
        <v>01436</v>
      </c>
      <c r="BD80" s="18" t="str">
        <f t="shared" si="25"/>
        <v>雨竜町</v>
      </c>
      <c r="BE80" s="33">
        <f>VLOOKUP(BC80&amp;"_"&amp;$AZ$9,データシート3!A:AB,MATCH("ea_"&amp;"太陽光（建物系）"&amp;"_年間発電",データシート3!$A$1:$AB$1,0),0)/10^3+VLOOKUP(BC80&amp;"_"&amp;$AZ$9,データシート3!A:AB,MATCH("ea_"&amp;"太陽光（土地系）"&amp;"_年間発電",データシート3!$A$1:$AB$1,0),0)/10^3</f>
        <v>837220.91200000001</v>
      </c>
      <c r="BF80" s="33">
        <f>VLOOKUP(BC80&amp;"_"&amp;$AZ$9,データシート3!A:AB,MATCH("ea_"&amp;"風力（陸上）"&amp;"_年間発電",データシート3!$A$1:$AB$1,0),0)/10^3</f>
        <v>1567554.0449999997</v>
      </c>
      <c r="BG80" s="33">
        <f>VLOOKUP(BC80&amp;"_"&amp;$AZ$9,データシート3!A:AB,MATCH("ea_"&amp;"中小水（河川）"&amp;"_年間発電",データシート3!$A$1:$AB$1,0),0)/10^3+VLOOKUP(BC80&amp;"_"&amp;$AZ$9,データシート3!A:AB,MATCH("ea_"&amp;"中小水（農業用水路）"&amp;"_年間発電",データシート3!$A$1:$AB$1,0),0)/10^3</f>
        <v>24153.044000000002</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65.244</v>
      </c>
      <c r="BI80" s="33">
        <f t="shared" si="26"/>
        <v>2428993.2449999996</v>
      </c>
      <c r="BJ80" s="33">
        <f>(VLOOKUP($BC80&amp;"_"&amp;$AZ$8,データシート3!$A:$AN,MATCH("da_合計",データシート3!$A$1:$AN$1,0),0))/10^3</f>
        <v>10832.924535472688</v>
      </c>
      <c r="BK80" s="33">
        <f t="shared" si="21"/>
        <v>2418160.3204645268</v>
      </c>
      <c r="BL80" s="33">
        <f t="shared" si="22"/>
        <v>0</v>
      </c>
      <c r="BM80" s="33">
        <f t="shared" si="23"/>
        <v>2418160.3204645268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01231</v>
      </c>
      <c r="AY81" s="18" t="str">
        <f>IF(IFERROR(比較地域マスタ!$AE16,"")=0,"",IFERROR(比較地域マスタ!$AE16,""))</f>
        <v>恵庭市</v>
      </c>
      <c r="AZ81" s="16"/>
      <c r="BA81" s="22">
        <v>10</v>
      </c>
      <c r="BB81" s="22">
        <v>1</v>
      </c>
      <c r="BC81" s="18" t="str">
        <f t="shared" si="24"/>
        <v>01231</v>
      </c>
      <c r="BD81" s="18" t="str">
        <f t="shared" si="25"/>
        <v>恵庭市</v>
      </c>
      <c r="BE81" s="33">
        <f>VLOOKUP(BC81&amp;"_"&amp;$AZ$9,データシート3!A:AB,MATCH("ea_"&amp;"太陽光（建物系）"&amp;"_年間発電",データシート3!$A$1:$AB$1,0),0)/10^3+VLOOKUP(BC81&amp;"_"&amp;$AZ$9,データシート3!A:AB,MATCH("ea_"&amp;"太陽光（土地系）"&amp;"_年間発電",データシート3!$A$1:$AB$1,0),0)/10^3</f>
        <v>1217581.247</v>
      </c>
      <c r="BF81" s="33">
        <f>VLOOKUP(BC81&amp;"_"&amp;$AZ$9,データシート3!A:AB,MATCH("ea_"&amp;"風力（陸上）"&amp;"_年間発電",データシート3!$A$1:$AB$1,0),0)/10^3</f>
        <v>3540413.5839999998</v>
      </c>
      <c r="BG81" s="33">
        <f>VLOOKUP(BC81&amp;"_"&amp;$AZ$9,データシート3!A:AB,MATCH("ea_"&amp;"中小水（河川）"&amp;"_年間発電",データシート3!$A$1:$AB$1,0),0)/10^3+VLOOKUP(BC81&amp;"_"&amp;$AZ$9,データシート3!A:AB,MATCH("ea_"&amp;"中小水（農業用水路）"&amp;"_年間発電",データシート3!$A$1:$AB$1,0),0)/10^3</f>
        <v>41256.303999999989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34110.108</v>
      </c>
      <c r="BI81" s="33">
        <f t="shared" si="26"/>
        <v>4833361.2429999998</v>
      </c>
      <c r="BJ81" s="33">
        <f>(VLOOKUP($BC81&amp;"_"&amp;$AZ$8,データシート3!$A:$AN,MATCH("da_合計",データシート3!$A$1:$AN$1,0),0))/10^3</f>
        <v>394683.32961712329</v>
      </c>
      <c r="BK81" s="33">
        <f t="shared" si="21"/>
        <v>4438677.9133828767</v>
      </c>
      <c r="BL81" s="33">
        <f t="shared" si="22"/>
        <v>0</v>
      </c>
      <c r="BM81" s="33">
        <f t="shared" si="23"/>
        <v>4438677.9133828767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01217</v>
      </c>
      <c r="AY82" s="18" t="str">
        <f>IF(IFERROR(比較地域マスタ!$AE17,"")=0,"",IFERROR(比較地域マスタ!$AE17,""))</f>
        <v>江別市</v>
      </c>
      <c r="AZ82" s="16"/>
      <c r="BA82" s="22">
        <v>11</v>
      </c>
      <c r="BB82" s="22">
        <v>1</v>
      </c>
      <c r="BC82" s="18" t="str">
        <f t="shared" si="24"/>
        <v>01217</v>
      </c>
      <c r="BD82" s="18" t="str">
        <f t="shared" si="25"/>
        <v>江別市</v>
      </c>
      <c r="BE82" s="33">
        <f>VLOOKUP(BC82&amp;"_"&amp;$AZ$9,データシート3!A:AB,MATCH("ea_"&amp;"太陽光（建物系）"&amp;"_年間発電",データシート3!$A$1:$AB$1,0),0)/10^3+VLOOKUP(BC82&amp;"_"&amp;$AZ$9,データシート3!A:AB,MATCH("ea_"&amp;"太陽光（土地系）"&amp;"_年間発電",データシート3!$A$1:$AB$1,0),0)/10^3</f>
        <v>773769.304</v>
      </c>
      <c r="BF82" s="33">
        <f>VLOOKUP(BC82&amp;"_"&amp;$AZ$9,データシート3!A:AB,MATCH("ea_"&amp;"風力（陸上）"&amp;"_年間発電",データシート3!$A$1:$AB$1,0),0)/10^3</f>
        <v>48634.258999999998</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10230.137999999999</v>
      </c>
      <c r="BI82" s="33">
        <f t="shared" si="26"/>
        <v>832633.701</v>
      </c>
      <c r="BJ82" s="33">
        <f>(VLOOKUP($BC82&amp;"_"&amp;$AZ$8,データシート3!$A:$AN,MATCH("da_合計",データシート3!$A$1:$AN$1,0),0))/10^3</f>
        <v>514862.38901802455</v>
      </c>
      <c r="BK82" s="33">
        <f t="shared" si="21"/>
        <v>317771.31198197545</v>
      </c>
      <c r="BL82" s="33">
        <f t="shared" si="22"/>
        <v>0</v>
      </c>
      <c r="BM82" s="33">
        <f t="shared" si="23"/>
        <v>317771.31198197545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01203</v>
      </c>
      <c r="AY83" s="18" t="str">
        <f>IF(IFERROR(比較地域マスタ!$AE18,"")=0,"",IFERROR(比較地域マスタ!$AE18,""))</f>
        <v>小樽市</v>
      </c>
      <c r="AZ83" s="16"/>
      <c r="BA83" s="22">
        <v>12</v>
      </c>
      <c r="BB83" s="22">
        <v>1</v>
      </c>
      <c r="BC83" s="18" t="str">
        <f t="shared" si="24"/>
        <v>01203</v>
      </c>
      <c r="BD83" s="18" t="str">
        <f t="shared" si="25"/>
        <v>小樽市</v>
      </c>
      <c r="BE83" s="33">
        <f>VLOOKUP(BC83&amp;"_"&amp;$AZ$9,データシート3!A:AB,MATCH("ea_"&amp;"太陽光（建物系）"&amp;"_年間発電",データシート3!$A$1:$AB$1,0),0)/10^3+VLOOKUP(BC83&amp;"_"&amp;$AZ$9,データシート3!A:AB,MATCH("ea_"&amp;"太陽光（土地系）"&amp;"_年間発電",データシート3!$A$1:$AB$1,0),0)/10^3</f>
        <v>566459.32799999998</v>
      </c>
      <c r="BF83" s="33">
        <f>VLOOKUP(BC83&amp;"_"&amp;$AZ$9,データシート3!A:AB,MATCH("ea_"&amp;"風力（陸上）"&amp;"_年間発電",データシート3!$A$1:$AB$1,0),0)/10^3</f>
        <v>2304152.7749999999</v>
      </c>
      <c r="BG83" s="33">
        <f>VLOOKUP(BC83&amp;"_"&amp;$AZ$9,データシート3!A:AB,MATCH("ea_"&amp;"中小水（河川）"&amp;"_年間発電",データシート3!$A$1:$AB$1,0),0)/10^3+VLOOKUP(BC83&amp;"_"&amp;$AZ$9,データシート3!A:AB,MATCH("ea_"&amp;"中小水（農業用水路）"&amp;"_年間発電",データシート3!$A$1:$AB$1,0),0)/10^3</f>
        <v>13299.320999999998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25765.191999999999</v>
      </c>
      <c r="BI83" s="33">
        <f t="shared" si="26"/>
        <v>2909676.6159999999</v>
      </c>
      <c r="BJ83" s="33">
        <f>(VLOOKUP($BC83&amp;"_"&amp;$AZ$8,データシート3!$A:$AN,MATCH("da_合計",データシート3!$A$1:$AN$1,0),0))/10^3</f>
        <v>680430.9444550958</v>
      </c>
      <c r="BK83" s="33">
        <f t="shared" si="21"/>
        <v>2229245.6715449039</v>
      </c>
      <c r="BL83" s="33">
        <f t="shared" si="22"/>
        <v>0</v>
      </c>
      <c r="BM83" s="33">
        <f t="shared" si="23"/>
        <v>2229245.6715449039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01425</v>
      </c>
      <c r="AY84" s="18" t="str">
        <f>IF(IFERROR(比較地域マスタ!$AE19,"")=0,"",IFERROR(比較地域マスタ!$AE19,""))</f>
        <v>上砂川町</v>
      </c>
      <c r="AZ84" s="16"/>
      <c r="BA84" s="22">
        <v>13</v>
      </c>
      <c r="BB84" s="22">
        <v>1</v>
      </c>
      <c r="BC84" s="18" t="str">
        <f t="shared" si="24"/>
        <v>01425</v>
      </c>
      <c r="BD84" s="18" t="str">
        <f t="shared" si="25"/>
        <v>上砂川町</v>
      </c>
      <c r="BE84" s="33">
        <f>VLOOKUP(BC84&amp;"_"&amp;$AZ$9,データシート3!A:AB,MATCH("ea_"&amp;"太陽光（建物系）"&amp;"_年間発電",データシート3!$A$1:$AB$1,0),0)/10^3+VLOOKUP(BC84&amp;"_"&amp;$AZ$9,データシート3!A:AB,MATCH("ea_"&amp;"太陽光（土地系）"&amp;"_年間発電",データシート3!$A$1:$AB$1,0),0)/10^3</f>
        <v>23521.557000000001</v>
      </c>
      <c r="BF84" s="33">
        <f>VLOOKUP(BC84&amp;"_"&amp;$AZ$9,データシート3!A:AB,MATCH("ea_"&amp;"風力（陸上）"&amp;"_年間発電",データシート3!$A$1:$AB$1,0),0)/10^3</f>
        <v>295810.71399999992</v>
      </c>
      <c r="BG84" s="33">
        <f>VLOOKUP(BC84&amp;"_"&amp;$AZ$9,データシート3!A:AB,MATCH("ea_"&amp;"中小水（河川）"&amp;"_年間発電",データシート3!$A$1:$AB$1,0),0)/10^3+VLOOKUP(BC84&amp;"_"&amp;$AZ$9,データシート3!A:AB,MATCH("ea_"&amp;"中小水（農業用水路）"&amp;"_年間発電",データシート3!$A$1:$AB$1,0),0)/10^3</f>
        <v>5445.3469999999998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324777.61799999996</v>
      </c>
      <c r="BJ84" s="33">
        <f>(VLOOKUP($BC84&amp;"_"&amp;$AZ$8,データシート3!$A:$AN,MATCH("da_合計",データシート3!$A$1:$AN$1,0),0))/10^3</f>
        <v>14203.339942840994</v>
      </c>
      <c r="BK84" s="33">
        <f t="shared" si="21"/>
        <v>310574.27805715898</v>
      </c>
      <c r="BL84" s="33">
        <f t="shared" si="22"/>
        <v>0</v>
      </c>
      <c r="BM84" s="33">
        <f t="shared" si="23"/>
        <v>310574.27805715898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01404</v>
      </c>
      <c r="AY85" s="18" t="str">
        <f>IF(IFERROR(比較地域マスタ!$AE20,"")=0,"",IFERROR(比較地域マスタ!$AE20,""))</f>
        <v>神恵内村</v>
      </c>
      <c r="AZ85" s="16"/>
      <c r="BA85" s="22">
        <v>14</v>
      </c>
      <c r="BB85" s="22">
        <v>1</v>
      </c>
      <c r="BC85" s="18" t="str">
        <f t="shared" si="24"/>
        <v>01404</v>
      </c>
      <c r="BD85" s="18" t="str">
        <f t="shared" si="25"/>
        <v>神恵内村</v>
      </c>
      <c r="BE85" s="33">
        <f>VLOOKUP(BC85&amp;"_"&amp;$AZ$9,データシート3!A:AB,MATCH("ea_"&amp;"太陽光（建物系）"&amp;"_年間発電",データシート3!$A$1:$AB$1,0),0)/10^3+VLOOKUP(BC85&amp;"_"&amp;$AZ$9,データシート3!A:AB,MATCH("ea_"&amp;"太陽光（土地系）"&amp;"_年間発電",データシート3!$A$1:$AB$1,0),0)/10^3</f>
        <v>7309.6909999999998</v>
      </c>
      <c r="BF85" s="33">
        <f>VLOOKUP(BC85&amp;"_"&amp;$AZ$9,データシート3!A:AB,MATCH("ea_"&amp;"風力（陸上）"&amp;"_年間発電",データシート3!$A$1:$AB$1,0),0)/10^3</f>
        <v>538321.76599999983</v>
      </c>
      <c r="BG85" s="33">
        <f>VLOOKUP(BC85&amp;"_"&amp;$AZ$9,データシート3!A:AB,MATCH("ea_"&amp;"中小水（河川）"&amp;"_年間発電",データシート3!$A$1:$AB$1,0),0)/10^3+VLOOKUP(BC85&amp;"_"&amp;$AZ$9,データシート3!A:AB,MATCH("ea_"&amp;"中小水（農業用水路）"&amp;"_年間発電",データシート3!$A$1:$AB$1,0),0)/10^3</f>
        <v>30401.030999999999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53.470999999999997</v>
      </c>
      <c r="BI85" s="33">
        <f t="shared" si="26"/>
        <v>576085.9589999998</v>
      </c>
      <c r="BJ85" s="33">
        <f>(VLOOKUP($BC85&amp;"_"&amp;$AZ$8,データシート3!$A:$AN,MATCH("da_合計",データシート3!$A$1:$AN$1,0),0))/10^3</f>
        <v>3860.4277184262482</v>
      </c>
      <c r="BK85" s="33">
        <f t="shared" si="21"/>
        <v>572225.53128157358</v>
      </c>
      <c r="BL85" s="33">
        <f t="shared" si="22"/>
        <v>0</v>
      </c>
      <c r="BM85" s="33">
        <f t="shared" si="23"/>
        <v>572225.53128157358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01234</v>
      </c>
      <c r="AY86" s="18" t="str">
        <f>IF(IFERROR(比較地域マスタ!$AE21,"")=0,"",IFERROR(比較地域マスタ!$AE21,""))</f>
        <v>北広島市</v>
      </c>
      <c r="AZ86" s="16"/>
      <c r="BA86" s="22">
        <v>15</v>
      </c>
      <c r="BB86" s="22">
        <v>1</v>
      </c>
      <c r="BC86" s="18" t="str">
        <f t="shared" si="24"/>
        <v>01234</v>
      </c>
      <c r="BD86" s="18" t="str">
        <f t="shared" si="25"/>
        <v>北広島市</v>
      </c>
      <c r="BE86" s="33">
        <f>VLOOKUP(BC86&amp;"_"&amp;$AZ$9,データシート3!A:AB,MATCH("ea_"&amp;"太陽光（建物系）"&amp;"_年間発電",データシート3!$A$1:$AB$1,0),0)/10^3+VLOOKUP(BC86&amp;"_"&amp;$AZ$9,データシート3!A:AB,MATCH("ea_"&amp;"太陽光（土地系）"&amp;"_年間発電",データシート3!$A$1:$AB$1,0),0)/10^3</f>
        <v>771179.125</v>
      </c>
      <c r="BF86" s="33">
        <f>VLOOKUP(BC86&amp;"_"&amp;$AZ$9,データシート3!A:AB,MATCH("ea_"&amp;"風力（陸上）"&amp;"_年間発電",データシート3!$A$1:$AB$1,0),0)/10^3</f>
        <v>496950.60100000002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26591.541000000001</v>
      </c>
      <c r="BI86" s="33">
        <f t="shared" si="26"/>
        <v>1294721.267</v>
      </c>
      <c r="BJ86" s="33">
        <f>(VLOOKUP($BC86&amp;"_"&amp;$AZ$8,データシート3!$A:$AN,MATCH("da_合計",データシート3!$A$1:$AN$1,0),0))/10^3</f>
        <v>326574.31959442899</v>
      </c>
      <c r="BK86" s="33">
        <f t="shared" si="21"/>
        <v>968146.947405571</v>
      </c>
      <c r="BL86" s="33">
        <f t="shared" si="22"/>
        <v>0</v>
      </c>
      <c r="BM86" s="33">
        <f t="shared" si="23"/>
        <v>968146.947405571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01398</v>
      </c>
      <c r="AY87" s="18" t="str">
        <f>IF(IFERROR(比較地域マスタ!$AE22,"")=0,"",IFERROR(比較地域マスタ!$AE22,""))</f>
        <v>喜茂別町</v>
      </c>
      <c r="AZ87" s="16"/>
      <c r="BA87" s="22">
        <v>16</v>
      </c>
      <c r="BB87" s="22">
        <v>1</v>
      </c>
      <c r="BC87" s="18" t="str">
        <f t="shared" si="24"/>
        <v>01398</v>
      </c>
      <c r="BD87" s="18" t="str">
        <f t="shared" si="25"/>
        <v>喜茂別町</v>
      </c>
      <c r="BE87" s="33">
        <f>VLOOKUP(BC87&amp;"_"&amp;$AZ$9,データシート3!A:AB,MATCH("ea_"&amp;"太陽光（建物系）"&amp;"_年間発電",データシート3!$A$1:$AB$1,0),0)/10^3+VLOOKUP(BC87&amp;"_"&amp;$AZ$9,データシート3!A:AB,MATCH("ea_"&amp;"太陽光（土地系）"&amp;"_年間発電",データシート3!$A$1:$AB$1,0),0)/10^3</f>
        <v>359722.34600000002</v>
      </c>
      <c r="BF87" s="33">
        <f>VLOOKUP(BC87&amp;"_"&amp;$AZ$9,データシート3!A:AB,MATCH("ea_"&amp;"風力（陸上）"&amp;"_年間発電",データシート3!$A$1:$AB$1,0),0)/10^3</f>
        <v>1144638.58</v>
      </c>
      <c r="BG87" s="33">
        <f>VLOOKUP(BC87&amp;"_"&amp;$AZ$9,データシート3!A:AB,MATCH("ea_"&amp;"中小水（河川）"&amp;"_年間発電",データシート3!$A$1:$AB$1,0),0)/10^3+VLOOKUP(BC87&amp;"_"&amp;$AZ$9,データシート3!A:AB,MATCH("ea_"&amp;"中小水（農業用水路）"&amp;"_年間発電",データシート3!$A$1:$AB$1,0),0)/10^3</f>
        <v>32123.060000000005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4677.7349999999988</v>
      </c>
      <c r="BI87" s="33">
        <f t="shared" si="26"/>
        <v>1541161.7210000001</v>
      </c>
      <c r="BJ87" s="33">
        <f>(VLOOKUP($BC87&amp;"_"&amp;$AZ$8,データシート3!$A:$AN,MATCH("da_合計",データシート3!$A$1:$AN$1,0),0))/10^3</f>
        <v>9886.4012984691544</v>
      </c>
      <c r="BK87" s="33">
        <f t="shared" si="21"/>
        <v>1531275.319701531</v>
      </c>
      <c r="BL87" s="33">
        <f t="shared" si="22"/>
        <v>0</v>
      </c>
      <c r="BM87" s="33">
        <f t="shared" si="23"/>
        <v>1531275.319701531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01399</v>
      </c>
      <c r="AY88" s="18" t="str">
        <f>IF(IFERROR(比較地域マスタ!$AE23,"")=0,"",IFERROR(比較地域マスタ!$AE23,""))</f>
        <v>京極町</v>
      </c>
      <c r="AZ88" s="16"/>
      <c r="BA88" s="22">
        <v>17</v>
      </c>
      <c r="BB88" s="22">
        <v>1</v>
      </c>
      <c r="BC88" s="18" t="str">
        <f t="shared" si="24"/>
        <v>01399</v>
      </c>
      <c r="BD88" s="18" t="str">
        <f t="shared" si="25"/>
        <v>京極町</v>
      </c>
      <c r="BE88" s="33">
        <f>VLOOKUP(BC88&amp;"_"&amp;$AZ$9,データシート3!A:AB,MATCH("ea_"&amp;"太陽光（建物系）"&amp;"_年間発電",データシート3!$A$1:$AB$1,0),0)/10^3+VLOOKUP(BC88&amp;"_"&amp;$AZ$9,データシート3!A:AB,MATCH("ea_"&amp;"太陽光（土地系）"&amp;"_年間発電",データシート3!$A$1:$AB$1,0),0)/10^3</f>
        <v>858704.74199999997</v>
      </c>
      <c r="BF88" s="33">
        <f>VLOOKUP(BC88&amp;"_"&amp;$AZ$9,データシート3!A:AB,MATCH("ea_"&amp;"風力（陸上）"&amp;"_年間発電",データシート3!$A$1:$AB$1,0),0)/10^3</f>
        <v>1129062.8959999999</v>
      </c>
      <c r="BG88" s="33">
        <f>VLOOKUP(BC88&amp;"_"&amp;$AZ$9,データシート3!A:AB,MATCH("ea_"&amp;"中小水（河川）"&amp;"_年間発電",データシート3!$A$1:$AB$1,0),0)/10^3+VLOOKUP(BC88&amp;"_"&amp;$AZ$9,データシート3!A:AB,MATCH("ea_"&amp;"中小水（農業用水路）"&amp;"_年間発電",データシート3!$A$1:$AB$1,0),0)/10^3</f>
        <v>44634.641000000003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5033.3909999999996</v>
      </c>
      <c r="BI88" s="33">
        <f t="shared" si="26"/>
        <v>2037435.67</v>
      </c>
      <c r="BJ88" s="33">
        <f>(VLOOKUP($BC88&amp;"_"&amp;$AZ$8,データシート3!$A:$AN,MATCH("da_合計",データシート3!$A$1:$AN$1,0),0))/10^3</f>
        <v>18006.774167630527</v>
      </c>
      <c r="BK88" s="33">
        <f t="shared" si="21"/>
        <v>2019428.8958323693</v>
      </c>
      <c r="BL88" s="33">
        <f t="shared" si="22"/>
        <v>0</v>
      </c>
      <c r="BM88" s="33">
        <f t="shared" si="23"/>
        <v>2019428.8958323693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01401</v>
      </c>
      <c r="AY89" s="18" t="str">
        <f>IF(IFERROR(比較地域マスタ!$AE24,"")=0,"",IFERROR(比較地域マスタ!$AE24,""))</f>
        <v>共和町</v>
      </c>
      <c r="AZ89" s="16"/>
      <c r="BA89" s="22">
        <v>18</v>
      </c>
      <c r="BB89" s="22">
        <v>1</v>
      </c>
      <c r="BC89" s="18" t="str">
        <f t="shared" si="24"/>
        <v>01401</v>
      </c>
      <c r="BD89" s="18" t="str">
        <f t="shared" si="25"/>
        <v>共和町</v>
      </c>
      <c r="BE89" s="33">
        <f>VLOOKUP(BC89&amp;"_"&amp;$AZ$9,データシート3!A:AB,MATCH("ea_"&amp;"太陽光（建物系）"&amp;"_年間発電",データシート3!$A$1:$AB$1,0),0)/10^3+VLOOKUP(BC89&amp;"_"&amp;$AZ$9,データシート3!A:AB,MATCH("ea_"&amp;"太陽光（土地系）"&amp;"_年間発電",データシート3!$A$1:$AB$1,0),0)/10^3</f>
        <v>1625017.0419999999</v>
      </c>
      <c r="BF89" s="33">
        <f>VLOOKUP(BC89&amp;"_"&amp;$AZ$9,データシート3!A:AB,MATCH("ea_"&amp;"風力（陸上）"&amp;"_年間発電",データシート3!$A$1:$AB$1,0),0)/10^3</f>
        <v>1674495.8810000001</v>
      </c>
      <c r="BG89" s="33">
        <f>VLOOKUP(BC89&amp;"_"&amp;$AZ$9,データシート3!A:AB,MATCH("ea_"&amp;"中小水（河川）"&amp;"_年間発電",データシート3!$A$1:$AB$1,0),0)/10^3+VLOOKUP(BC89&amp;"_"&amp;$AZ$9,データシート3!A:AB,MATCH("ea_"&amp;"中小水（農業用水路）"&amp;"_年間発電",データシート3!$A$1:$AB$1,0),0)/10^3</f>
        <v>30218.418000000001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8815.608000000002</v>
      </c>
      <c r="BI89" s="33">
        <f t="shared" si="26"/>
        <v>3338546.949</v>
      </c>
      <c r="BJ89" s="33">
        <f>(VLOOKUP($BC89&amp;"_"&amp;$AZ$8,データシート3!$A:$AN,MATCH("da_合計",データシート3!$A$1:$AN$1,0),0))/10^3</f>
        <v>24906.522440796838</v>
      </c>
      <c r="BK89" s="33">
        <f t="shared" si="21"/>
        <v>3313640.4265592033</v>
      </c>
      <c r="BL89" s="33">
        <f t="shared" si="22"/>
        <v>0</v>
      </c>
      <c r="BM89" s="33">
        <f t="shared" si="23"/>
        <v>3313640.4265592033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01400</v>
      </c>
      <c r="AY90" s="18" t="str">
        <f>IF(IFERROR(比較地域マスタ!$AE25,"")=0,"",IFERROR(比較地域マスタ!$AE25,""))</f>
        <v>倶知安町</v>
      </c>
      <c r="AZ90" s="16"/>
      <c r="BA90" s="22">
        <v>19</v>
      </c>
      <c r="BB90" s="22">
        <v>1</v>
      </c>
      <c r="BC90" s="18" t="str">
        <f t="shared" si="24"/>
        <v>01400</v>
      </c>
      <c r="BD90" s="18" t="str">
        <f t="shared" si="25"/>
        <v>倶知安町</v>
      </c>
      <c r="BE90" s="33">
        <f>VLOOKUP(BC90&amp;"_"&amp;$AZ$9,データシート3!A:AB,MATCH("ea_"&amp;"太陽光（建物系）"&amp;"_年間発電",データシート3!$A$1:$AB$1,0),0)/10^3+VLOOKUP(BC90&amp;"_"&amp;$AZ$9,データシート3!A:AB,MATCH("ea_"&amp;"太陽光（土地系）"&amp;"_年間発電",データシート3!$A$1:$AB$1,0),0)/10^3</f>
        <v>1675205.2270000004</v>
      </c>
      <c r="BF90" s="33">
        <f>VLOOKUP(BC90&amp;"_"&amp;$AZ$9,データシート3!A:AB,MATCH("ea_"&amp;"風力（陸上）"&amp;"_年間発電",データシート3!$A$1:$AB$1,0),0)/10^3</f>
        <v>1083059.7779999997</v>
      </c>
      <c r="BG90" s="33">
        <f>VLOOKUP(BC90&amp;"_"&amp;$AZ$9,データシート3!A:AB,MATCH("ea_"&amp;"中小水（河川）"&amp;"_年間発電",データシート3!$A$1:$AB$1,0),0)/10^3+VLOOKUP(BC90&amp;"_"&amp;$AZ$9,データシート3!A:AB,MATCH("ea_"&amp;"中小水（農業用水路）"&amp;"_年間発電",データシート3!$A$1:$AB$1,0),0)/10^3</f>
        <v>24028.82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5657.1379999999999</v>
      </c>
      <c r="BI90" s="33">
        <f t="shared" si="26"/>
        <v>2787950.9629999995</v>
      </c>
      <c r="BJ90" s="33">
        <f>(VLOOKUP($BC90&amp;"_"&amp;$AZ$8,データシート3!$A:$AN,MATCH("da_合計",データシート3!$A$1:$AN$1,0),0))/10^3</f>
        <v>95627.417125651977</v>
      </c>
      <c r="BK90" s="33">
        <f t="shared" si="21"/>
        <v>2692323.5458743474</v>
      </c>
      <c r="BL90" s="33">
        <f t="shared" si="22"/>
        <v>0</v>
      </c>
      <c r="BM90" s="33">
        <f t="shared" si="23"/>
        <v>2692323.5458743474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01429</v>
      </c>
      <c r="AY91" s="18" t="str">
        <f>IF(IFERROR(比較地域マスタ!$AE26,"")=0,"",IFERROR(比較地域マスタ!$AE26,""))</f>
        <v>栗山町</v>
      </c>
      <c r="BA91" s="22">
        <v>20</v>
      </c>
      <c r="BB91" s="22">
        <v>1</v>
      </c>
      <c r="BC91" s="18" t="str">
        <f t="shared" si="24"/>
        <v>01429</v>
      </c>
      <c r="BD91" s="18" t="str">
        <f t="shared" si="25"/>
        <v>栗山町</v>
      </c>
      <c r="BE91" s="33">
        <f>VLOOKUP(BC91&amp;"_"&amp;$AZ$9,データシート3!A:AB,MATCH("ea_"&amp;"太陽光（建物系）"&amp;"_年間発電",データシート3!$A$1:$AB$1,0),0)/10^3+VLOOKUP(BC91&amp;"_"&amp;$AZ$9,データシート3!A:AB,MATCH("ea_"&amp;"太陽光（土地系）"&amp;"_年間発電",データシート3!$A$1:$AB$1,0),0)/10^3</f>
        <v>1830637.925</v>
      </c>
      <c r="BF91" s="33">
        <f>VLOOKUP(BC91&amp;"_"&amp;$AZ$9,データシート3!A:AB,MATCH("ea_"&amp;"風力（陸上）"&amp;"_年間発電",データシート3!$A$1:$AB$1,0),0)/10^3</f>
        <v>651901.01800000004</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181.75200000000001</v>
      </c>
      <c r="BI91" s="33">
        <f t="shared" si="26"/>
        <v>2482720.6949999998</v>
      </c>
      <c r="BJ91" s="33">
        <f>(VLOOKUP($BC91&amp;"_"&amp;$AZ$8,データシート3!$A:$AN,MATCH("da_合計",データシート3!$A$1:$AN$1,0),0))/10^3</f>
        <v>57074.035557320793</v>
      </c>
      <c r="BK91" s="33">
        <f t="shared" si="21"/>
        <v>2425646.659442679</v>
      </c>
      <c r="BL91" s="33">
        <f t="shared" si="22"/>
        <v>0</v>
      </c>
      <c r="BM91" s="33">
        <f t="shared" si="23"/>
        <v>2425646.659442679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01393</v>
      </c>
      <c r="AY92" s="18" t="str">
        <f>IF(IFERROR(比較地域マスタ!$AE27,"")=0,"",IFERROR(比較地域マスタ!$AE27,""))</f>
        <v>黒松内町</v>
      </c>
      <c r="AZ92" s="16"/>
      <c r="BA92" s="22">
        <v>21</v>
      </c>
      <c r="BB92" s="22">
        <v>1</v>
      </c>
      <c r="BC92" s="18" t="str">
        <f t="shared" si="24"/>
        <v>01393</v>
      </c>
      <c r="BD92" s="18" t="str">
        <f t="shared" si="25"/>
        <v>黒松内町</v>
      </c>
      <c r="BE92" s="33">
        <f>VLOOKUP(BC92&amp;"_"&amp;$AZ$9,データシート3!A:AB,MATCH("ea_"&amp;"太陽光（建物系）"&amp;"_年間発電",データシート3!$A$1:$AB$1,0),0)/10^3+VLOOKUP(BC92&amp;"_"&amp;$AZ$9,データシート3!A:AB,MATCH("ea_"&amp;"太陽光（土地系）"&amp;"_年間発電",データシート3!$A$1:$AB$1,0),0)/10^3</f>
        <v>961219.29599999997</v>
      </c>
      <c r="BF92" s="33">
        <f>VLOOKUP(BC92&amp;"_"&amp;$AZ$9,データシート3!A:AB,MATCH("ea_"&amp;"風力（陸上）"&amp;"_年間発電",データシート3!$A$1:$AB$1,0),0)/10^3</f>
        <v>3155080.1090000002</v>
      </c>
      <c r="BG92" s="33">
        <f>VLOOKUP(BC92&amp;"_"&amp;$AZ$9,データシート3!A:AB,MATCH("ea_"&amp;"中小水（河川）"&amp;"_年間発電",データシート3!$A$1:$AB$1,0),0)/10^3+VLOOKUP(BC92&amp;"_"&amp;$AZ$9,データシート3!A:AB,MATCH("ea_"&amp;"中小水（農業用水路）"&amp;"_年間発電",データシート3!$A$1:$AB$1,0),0)/10^3</f>
        <v>10587.331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21668.770999999997</v>
      </c>
      <c r="BI92" s="33">
        <f t="shared" si="26"/>
        <v>4148555.5070000002</v>
      </c>
      <c r="BJ92" s="33">
        <f>(VLOOKUP($BC92&amp;"_"&amp;$AZ$8,データシート3!$A:$AN,MATCH("da_合計",データシート3!$A$1:$AN$1,0),0))/10^3</f>
        <v>13421.866727537754</v>
      </c>
      <c r="BK92" s="33">
        <f>BI92-BJ92</f>
        <v>4135133.6402724623</v>
      </c>
      <c r="BL92" s="33">
        <f t="shared" si="22"/>
        <v>0</v>
      </c>
      <c r="BM92" s="33">
        <f t="shared" si="23"/>
        <v>4135133.6402724623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01100</v>
      </c>
      <c r="AY93" s="18" t="str">
        <f>IF(IFERROR(比較地域マスタ!$AE28,"")=0,"",IFERROR(比較地域マスタ!$AE28,""))</f>
        <v>札幌市</v>
      </c>
      <c r="AZ93" s="16"/>
      <c r="BA93" s="22">
        <v>22</v>
      </c>
      <c r="BB93" s="22">
        <v>1</v>
      </c>
      <c r="BC93" s="18" t="str">
        <f t="shared" si="24"/>
        <v>01100</v>
      </c>
      <c r="BD93" s="18" t="str">
        <f t="shared" si="25"/>
        <v>札幌市</v>
      </c>
      <c r="BE93" s="33">
        <f>VLOOKUP(BC93&amp;"_"&amp;$AZ$9,データシート3!A:AB,MATCH("ea_"&amp;"太陽光（建物系）"&amp;"_年間発電",データシート3!$A$1:$AB$1,0),0)/10^3+VLOOKUP(BC93&amp;"_"&amp;$AZ$9,データシート3!A:AB,MATCH("ea_"&amp;"太陽光（土地系）"&amp;"_年間発電",データシート3!$A$1:$AB$1,0),0)/10^3</f>
        <v>5711232.1499999985</v>
      </c>
      <c r="BF93" s="33">
        <f>VLOOKUP(BC93&amp;"_"&amp;$AZ$9,データシート3!A:AB,MATCH("ea_"&amp;"風力（陸上）"&amp;"_年間発電",データシート3!$A$1:$AB$1,0),0)/10^3</f>
        <v>8578796.9869999997</v>
      </c>
      <c r="BG93" s="33">
        <f>VLOOKUP(BC93&amp;"_"&amp;$AZ$9,データシート3!A:AB,MATCH("ea_"&amp;"中小水（河川）"&amp;"_年間発電",データシート3!$A$1:$AB$1,0),0)/10^3+VLOOKUP(BC93&amp;"_"&amp;$AZ$9,データシート3!A:AB,MATCH("ea_"&amp;"中小水（農業用水路）"&amp;"_年間発電",データシート3!$A$1:$AB$1,0),0)/10^3</f>
        <v>83190.354999999996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913047.45900000003</v>
      </c>
      <c r="BI93" s="33">
        <f t="shared" si="26"/>
        <v>15286266.950999999</v>
      </c>
      <c r="BJ93" s="33">
        <f>(VLOOKUP($BC93&amp;"_"&amp;$AZ$8,データシート3!$A:$AN,MATCH("da_合計",データシート3!$A$1:$AN$1,0),0))/10^3</f>
        <v>10433390.352451934</v>
      </c>
      <c r="BK93" s="33">
        <f t="shared" si="21"/>
        <v>4852876.5985480659</v>
      </c>
      <c r="BL93" s="33">
        <f t="shared" si="22"/>
        <v>0</v>
      </c>
      <c r="BM93" s="33">
        <f t="shared" si="23"/>
        <v>4852876.5985480659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01391</v>
      </c>
      <c r="AY94" s="18" t="str">
        <f>IF(IFERROR(比較地域マスタ!$AE29,"")=0,"",IFERROR(比較地域マスタ!$AE29,""))</f>
        <v>島牧村</v>
      </c>
      <c r="AZ94" s="16"/>
      <c r="BA94" s="22">
        <v>23</v>
      </c>
      <c r="BB94" s="22">
        <v>1</v>
      </c>
      <c r="BC94" s="18" t="str">
        <f t="shared" si="24"/>
        <v>01391</v>
      </c>
      <c r="BD94" s="18" t="str">
        <f t="shared" si="25"/>
        <v>島牧村</v>
      </c>
      <c r="BE94" s="33">
        <f>VLOOKUP(BC94&amp;"_"&amp;$AZ$9,データシート3!A:AB,MATCH("ea_"&amp;"太陽光（建物系）"&amp;"_年間発電",データシート3!$A$1:$AB$1,0),0)/10^3+VLOOKUP(BC94&amp;"_"&amp;$AZ$9,データシート3!A:AB,MATCH("ea_"&amp;"太陽光（土地系）"&amp;"_年間発電",データシート3!$A$1:$AB$1,0),0)/10^3</f>
        <v>139046.204</v>
      </c>
      <c r="BF94" s="33">
        <f>VLOOKUP(BC94&amp;"_"&amp;$AZ$9,データシート3!A:AB,MATCH("ea_"&amp;"風力（陸上）"&amp;"_年間発電",データシート3!$A$1:$AB$1,0),0)/10^3</f>
        <v>3948494.5759999999</v>
      </c>
      <c r="BG94" s="33">
        <f>VLOOKUP(BC94&amp;"_"&amp;$AZ$9,データシート3!A:AB,MATCH("ea_"&amp;"中小水（河川）"&amp;"_年間発電",データシート3!$A$1:$AB$1,0),0)/10^3+VLOOKUP(BC94&amp;"_"&amp;$AZ$9,データシート3!A:AB,MATCH("ea_"&amp;"中小水（農業用水路）"&amp;"_年間発電",データシート3!$A$1:$AB$1,0),0)/10^3</f>
        <v>151976.67800000004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792.9910000000001</v>
      </c>
      <c r="BI94" s="33">
        <f t="shared" si="26"/>
        <v>4240310.449</v>
      </c>
      <c r="BJ94" s="33">
        <f>(VLOOKUP($BC94&amp;"_"&amp;$AZ$8,データシート3!$A:$AN,MATCH("da_合計",データシート3!$A$1:$AN$1,0),0))/10^3</f>
        <v>6202.4148538784011</v>
      </c>
      <c r="BK94" s="33">
        <f t="shared" si="21"/>
        <v>4234108.0341461217</v>
      </c>
      <c r="BL94" s="33">
        <f t="shared" si="22"/>
        <v>0</v>
      </c>
      <c r="BM94" s="33">
        <f t="shared" si="23"/>
        <v>4234108.0341461217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01405</v>
      </c>
      <c r="AY95" s="18" t="str">
        <f>IF(IFERROR(比較地域マスタ!$AE30,"")=0,"",IFERROR(比較地域マスタ!$AE30,""))</f>
        <v>積丹町</v>
      </c>
      <c r="AZ95" s="16"/>
      <c r="BA95" s="22">
        <v>24</v>
      </c>
      <c r="BB95" s="22">
        <v>1</v>
      </c>
      <c r="BC95" s="18" t="str">
        <f t="shared" si="24"/>
        <v>01405</v>
      </c>
      <c r="BD95" s="18" t="str">
        <f t="shared" si="25"/>
        <v>積丹町</v>
      </c>
      <c r="BE95" s="33">
        <f>VLOOKUP(BC95&amp;"_"&amp;$AZ$9,データシート3!A:AB,MATCH("ea_"&amp;"太陽光（建物系）"&amp;"_年間発電",データシート3!$A$1:$AB$1,0),0)/10^3+VLOOKUP(BC95&amp;"_"&amp;$AZ$9,データシート3!A:AB,MATCH("ea_"&amp;"太陽光（土地系）"&amp;"_年間発電",データシート3!$A$1:$AB$1,0),0)/10^3</f>
        <v>279377.51400000002</v>
      </c>
      <c r="BF95" s="33">
        <f>VLOOKUP(BC95&amp;"_"&amp;$AZ$9,データシート3!A:AB,MATCH("ea_"&amp;"風力（陸上）"&amp;"_年間発電",データシート3!$A$1:$AB$1,0),0)/10^3</f>
        <v>2690979.21</v>
      </c>
      <c r="BG95" s="33">
        <f>VLOOKUP(BC95&amp;"_"&amp;$AZ$9,データシート3!A:AB,MATCH("ea_"&amp;"中小水（河川）"&amp;"_年間発電",データシート3!$A$1:$AB$1,0),0)/10^3+VLOOKUP(BC95&amp;"_"&amp;$AZ$9,データシート3!A:AB,MATCH("ea_"&amp;"中小水（農業用水路）"&amp;"_年間発電",データシート3!$A$1:$AB$1,0),0)/10^3</f>
        <v>23152.222000000002</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50.036999999999999</v>
      </c>
      <c r="BI95" s="33">
        <f t="shared" si="26"/>
        <v>2993558.983</v>
      </c>
      <c r="BJ95" s="33">
        <f>(VLOOKUP($BC95&amp;"_"&amp;$AZ$8,データシート3!$A:$AN,MATCH("da_合計",データシート3!$A$1:$AN$1,0),0))/10^3</f>
        <v>8329.0355956257663</v>
      </c>
      <c r="BK95" s="33">
        <f t="shared" si="21"/>
        <v>2985229.9474043744</v>
      </c>
      <c r="BL95" s="33">
        <f t="shared" si="22"/>
        <v>0</v>
      </c>
      <c r="BM95" s="33">
        <f t="shared" si="23"/>
        <v>2985229.9474043744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01304</v>
      </c>
      <c r="AY96" s="18" t="str">
        <f>IF(IFERROR(比較地域マスタ!$AE31,"")=0,"",IFERROR(比較地域マスタ!$AE31,""))</f>
        <v>新篠津村</v>
      </c>
      <c r="AZ96" s="16"/>
      <c r="BA96" s="22">
        <v>25</v>
      </c>
      <c r="BB96" s="22">
        <v>1</v>
      </c>
      <c r="BC96" s="18" t="str">
        <f t="shared" si="24"/>
        <v>01304</v>
      </c>
      <c r="BD96" s="18" t="str">
        <f t="shared" si="25"/>
        <v>新篠津村</v>
      </c>
      <c r="BE96" s="33">
        <f>VLOOKUP(BC96&amp;"_"&amp;$AZ$9,データシート3!A:AB,MATCH("ea_"&amp;"太陽光（建物系）"&amp;"_年間発電",データシート3!$A$1:$AB$1,0),0)/10^3+VLOOKUP(BC96&amp;"_"&amp;$AZ$9,データシート3!A:AB,MATCH("ea_"&amp;"太陽光（土地系）"&amp;"_年間発電",データシート3!$A$1:$AB$1,0),0)/10^3</f>
        <v>229607.49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1312.739</v>
      </c>
      <c r="BI96" s="33">
        <f t="shared" si="26"/>
        <v>230920.22899999999</v>
      </c>
      <c r="BJ96" s="33">
        <f>(VLOOKUP($BC96&amp;"_"&amp;$AZ$8,データシート3!$A:$AN,MATCH("da_合計",データシート3!$A$1:$AN$1,0),0))/10^3</f>
        <v>12710.340052704592</v>
      </c>
      <c r="BK96" s="33">
        <f t="shared" si="21"/>
        <v>218209.8889472954</v>
      </c>
      <c r="BL96" s="33">
        <f t="shared" si="22"/>
        <v>0</v>
      </c>
      <c r="BM96" s="33">
        <f t="shared" si="23"/>
        <v>218209.8889472954</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01432</v>
      </c>
      <c r="AY97" s="18" t="str">
        <f>IF(IFERROR(比較地域マスタ!$AE32,"")=0,"",IFERROR(比較地域マスタ!$AE32,""))</f>
        <v>新十津川町</v>
      </c>
      <c r="AZ97" s="16"/>
      <c r="BA97" s="22">
        <v>26</v>
      </c>
      <c r="BB97" s="22">
        <v>1</v>
      </c>
      <c r="BC97" s="18" t="str">
        <f t="shared" si="24"/>
        <v>01432</v>
      </c>
      <c r="BD97" s="18" t="str">
        <f t="shared" si="25"/>
        <v>新十津川町</v>
      </c>
      <c r="BE97" s="33">
        <f>VLOOKUP(BC97&amp;"_"&amp;$AZ$9,データシート3!A:AB,MATCH("ea_"&amp;"太陽光（建物系）"&amp;"_年間発電",データシート3!$A$1:$AB$1,0),0)/10^3+VLOOKUP(BC97&amp;"_"&amp;$AZ$9,データシート3!A:AB,MATCH("ea_"&amp;"太陽光（土地系）"&amp;"_年間発電",データシート3!$A$1:$AB$1,0),0)/10^3</f>
        <v>1348587.247</v>
      </c>
      <c r="BF97" s="33">
        <f>VLOOKUP(BC97&amp;"_"&amp;$AZ$9,データシート3!A:AB,MATCH("ea_"&amp;"風力（陸上）"&amp;"_年間発電",データシート3!$A$1:$AB$1,0),0)/10^3</f>
        <v>4790749.4780000001</v>
      </c>
      <c r="BG97" s="33">
        <f>VLOOKUP(BC97&amp;"_"&amp;$AZ$9,データシート3!A:AB,MATCH("ea_"&amp;"中小水（河川）"&amp;"_年間発電",データシート3!$A$1:$AB$1,0),0)/10^3+VLOOKUP(BC97&amp;"_"&amp;$AZ$9,データシート3!A:AB,MATCH("ea_"&amp;"中小水（農業用水路）"&amp;"_年間発電",データシート3!$A$1:$AB$1,0),0)/10^3</f>
        <v>31817.181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6171153.9059999995</v>
      </c>
      <c r="BJ97" s="33">
        <f>(VLOOKUP($BC97&amp;"_"&amp;$AZ$8,データシート3!$A:$AN,MATCH("da_合計",データシート3!$A$1:$AN$1,0),0))/10^3</f>
        <v>24915.085358995777</v>
      </c>
      <c r="BK97" s="33">
        <f t="shared" si="21"/>
        <v>6146238.8206410035</v>
      </c>
      <c r="BL97" s="33">
        <f t="shared" si="22"/>
        <v>0</v>
      </c>
      <c r="BM97" s="33">
        <f t="shared" si="23"/>
        <v>6146238.8206410035</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01392</v>
      </c>
      <c r="AY98" s="18" t="str">
        <f>IF(IFERROR(比較地域マスタ!$AE33,"")=0,"",IFERROR(比較地域マスタ!$AE33,""))</f>
        <v>寿都町</v>
      </c>
      <c r="AZ98" s="16"/>
      <c r="BA98" s="22">
        <v>27</v>
      </c>
      <c r="BB98" s="22">
        <v>1</v>
      </c>
      <c r="BC98" s="18" t="str">
        <f t="shared" si="24"/>
        <v>01392</v>
      </c>
      <c r="BD98" s="18" t="str">
        <f t="shared" si="25"/>
        <v>寿都町</v>
      </c>
      <c r="BE98" s="33">
        <f>VLOOKUP(BC98&amp;"_"&amp;$AZ$9,データシート3!A:AB,MATCH("ea_"&amp;"太陽光（建物系）"&amp;"_年間発電",データシート3!$A$1:$AB$1,0),0)/10^3+VLOOKUP(BC98&amp;"_"&amp;$AZ$9,データシート3!A:AB,MATCH("ea_"&amp;"太陽光（土地系）"&amp;"_年間発電",データシート3!$A$1:$AB$1,0),0)/10^3</f>
        <v>55931.826000000001</v>
      </c>
      <c r="BF98" s="33">
        <f>VLOOKUP(BC98&amp;"_"&amp;$AZ$9,データシート3!A:AB,MATCH("ea_"&amp;"風力（陸上）"&amp;"_年間発電",データシート3!$A$1:$AB$1,0),0)/10^3</f>
        <v>1150035.5109999999</v>
      </c>
      <c r="BG98" s="33">
        <f>VLOOKUP(BC98&amp;"_"&amp;$AZ$9,データシート3!A:AB,MATCH("ea_"&amp;"中小水（河川）"&amp;"_年間発電",データシート3!$A$1:$AB$1,0),0)/10^3+VLOOKUP(BC98&amp;"_"&amp;$AZ$9,データシート3!A:AB,MATCH("ea_"&amp;"中小水（農業用水路）"&amp;"_年間発電",データシート3!$A$1:$AB$1,0),0)/10^3</f>
        <v>13020.239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1218987.5759999999</v>
      </c>
      <c r="BJ98" s="33">
        <f>(VLOOKUP($BC98&amp;"_"&amp;$AZ$8,データシート3!$A:$AN,MATCH("da_合計",データシート3!$A$1:$AN$1,0),0))/10^3</f>
        <v>17053.669726125918</v>
      </c>
      <c r="BK98" s="33">
        <f t="shared" si="21"/>
        <v>1201933.906273874</v>
      </c>
      <c r="BL98" s="33">
        <f t="shared" si="22"/>
        <v>0</v>
      </c>
      <c r="BM98" s="33">
        <f t="shared" si="23"/>
        <v>1201933.906273874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01226</v>
      </c>
      <c r="AY99" s="18" t="str">
        <f>IF(IFERROR(比較地域マスタ!$AE34,"")=0,"",IFERROR(比較地域マスタ!$AE34,""))</f>
        <v>砂川市</v>
      </c>
      <c r="AZ99" s="16"/>
      <c r="BA99" s="22">
        <v>28</v>
      </c>
      <c r="BB99" s="22">
        <v>1</v>
      </c>
      <c r="BC99" s="18" t="str">
        <f t="shared" si="24"/>
        <v>01226</v>
      </c>
      <c r="BD99" s="18" t="str">
        <f t="shared" si="25"/>
        <v>砂川市</v>
      </c>
      <c r="BE99" s="33">
        <f>VLOOKUP(BC99&amp;"_"&amp;$AZ$9,データシート3!A:AB,MATCH("ea_"&amp;"太陽光（建物系）"&amp;"_年間発電",データシート3!$A$1:$AB$1,0),0)/10^3+VLOOKUP(BC99&amp;"_"&amp;$AZ$9,データシート3!A:AB,MATCH("ea_"&amp;"太陽光（土地系）"&amp;"_年間発電",データシート3!$A$1:$AB$1,0),0)/10^3</f>
        <v>420676.701</v>
      </c>
      <c r="BF99" s="33">
        <f>VLOOKUP(BC99&amp;"_"&amp;$AZ$9,データシート3!A:AB,MATCH("ea_"&amp;"風力（陸上）"&amp;"_年間発電",データシート3!$A$1:$AB$1,0),0)/10^3</f>
        <v>173300.11199999996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593976.81299999997</v>
      </c>
      <c r="BJ99" s="33">
        <f>(VLOOKUP($BC99&amp;"_"&amp;$AZ$8,データシート3!$A:$AN,MATCH("da_合計",データシート3!$A$1:$AN$1,0),0))/10^3</f>
        <v>103815.52011687591</v>
      </c>
      <c r="BK99" s="33">
        <f t="shared" si="21"/>
        <v>490161.29288312409</v>
      </c>
      <c r="BL99" s="33">
        <f t="shared" si="22"/>
        <v>0</v>
      </c>
      <c r="BM99" s="33">
        <f t="shared" si="23"/>
        <v>490161.29288312409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01225</v>
      </c>
      <c r="AY100" s="18" t="str">
        <f>IF(IFERROR(比較地域マスタ!$AE35,"")=0,"",IFERROR(比較地域マスタ!$AE35,""))</f>
        <v>滝川市</v>
      </c>
      <c r="AZ100" s="16"/>
      <c r="BA100" s="22">
        <v>29</v>
      </c>
      <c r="BB100" s="22">
        <v>1</v>
      </c>
      <c r="BC100" s="18" t="str">
        <f t="shared" si="24"/>
        <v>01225</v>
      </c>
      <c r="BD100" s="18" t="str">
        <f t="shared" si="25"/>
        <v>滝川市</v>
      </c>
      <c r="BE100" s="33">
        <f>VLOOKUP(BC100&amp;"_"&amp;$AZ$9,データシート3!A:AB,MATCH("ea_"&amp;"太陽光（建物系）"&amp;"_年間発電",データシート3!$A$1:$AB$1,0),0)/10^3+VLOOKUP(BC100&amp;"_"&amp;$AZ$9,データシート3!A:AB,MATCH("ea_"&amp;"太陽光（土地系）"&amp;"_年間発電",データシート3!$A$1:$AB$1,0),0)/10^3</f>
        <v>1421010.9270000001</v>
      </c>
      <c r="BF100" s="33">
        <f>VLOOKUP(BC100&amp;"_"&amp;$AZ$9,データシート3!A:AB,MATCH("ea_"&amp;"風力（陸上）"&amp;"_年間発電",データシート3!$A$1:$AB$1,0),0)/10^3</f>
        <v>58129.249000000003</v>
      </c>
      <c r="BG100" s="33">
        <f>VLOOKUP(BC100&amp;"_"&amp;$AZ$9,データシート3!A:AB,MATCH("ea_"&amp;"中小水（河川）"&amp;"_年間発電",データシート3!$A$1:$AB$1,0),0)/10^3+VLOOKUP(BC100&amp;"_"&amp;$AZ$9,データシート3!A:AB,MATCH("ea_"&amp;"中小水（農業用水路）"&amp;"_年間発電",データシート3!$A$1:$AB$1,0),0)/10^3</f>
        <v>1344.981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1480485.1570000001</v>
      </c>
      <c r="BJ100" s="33">
        <f>(VLOOKUP($BC100&amp;"_"&amp;$AZ$8,データシート3!$A:$AN,MATCH("da_合計",データシート3!$A$1:$AN$1,0),0))/10^3</f>
        <v>191659.82129150227</v>
      </c>
      <c r="BK100" s="33">
        <f t="shared" si="21"/>
        <v>1288825.3357084978</v>
      </c>
      <c r="BL100" s="33">
        <f t="shared" si="22"/>
        <v>0</v>
      </c>
      <c r="BM100" s="33">
        <f t="shared" si="23"/>
        <v>1288825.3357084978</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01434</v>
      </c>
      <c r="AY101" s="18" t="str">
        <f>IF(IFERROR(比較地域マスタ!$AE36,"")=0,"",IFERROR(比較地域マスタ!$AE36,""))</f>
        <v>秩父別町</v>
      </c>
      <c r="AZ101" s="16"/>
      <c r="BA101" s="22">
        <v>30</v>
      </c>
      <c r="BB101" s="22">
        <v>1</v>
      </c>
      <c r="BC101" s="18" t="str">
        <f t="shared" si="24"/>
        <v>01434</v>
      </c>
      <c r="BD101" s="18" t="str">
        <f t="shared" si="25"/>
        <v>秩父別町</v>
      </c>
      <c r="BE101" s="33">
        <f>VLOOKUP(BC101&amp;"_"&amp;$AZ$9,データシート3!A:AB,MATCH("ea_"&amp;"太陽光（建物系）"&amp;"_年間発電",データシート3!$A$1:$AB$1,0),0)/10^3+VLOOKUP(BC101&amp;"_"&amp;$AZ$9,データシート3!A:AB,MATCH("ea_"&amp;"太陽光（土地系）"&amp;"_年間発電",データシート3!$A$1:$AB$1,0),0)/10^3</f>
        <v>618853.87600000005</v>
      </c>
      <c r="BF101" s="33">
        <f>VLOOKUP(BC101&amp;"_"&amp;$AZ$9,データシート3!A:AB,MATCH("ea_"&amp;"風力（陸上）"&amp;"_年間発電",データシート3!$A$1:$AB$1,0),0)/10^3</f>
        <v>26984.145</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561.69100000000003</v>
      </c>
      <c r="BI101" s="33">
        <f t="shared" si="26"/>
        <v>646399.71200000006</v>
      </c>
      <c r="BJ101" s="33">
        <f>(VLOOKUP($BC101&amp;"_"&amp;$AZ$8,データシート3!$A:$AN,MATCH("da_合計",データシート3!$A$1:$AN$1,0),0))/10^3</f>
        <v>10552.983591962386</v>
      </c>
      <c r="BK101" s="33">
        <f t="shared" si="21"/>
        <v>635846.72840803768</v>
      </c>
      <c r="BL101" s="33">
        <f t="shared" si="22"/>
        <v>0</v>
      </c>
      <c r="BM101" s="33">
        <f t="shared" si="23"/>
        <v>635846.72840803768</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01224</v>
      </c>
      <c r="AY102" s="18" t="str">
        <f>IF(IFERROR(比較地域マスタ!$AE37,"")=0,"",IFERROR(比較地域マスタ!$AE37,""))</f>
        <v>千歳市</v>
      </c>
      <c r="AZ102" s="16"/>
      <c r="BA102" s="22">
        <v>31</v>
      </c>
      <c r="BB102" s="22">
        <v>1</v>
      </c>
      <c r="BC102" s="18" t="str">
        <f t="shared" si="24"/>
        <v>01224</v>
      </c>
      <c r="BD102" s="18" t="str">
        <f t="shared" si="25"/>
        <v>千歳市</v>
      </c>
      <c r="BE102" s="33">
        <f>VLOOKUP(BC102&amp;"_"&amp;$AZ$9,データシート3!A:AB,MATCH("ea_"&amp;"太陽光（建物系）"&amp;"_年間発電",データシート3!$A$1:$AB$1,0),0)/10^3+VLOOKUP(BC102&amp;"_"&amp;$AZ$9,データシート3!A:AB,MATCH("ea_"&amp;"太陽光（土地系）"&amp;"_年間発電",データシート3!$A$1:$AB$1,0),0)/10^3</f>
        <v>2432708.2009999999</v>
      </c>
      <c r="BF102" s="33">
        <f>VLOOKUP(BC102&amp;"_"&amp;$AZ$9,データシート3!A:AB,MATCH("ea_"&amp;"風力（陸上）"&amp;"_年間発電",データシート3!$A$1:$AB$1,0),0)/10^3</f>
        <v>4477204.4850000003</v>
      </c>
      <c r="BG102" s="33">
        <f>VLOOKUP(BC102&amp;"_"&amp;$AZ$9,データシート3!A:AB,MATCH("ea_"&amp;"中小水（河川）"&amp;"_年間発電",データシート3!$A$1:$AB$1,0),0)/10^3+VLOOKUP(BC102&amp;"_"&amp;$AZ$9,データシート3!A:AB,MATCH("ea_"&amp;"中小水（農業用水路）"&amp;"_年間発電",データシート3!$A$1:$AB$1,0),0)/10^3</f>
        <v>3665.616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904861.77899999998</v>
      </c>
      <c r="BI102" s="33">
        <f t="shared" si="26"/>
        <v>7818440.0810000012</v>
      </c>
      <c r="BJ102" s="33">
        <f>(VLOOKUP($BC102&amp;"_"&amp;$AZ$8,データシート3!$A:$AN,MATCH("da_合計",データシート3!$A$1:$AN$1,0),0))/10^3</f>
        <v>701507.24928239826</v>
      </c>
      <c r="BK102" s="33">
        <f t="shared" si="21"/>
        <v>7116932.8317176029</v>
      </c>
      <c r="BL102" s="33">
        <f t="shared" si="22"/>
        <v>0</v>
      </c>
      <c r="BM102" s="33">
        <f t="shared" si="23"/>
        <v>7116932.8317176029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01430</v>
      </c>
      <c r="AY103" s="18" t="str">
        <f>IF(IFERROR(比較地域マスタ!$AE38,"")=0,"",IFERROR(比較地域マスタ!$AE38,""))</f>
        <v>月形町</v>
      </c>
      <c r="AZ103" s="16"/>
      <c r="BA103" s="22">
        <v>32</v>
      </c>
      <c r="BB103" s="22">
        <v>1</v>
      </c>
      <c r="BC103" s="18" t="str">
        <f t="shared" si="24"/>
        <v>01430</v>
      </c>
      <c r="BD103" s="18" t="str">
        <f t="shared" si="25"/>
        <v>月形町</v>
      </c>
      <c r="BE103" s="33">
        <f>VLOOKUP(BC103&amp;"_"&amp;$AZ$9,データシート3!A:AB,MATCH("ea_"&amp;"太陽光（建物系）"&amp;"_年間発電",データシート3!$A$1:$AB$1,0),0)/10^3+VLOOKUP(BC103&amp;"_"&amp;$AZ$9,データシート3!A:AB,MATCH("ea_"&amp;"太陽光（土地系）"&amp;"_年間発電",データシート3!$A$1:$AB$1,0),0)/10^3</f>
        <v>641928.74700000009</v>
      </c>
      <c r="BF103" s="33">
        <f>VLOOKUP(BC103&amp;"_"&amp;$AZ$9,データシート3!A:AB,MATCH("ea_"&amp;"風力（陸上）"&amp;"_年間発電",データシート3!$A$1:$AB$1,0),0)/10^3</f>
        <v>239146.46400000001</v>
      </c>
      <c r="BG103" s="33">
        <f>VLOOKUP(BC103&amp;"_"&amp;$AZ$9,データシート3!A:AB,MATCH("ea_"&amp;"中小水（河川）"&amp;"_年間発電",データシート3!$A$1:$AB$1,0),0)/10^3+VLOOKUP(BC103&amp;"_"&amp;$AZ$9,データシート3!A:AB,MATCH("ea_"&amp;"中小水（農業用水路）"&amp;"_年間発電",データシート3!$A$1:$AB$1,0),0)/10^3</f>
        <v>2552.732</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883627.94300000009</v>
      </c>
      <c r="BJ103" s="33">
        <f>(VLOOKUP($BC103&amp;"_"&amp;$AZ$8,データシート3!$A:$AN,MATCH("da_合計",データシート3!$A$1:$AN$1,0),0))/10^3</f>
        <v>15720.570518734217</v>
      </c>
      <c r="BK103" s="33">
        <f t="shared" si="21"/>
        <v>867907.37248126592</v>
      </c>
      <c r="BL103" s="33">
        <f t="shared" si="22"/>
        <v>0</v>
      </c>
      <c r="BM103" s="33">
        <f t="shared" si="23"/>
        <v>867907.37248126592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01303</v>
      </c>
      <c r="AY104" s="18" t="str">
        <f>IF(IFERROR(比較地域マスタ!$AE39,"")=0,"",IFERROR(比較地域マスタ!$AE39,""))</f>
        <v>当別町</v>
      </c>
      <c r="AZ104" s="16"/>
      <c r="BA104" s="22">
        <v>33</v>
      </c>
      <c r="BB104" s="22">
        <v>1</v>
      </c>
      <c r="BC104" s="18" t="str">
        <f t="shared" si="24"/>
        <v>01303</v>
      </c>
      <c r="BD104" s="18" t="str">
        <f t="shared" si="25"/>
        <v>当別町</v>
      </c>
      <c r="BE104" s="33">
        <f>VLOOKUP(BC104&amp;"_"&amp;$AZ$9,データシート3!A:AB,MATCH("ea_"&amp;"太陽光（建物系）"&amp;"_年間発電",データシート3!$A$1:$AB$1,0),0)/10^3+VLOOKUP(BC104&amp;"_"&amp;$AZ$9,データシート3!A:AB,MATCH("ea_"&amp;"太陽光（土地系）"&amp;"_年間発電",データシート3!$A$1:$AB$1,0),0)/10^3</f>
        <v>2084174.852</v>
      </c>
      <c r="BF104" s="33">
        <f>VLOOKUP(BC104&amp;"_"&amp;$AZ$9,データシート3!A:AB,MATCH("ea_"&amp;"風力（陸上）"&amp;"_年間発電",データシート3!$A$1:$AB$1,0),0)/10^3</f>
        <v>2175821.5260000001</v>
      </c>
      <c r="BG104" s="33">
        <f>VLOOKUP(BC104&amp;"_"&amp;$AZ$9,データシート3!A:AB,MATCH("ea_"&amp;"中小水（河川）"&amp;"_年間発電",データシート3!$A$1:$AB$1,0),0)/10^3+VLOOKUP(BC104&amp;"_"&amp;$AZ$9,データシート3!A:AB,MATCH("ea_"&amp;"中小水（農業用水路）"&amp;"_年間発電",データシート3!$A$1:$AB$1,0),0)/10^3</f>
        <v>18766.521000000001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20699.670000000002</v>
      </c>
      <c r="BI104" s="33">
        <f t="shared" si="26"/>
        <v>4299462.5690000001</v>
      </c>
      <c r="BJ104" s="33">
        <f>(VLOOKUP($BC104&amp;"_"&amp;$AZ$8,データシート3!$A:$AN,MATCH("da_合計",データシート3!$A$1:$AN$1,0),0))/10^3</f>
        <v>85437.716090750066</v>
      </c>
      <c r="BK104" s="33">
        <f t="shared" ref="BK104:BK135" si="27">BI104-BJ104</f>
        <v>4214024.8529092502</v>
      </c>
      <c r="BL104" s="33">
        <f t="shared" ref="BL104:BL135" si="28">IF(BK104&gt;0,0,BK104)</f>
        <v>0</v>
      </c>
      <c r="BM104" s="33">
        <f t="shared" ref="BM104:BM135" si="29">IF(BK104&gt;0,BK104,0)</f>
        <v>4214024.8529092502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01403</v>
      </c>
      <c r="AY105" s="18" t="str">
        <f>IF(IFERROR(比較地域マスタ!$AE40,"")=0,"",IFERROR(比較地域マスタ!$AE40,""))</f>
        <v>泊村</v>
      </c>
      <c r="AZ105" s="16"/>
      <c r="BA105" s="22">
        <v>34</v>
      </c>
      <c r="BB105" s="22">
        <v>1</v>
      </c>
      <c r="BC105" s="18" t="str">
        <f t="shared" si="24"/>
        <v>01403</v>
      </c>
      <c r="BD105" s="18" t="str">
        <f t="shared" si="25"/>
        <v>泊村</v>
      </c>
      <c r="BE105" s="33">
        <f>VLOOKUP(BC105&amp;"_"&amp;$AZ$9,データシート3!A:AB,MATCH("ea_"&amp;"太陽光（建物系）"&amp;"_年間発電",データシート3!$A$1:$AB$1,0),0)/10^3+VLOOKUP(BC105&amp;"_"&amp;$AZ$9,データシート3!A:AB,MATCH("ea_"&amp;"太陽光（土地系）"&amp;"_年間発電",データシート3!$A$1:$AB$1,0),0)/10^3</f>
        <v>17772.455999999998</v>
      </c>
      <c r="BF105" s="33">
        <f>VLOOKUP(BC105&amp;"_"&amp;$AZ$9,データシート3!A:AB,MATCH("ea_"&amp;"風力（陸上）"&amp;"_年間発電",データシート3!$A$1:$AB$1,0),0)/10^3</f>
        <v>228491.47299999997</v>
      </c>
      <c r="BG105" s="33">
        <f>VLOOKUP(BC105&amp;"_"&amp;$AZ$9,データシート3!A:AB,MATCH("ea_"&amp;"中小水（河川）"&amp;"_年間発電",データシート3!$A$1:$AB$1,0),0)/10^3+VLOOKUP(BC105&amp;"_"&amp;$AZ$9,データシート3!A:AB,MATCH("ea_"&amp;"中小水（農業用水路）"&amp;"_年間発電",データシート3!$A$1:$AB$1,0),0)/10^3</f>
        <v>8968.1350000000002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58.37700000000001</v>
      </c>
      <c r="BI105" s="33">
        <f t="shared" si="26"/>
        <v>255290.44099999999</v>
      </c>
      <c r="BJ105" s="33">
        <f>(VLOOKUP($BC105&amp;"_"&amp;$AZ$8,データシート3!$A:$AN,MATCH("da_合計",データシート3!$A$1:$AN$1,0),0))/10^3</f>
        <v>13849.473797728164</v>
      </c>
      <c r="BK105" s="33">
        <f t="shared" si="27"/>
        <v>241440.96720227183</v>
      </c>
      <c r="BL105" s="33">
        <f t="shared" si="28"/>
        <v>0</v>
      </c>
      <c r="BM105" s="33">
        <f t="shared" si="29"/>
        <v>241440.96720227183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01424</v>
      </c>
      <c r="AY106" s="18" t="str">
        <f>IF(IFERROR(比較地域マスタ!$AE41,"")=0,"",IFERROR(比較地域マスタ!$AE41,""))</f>
        <v>奈井江町</v>
      </c>
      <c r="AZ106" s="16"/>
      <c r="BA106" s="22">
        <v>35</v>
      </c>
      <c r="BB106" s="22">
        <v>1</v>
      </c>
      <c r="BC106" s="18" t="str">
        <f t="shared" si="24"/>
        <v>01424</v>
      </c>
      <c r="BD106" s="18" t="str">
        <f t="shared" si="25"/>
        <v>奈井江町</v>
      </c>
      <c r="BE106" s="33">
        <f>VLOOKUP(BC106&amp;"_"&amp;$AZ$9,データシート3!A:AB,MATCH("ea_"&amp;"太陽光（建物系）"&amp;"_年間発電",データシート3!$A$1:$AB$1,0),0)/10^3+VLOOKUP(BC106&amp;"_"&amp;$AZ$9,データシート3!A:AB,MATCH("ea_"&amp;"太陽光（土地系）"&amp;"_年間発電",データシート3!$A$1:$AB$1,0),0)/10^3</f>
        <v>384216.42799999996</v>
      </c>
      <c r="BF106" s="33">
        <f>VLOOKUP(BC106&amp;"_"&amp;$AZ$9,データシート3!A:AB,MATCH("ea_"&amp;"風力（陸上）"&amp;"_年間発電",データシート3!$A$1:$AB$1,0),0)/10^3</f>
        <v>399282.826</v>
      </c>
      <c r="BG106" s="33">
        <f>VLOOKUP(BC106&amp;"_"&amp;$AZ$9,データシート3!A:AB,MATCH("ea_"&amp;"中小水（河川）"&amp;"_年間発電",データシート3!$A$1:$AB$1,0),0)/10^3+VLOOKUP(BC106&amp;"_"&amp;$AZ$9,データシート3!A:AB,MATCH("ea_"&amp;"中小水（農業用水路）"&amp;"_年間発電",データシート3!$A$1:$AB$1,0),0)/10^3</f>
        <v>5240.317</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788739.571</v>
      </c>
      <c r="BJ106" s="33">
        <f>(VLOOKUP($BC106&amp;"_"&amp;$AZ$8,データシート3!$A:$AN,MATCH("da_合計",データシート3!$A$1:$AN$1,0),0))/10^3</f>
        <v>42147.656089776494</v>
      </c>
      <c r="BK106" s="33">
        <f t="shared" si="27"/>
        <v>746591.91491022345</v>
      </c>
      <c r="BL106" s="33">
        <f t="shared" si="28"/>
        <v>0</v>
      </c>
      <c r="BM106" s="33">
        <f t="shared" si="29"/>
        <v>746591.91491022345</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01428</v>
      </c>
      <c r="AY107" s="18" t="str">
        <f>IF(IFERROR(比較地域マスタ!$AE42,"")=0,"",IFERROR(比較地域マスタ!$AE42,""))</f>
        <v>長沼町</v>
      </c>
      <c r="AZ107" s="16"/>
      <c r="BA107" s="22">
        <v>36</v>
      </c>
      <c r="BB107" s="22">
        <v>1</v>
      </c>
      <c r="BC107" s="18" t="str">
        <f t="shared" si="24"/>
        <v>01428</v>
      </c>
      <c r="BD107" s="18" t="str">
        <f t="shared" si="25"/>
        <v>長沼町</v>
      </c>
      <c r="BE107" s="33">
        <f>VLOOKUP(BC107&amp;"_"&amp;$AZ$9,データシート3!A:AB,MATCH("ea_"&amp;"太陽光（建物系）"&amp;"_年間発電",データシート3!$A$1:$AB$1,0),0)/10^3+VLOOKUP(BC107&amp;"_"&amp;$AZ$9,データシート3!A:AB,MATCH("ea_"&amp;"太陽光（土地系）"&amp;"_年間発電",データシート3!$A$1:$AB$1,0),0)/10^3</f>
        <v>1911375.8119999999</v>
      </c>
      <c r="BF107" s="33">
        <f>VLOOKUP(BC107&amp;"_"&amp;$AZ$9,データシート3!A:AB,MATCH("ea_"&amp;"風力（陸上）"&amp;"_年間発電",データシート3!$A$1:$AB$1,0),0)/10^3</f>
        <v>144040.924</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27518.699000000001</v>
      </c>
      <c r="BI107" s="33">
        <f t="shared" si="26"/>
        <v>2082935.4350000001</v>
      </c>
      <c r="BJ107" s="33">
        <f>(VLOOKUP($BC107&amp;"_"&amp;$AZ$8,データシート3!$A:$AN,MATCH("da_合計",データシート3!$A$1:$AN$1,0),0))/10^3</f>
        <v>50101.758368025206</v>
      </c>
      <c r="BK107" s="33">
        <f t="shared" si="27"/>
        <v>2032833.6766319748</v>
      </c>
      <c r="BL107" s="33">
        <f t="shared" si="28"/>
        <v>0</v>
      </c>
      <c r="BM107" s="33">
        <f t="shared" si="29"/>
        <v>2032833.6766319748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01423</v>
      </c>
      <c r="AY108" s="18" t="str">
        <f>IF(IFERROR(比較地域マスタ!$AE43,"")=0,"",IFERROR(比較地域マスタ!$AE43,""))</f>
        <v>南幌町</v>
      </c>
      <c r="AZ108" s="16"/>
      <c r="BA108" s="22">
        <v>37</v>
      </c>
      <c r="BB108" s="22">
        <v>1</v>
      </c>
      <c r="BC108" s="18" t="str">
        <f t="shared" si="24"/>
        <v>01423</v>
      </c>
      <c r="BD108" s="18" t="str">
        <f t="shared" si="25"/>
        <v>南幌町</v>
      </c>
      <c r="BE108" s="33">
        <f>VLOOKUP(BC108&amp;"_"&amp;$AZ$9,データシート3!A:AB,MATCH("ea_"&amp;"太陽光（建物系）"&amp;"_年間発電",データシート3!$A$1:$AB$1,0),0)/10^3+VLOOKUP(BC108&amp;"_"&amp;$AZ$9,データシート3!A:AB,MATCH("ea_"&amp;"太陽光（土地系）"&amp;"_年間発電",データシート3!$A$1:$AB$1,0),0)/10^3</f>
        <v>521852.42299999995</v>
      </c>
      <c r="BF108" s="33">
        <f>VLOOKUP(BC108&amp;"_"&amp;$AZ$9,データシート3!A:AB,MATCH("ea_"&amp;"風力（陸上）"&amp;"_年間発電",データシート3!$A$1:$AB$1,0),0)/10^3</f>
        <v>1875.5930000000001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12406.998</v>
      </c>
      <c r="BI108" s="33">
        <f t="shared" si="26"/>
        <v>536135.01399999997</v>
      </c>
      <c r="BJ108" s="33">
        <f>(VLOOKUP($BC108&amp;"_"&amp;$AZ$8,データシート3!$A:$AN,MATCH("da_合計",データシート3!$A$1:$AN$1,0),0))/10^3</f>
        <v>33238.048431832074</v>
      </c>
      <c r="BK108" s="33">
        <f t="shared" si="27"/>
        <v>502896.96556816791</v>
      </c>
      <c r="BL108" s="33">
        <f t="shared" si="28"/>
        <v>0</v>
      </c>
      <c r="BM108" s="33">
        <f t="shared" si="29"/>
        <v>502896.96556816791</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01407</v>
      </c>
      <c r="AY109" s="18" t="str">
        <f>IF(IFERROR(比較地域マスタ!$AE44,"")=0,"",IFERROR(比較地域マスタ!$AE44,""))</f>
        <v>仁木町</v>
      </c>
      <c r="AZ109" s="16"/>
      <c r="BA109" s="22">
        <v>38</v>
      </c>
      <c r="BB109" s="22">
        <v>1</v>
      </c>
      <c r="BC109" s="18" t="str">
        <f t="shared" si="24"/>
        <v>01407</v>
      </c>
      <c r="BD109" s="18" t="str">
        <f t="shared" si="25"/>
        <v>仁木町</v>
      </c>
      <c r="BE109" s="33">
        <f>VLOOKUP(BC109&amp;"_"&amp;$AZ$9,データシート3!A:AB,MATCH("ea_"&amp;"太陽光（建物系）"&amp;"_年間発電",データシート3!$A$1:$AB$1,0),0)/10^3+VLOOKUP(BC109&amp;"_"&amp;$AZ$9,データシート3!A:AB,MATCH("ea_"&amp;"太陽光（土地系）"&amp;"_年間発電",データシート3!$A$1:$AB$1,0),0)/10^3</f>
        <v>532366.772</v>
      </c>
      <c r="BF109" s="33">
        <f>VLOOKUP(BC109&amp;"_"&amp;$AZ$9,データシート3!A:AB,MATCH("ea_"&amp;"風力（陸上）"&amp;"_年間発電",データシート3!$A$1:$AB$1,0),0)/10^3</f>
        <v>772182.61300000013</v>
      </c>
      <c r="BG109" s="33">
        <f>VLOOKUP(BC109&amp;"_"&amp;$AZ$9,データシート3!A:AB,MATCH("ea_"&amp;"中小水（河川）"&amp;"_年間発電",データシート3!$A$1:$AB$1,0),0)/10^3+VLOOKUP(BC109&amp;"_"&amp;$AZ$9,データシート3!A:AB,MATCH("ea_"&amp;"中小水（農業用水路）"&amp;"_年間発電",データシート3!$A$1:$AB$1,0),0)/10^3</f>
        <v>1082.335</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1638.7159999999997</v>
      </c>
      <c r="BI109" s="33">
        <f t="shared" si="26"/>
        <v>1307270.4360000002</v>
      </c>
      <c r="BJ109" s="33">
        <f>(VLOOKUP($BC109&amp;"_"&amp;$AZ$8,データシート3!$A:$AN,MATCH("da_合計",データシート3!$A$1:$AN$1,0),0))/10^3</f>
        <v>22625.387401460153</v>
      </c>
      <c r="BK109" s="33">
        <f t="shared" si="27"/>
        <v>1284645.04859854</v>
      </c>
      <c r="BL109" s="33">
        <f t="shared" si="28"/>
        <v>0</v>
      </c>
      <c r="BM109" s="33">
        <f t="shared" si="29"/>
        <v>1284645.04859854</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01395</v>
      </c>
      <c r="AY110" s="18" t="str">
        <f>IF(IFERROR(比較地域マスタ!$AE45,"")=0,"",IFERROR(比較地域マスタ!$AE45,""))</f>
        <v>ニセコ町</v>
      </c>
      <c r="AZ110" s="16"/>
      <c r="BA110" s="22">
        <v>39</v>
      </c>
      <c r="BB110" s="22">
        <v>1</v>
      </c>
      <c r="BC110" s="18" t="str">
        <f t="shared" si="24"/>
        <v>01395</v>
      </c>
      <c r="BD110" s="18" t="str">
        <f t="shared" si="25"/>
        <v>ニセコ町</v>
      </c>
      <c r="BE110" s="33">
        <f>VLOOKUP(BC110&amp;"_"&amp;$AZ$9,データシート3!A:AB,MATCH("ea_"&amp;"太陽光（建物系）"&amp;"_年間発電",データシート3!$A$1:$AB$1,0),0)/10^3+VLOOKUP(BC110&amp;"_"&amp;$AZ$9,データシート3!A:AB,MATCH("ea_"&amp;"太陽光（土地系）"&amp;"_年間発電",データシート3!$A$1:$AB$1,0),0)/10^3</f>
        <v>877311.04800000007</v>
      </c>
      <c r="BF110" s="33">
        <f>VLOOKUP(BC110&amp;"_"&amp;$AZ$9,データシート3!A:AB,MATCH("ea_"&amp;"風力（陸上）"&amp;"_年間発電",データシート3!$A$1:$AB$1,0),0)/10^3</f>
        <v>1054354.7189999998</v>
      </c>
      <c r="BG110" s="33">
        <f>VLOOKUP(BC110&amp;"_"&amp;$AZ$9,データシート3!A:AB,MATCH("ea_"&amp;"中小水（河川）"&amp;"_年間発電",データシート3!$A$1:$AB$1,0),0)/10^3+VLOOKUP(BC110&amp;"_"&amp;$AZ$9,データシート3!A:AB,MATCH("ea_"&amp;"中小水（農業用水路）"&amp;"_年間発電",データシート3!$A$1:$AB$1,0),0)/10^3</f>
        <v>16444.932000000001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13108.499</v>
      </c>
      <c r="BI110" s="33">
        <f t="shared" si="26"/>
        <v>1961219.1980000001</v>
      </c>
      <c r="BJ110" s="33">
        <f>(VLOOKUP($BC110&amp;"_"&amp;$AZ$8,データシート3!$A:$AN,MATCH("da_合計",データシート3!$A$1:$AN$1,0),0))/10^3</f>
        <v>26746.515011518037</v>
      </c>
      <c r="BK110" s="33">
        <f t="shared" si="27"/>
        <v>1934472.6829884821</v>
      </c>
      <c r="BL110" s="33">
        <f t="shared" si="28"/>
        <v>0</v>
      </c>
      <c r="BM110" s="33">
        <f t="shared" si="29"/>
        <v>1934472.6829884821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01438</v>
      </c>
      <c r="AY111" s="18" t="str">
        <f>IF(IFERROR(比較地域マスタ!$AE46,"")=0,"",IFERROR(比較地域マスタ!$AE46,""))</f>
        <v>沼田町</v>
      </c>
      <c r="AZ111" s="16"/>
      <c r="BA111" s="22">
        <v>40</v>
      </c>
      <c r="BB111" s="22">
        <v>1</v>
      </c>
      <c r="BC111" s="18" t="str">
        <f t="shared" si="24"/>
        <v>01438</v>
      </c>
      <c r="BD111" s="18" t="str">
        <f t="shared" si="25"/>
        <v>沼田町</v>
      </c>
      <c r="BE111" s="33">
        <f>VLOOKUP(BC111&amp;"_"&amp;$AZ$9,データシート3!A:AB,MATCH("ea_"&amp;"太陽光（建物系）"&amp;"_年間発電",データシート3!$A$1:$AB$1,0),0)/10^3+VLOOKUP(BC111&amp;"_"&amp;$AZ$9,データシート3!A:AB,MATCH("ea_"&amp;"太陽光（土地系）"&amp;"_年間発電",データシート3!$A$1:$AB$1,0),0)/10^3</f>
        <v>1143634.6640000001</v>
      </c>
      <c r="BF111" s="33">
        <f>VLOOKUP(BC111&amp;"_"&amp;$AZ$9,データシート3!A:AB,MATCH("ea_"&amp;"風力（陸上）"&amp;"_年間発電",データシート3!$A$1:$AB$1,0),0)/10^3</f>
        <v>1632510.6610000001</v>
      </c>
      <c r="BG111" s="33">
        <f>VLOOKUP(BC111&amp;"_"&amp;$AZ$9,データシート3!A:AB,MATCH("ea_"&amp;"中小水（河川）"&amp;"_年間発電",データシート3!$A$1:$AB$1,0),0)/10^3+VLOOKUP(BC111&amp;"_"&amp;$AZ$9,データシート3!A:AB,MATCH("ea_"&amp;"中小水（農業用水路）"&amp;"_年間発電",データシート3!$A$1:$AB$1,0),0)/10^3</f>
        <v>3361.4740000000006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1265.4000000000001</v>
      </c>
      <c r="BI111" s="33">
        <f t="shared" si="26"/>
        <v>2780772.199</v>
      </c>
      <c r="BJ111" s="33">
        <f>(VLOOKUP($BC111&amp;"_"&amp;$AZ$8,データシート3!$A:$AN,MATCH("da_合計",データシート3!$A$1:$AN$1,0),0))/10^3</f>
        <v>13760.433183737363</v>
      </c>
      <c r="BK111" s="33">
        <f t="shared" si="27"/>
        <v>2767011.7658162625</v>
      </c>
      <c r="BL111" s="33">
        <f t="shared" si="28"/>
        <v>0</v>
      </c>
      <c r="BM111" s="33">
        <f t="shared" si="29"/>
        <v>2767011.7658162625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01215</v>
      </c>
      <c r="AY112" s="18" t="str">
        <f>IF(IFERROR(比較地域マスタ!$AE47,"")=0,"",IFERROR(比較地域マスタ!$AE47,""))</f>
        <v>美唄市</v>
      </c>
      <c r="AZ112" s="16"/>
      <c r="BA112" s="22">
        <v>41</v>
      </c>
      <c r="BB112" s="22">
        <v>1</v>
      </c>
      <c r="BC112" s="18" t="str">
        <f t="shared" si="24"/>
        <v>01215</v>
      </c>
      <c r="BD112" s="18" t="str">
        <f t="shared" si="25"/>
        <v>美唄市</v>
      </c>
      <c r="BE112" s="33">
        <f>VLOOKUP(BC112&amp;"_"&amp;$AZ$9,データシート3!A:AB,MATCH("ea_"&amp;"太陽光（建物系）"&amp;"_年間発電",データシート3!$A$1:$AB$1,0),0)/10^3+VLOOKUP(BC112&amp;"_"&amp;$AZ$9,データシート3!A:AB,MATCH("ea_"&amp;"太陽光（土地系）"&amp;"_年間発電",データシート3!$A$1:$AB$1,0),0)/10^3</f>
        <v>1828620.105</v>
      </c>
      <c r="BF112" s="33">
        <f>VLOOKUP(BC112&amp;"_"&amp;$AZ$9,データシート3!A:AB,MATCH("ea_"&amp;"風力（陸上）"&amp;"_年間発電",データシート3!$A$1:$AB$1,0),0)/10^3</f>
        <v>781908.24699999997</v>
      </c>
      <c r="BG112" s="33">
        <f>VLOOKUP(BC112&amp;"_"&amp;$AZ$9,データシート3!A:AB,MATCH("ea_"&amp;"中小水（河川）"&amp;"_年間発電",データシート3!$A$1:$AB$1,0),0)/10^3+VLOOKUP(BC112&amp;"_"&amp;$AZ$9,データシート3!A:AB,MATCH("ea_"&amp;"中小水（農業用水路）"&amp;"_年間発電",データシート3!$A$1:$AB$1,0),0)/10^3</f>
        <v>32065.001000000004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2642593.3530000001</v>
      </c>
      <c r="BJ112" s="33">
        <f>(VLOOKUP($BC112&amp;"_"&amp;$AZ$8,データシート3!$A:$AN,MATCH("da_合計",データシート3!$A$1:$AN$1,0),0))/10^3</f>
        <v>102227.846971463</v>
      </c>
      <c r="BK112" s="33">
        <f t="shared" si="27"/>
        <v>2540365.5060285372</v>
      </c>
      <c r="BL112" s="33">
        <f t="shared" si="28"/>
        <v>0</v>
      </c>
      <c r="BM112" s="33">
        <f t="shared" si="29"/>
        <v>2540365.5060285372</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01228</v>
      </c>
      <c r="AY113" s="18" t="str">
        <f>IF(IFERROR(比較地域マスタ!$AE48,"")=0,"",IFERROR(比較地域マスタ!$AE48,""))</f>
        <v>深川市</v>
      </c>
      <c r="AZ113" s="16"/>
      <c r="BA113" s="22">
        <v>42</v>
      </c>
      <c r="BB113" s="22">
        <v>1</v>
      </c>
      <c r="BC113" s="18" t="str">
        <f t="shared" si="24"/>
        <v>01228</v>
      </c>
      <c r="BD113" s="18" t="str">
        <f t="shared" si="25"/>
        <v>深川市</v>
      </c>
      <c r="BE113" s="33">
        <f>VLOOKUP(BC113&amp;"_"&amp;$AZ$9,データシート3!A:AB,MATCH("ea_"&amp;"太陽光（建物系）"&amp;"_年間発電",データシート3!$A$1:$AB$1,0),0)/10^3+VLOOKUP(BC113&amp;"_"&amp;$AZ$9,データシート3!A:AB,MATCH("ea_"&amp;"太陽光（土地系）"&amp;"_年間発電",データシート3!$A$1:$AB$1,0),0)/10^3</f>
        <v>2820424.78</v>
      </c>
      <c r="BF113" s="33">
        <f>VLOOKUP(BC113&amp;"_"&amp;$AZ$9,データシート3!A:AB,MATCH("ea_"&amp;"風力（陸上）"&amp;"_年間発電",データシート3!$A$1:$AB$1,0),0)/10^3</f>
        <v>3114696.807</v>
      </c>
      <c r="BG113" s="33">
        <f>VLOOKUP(BC113&amp;"_"&amp;$AZ$9,データシート3!A:AB,MATCH("ea_"&amp;"中小水（河川）"&amp;"_年間発電",データシート3!$A$1:$AB$1,0),0)/10^3+VLOOKUP(BC113&amp;"_"&amp;$AZ$9,データシート3!A:AB,MATCH("ea_"&amp;"中小水（農業用水路）"&amp;"_年間発電",データシート3!$A$1:$AB$1,0),0)/10^3</f>
        <v>31178.536</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652.69000000000017</v>
      </c>
      <c r="BI113" s="33">
        <f t="shared" si="26"/>
        <v>5966952.8130000001</v>
      </c>
      <c r="BJ113" s="33">
        <f>(VLOOKUP($BC113&amp;"_"&amp;$AZ$8,データシート3!$A:$AN,MATCH("da_合計",データシート3!$A$1:$AN$1,0),0))/10^3</f>
        <v>98921.43347192512</v>
      </c>
      <c r="BK113" s="33">
        <f t="shared" si="27"/>
        <v>5868031.3795280745</v>
      </c>
      <c r="BL113" s="33">
        <f t="shared" si="28"/>
        <v>0</v>
      </c>
      <c r="BM113" s="33">
        <f t="shared" si="29"/>
        <v>5868031.3795280745</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01406</v>
      </c>
      <c r="AY114" s="18" t="str">
        <f>IF(IFERROR(比較地域マスタ!$AE49,"")=0,"",IFERROR(比較地域マスタ!$AE49,""))</f>
        <v>古平町</v>
      </c>
      <c r="AZ114" s="16"/>
      <c r="BA114" s="22">
        <v>43</v>
      </c>
      <c r="BB114" s="22">
        <v>1</v>
      </c>
      <c r="BC114" s="18" t="str">
        <f t="shared" si="24"/>
        <v>01406</v>
      </c>
      <c r="BD114" s="18" t="str">
        <f t="shared" si="25"/>
        <v>古平町</v>
      </c>
      <c r="BE114" s="33">
        <f>VLOOKUP(BC114&amp;"_"&amp;$AZ$9,データシート3!A:AB,MATCH("ea_"&amp;"太陽光（建物系）"&amp;"_年間発電",データシート3!$A$1:$AB$1,0),0)/10^3+VLOOKUP(BC114&amp;"_"&amp;$AZ$9,データシート3!A:AB,MATCH("ea_"&amp;"太陽光（土地系）"&amp;"_年間発電",データシート3!$A$1:$AB$1,0),0)/10^3</f>
        <v>27734.924999999999</v>
      </c>
      <c r="BF114" s="33">
        <f>VLOOKUP(BC114&amp;"_"&amp;$AZ$9,データシート3!A:AB,MATCH("ea_"&amp;"風力（陸上）"&amp;"_年間発電",データシート3!$A$1:$AB$1,0),0)/10^3</f>
        <v>2041543.7509999999</v>
      </c>
      <c r="BG114" s="33">
        <f>VLOOKUP(BC114&amp;"_"&amp;$AZ$9,データシート3!A:AB,MATCH("ea_"&amp;"中小水（河川）"&amp;"_年間発電",データシート3!$A$1:$AB$1,0),0)/10^3+VLOOKUP(BC114&amp;"_"&amp;$AZ$9,データシート3!A:AB,MATCH("ea_"&amp;"中小水（農業用水路）"&amp;"_年間発電",データシート3!$A$1:$AB$1,0),0)/10^3</f>
        <v>9057.8070000000007</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4.66</v>
      </c>
      <c r="BI114" s="33">
        <f t="shared" si="26"/>
        <v>2078341.1429999999</v>
      </c>
      <c r="BJ114" s="33">
        <f>(VLOOKUP($BC114&amp;"_"&amp;$AZ$8,データシート3!$A:$AN,MATCH("da_合計",データシート3!$A$1:$AN$1,0),0))/10^3</f>
        <v>14823.37948494501</v>
      </c>
      <c r="BK114" s="33">
        <f t="shared" si="27"/>
        <v>2063517.7635150549</v>
      </c>
      <c r="BL114" s="33">
        <f t="shared" si="28"/>
        <v>0</v>
      </c>
      <c r="BM114" s="33">
        <f t="shared" si="29"/>
        <v>2063517.7635150549</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01437</v>
      </c>
      <c r="AY115" s="18" t="str">
        <f>IF(IFERROR(比較地域マスタ!$AE50,"")=0,"",IFERROR(比較地域マスタ!$AE50,""))</f>
        <v>北竜町</v>
      </c>
      <c r="AZ115" s="16"/>
      <c r="BA115" s="22">
        <v>44</v>
      </c>
      <c r="BB115" s="22">
        <v>1</v>
      </c>
      <c r="BC115" s="18" t="str">
        <f t="shared" si="24"/>
        <v>01437</v>
      </c>
      <c r="BD115" s="18" t="str">
        <f t="shared" si="25"/>
        <v>北竜町</v>
      </c>
      <c r="BE115" s="33">
        <f>VLOOKUP(BC115&amp;"_"&amp;$AZ$9,データシート3!A:AB,MATCH("ea_"&amp;"太陽光（建物系）"&amp;"_年間発電",データシート3!$A$1:$AB$1,0),0)/10^3+VLOOKUP(BC115&amp;"_"&amp;$AZ$9,データシート3!A:AB,MATCH("ea_"&amp;"太陽光（土地系）"&amp;"_年間発電",データシート3!$A$1:$AB$1,0),0)/10^3</f>
        <v>943547.821</v>
      </c>
      <c r="BF115" s="33">
        <f>VLOOKUP(BC115&amp;"_"&amp;$AZ$9,データシート3!A:AB,MATCH("ea_"&amp;"風力（陸上）"&amp;"_年間発電",データシート3!$A$1:$AB$1,0),0)/10^3</f>
        <v>1347240.841</v>
      </c>
      <c r="BG115" s="33">
        <f>VLOOKUP(BC115&amp;"_"&amp;$AZ$9,データシート3!A:AB,MATCH("ea_"&amp;"中小水（河川）"&amp;"_年間発電",データシート3!$A$1:$AB$1,0),0)/10^3+VLOOKUP(BC115&amp;"_"&amp;$AZ$9,データシート3!A:AB,MATCH("ea_"&amp;"中小水（農業用水路）"&amp;"_年間発電",データシート3!$A$1:$AB$1,0),0)/10^3</f>
        <v>5512.5699999999988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553.10599999999999</v>
      </c>
      <c r="BI115" s="33">
        <f t="shared" si="26"/>
        <v>2296854.338</v>
      </c>
      <c r="BJ115" s="33">
        <f>(VLOOKUP($BC115&amp;"_"&amp;$AZ$8,データシート3!$A:$AN,MATCH("da_合計",データシート3!$A$1:$AN$1,0),0))/10^3</f>
        <v>7597.031310456864</v>
      </c>
      <c r="BK115" s="33">
        <f t="shared" si="27"/>
        <v>2289257.3066895432</v>
      </c>
      <c r="BL115" s="33">
        <f t="shared" si="28"/>
        <v>0</v>
      </c>
      <c r="BM115" s="33">
        <f t="shared" si="29"/>
        <v>2289257.3066895432</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01396</v>
      </c>
      <c r="AY116" s="18" t="str">
        <f>IF(IFERROR(比較地域マスタ!$AE51,"")=0,"",IFERROR(比較地域マスタ!$AE51,""))</f>
        <v>真狩村</v>
      </c>
      <c r="AZ116" s="16"/>
      <c r="BA116" s="22">
        <v>45</v>
      </c>
      <c r="BB116" s="22">
        <v>1</v>
      </c>
      <c r="BC116" s="18" t="str">
        <f t="shared" si="24"/>
        <v>01396</v>
      </c>
      <c r="BD116" s="18" t="str">
        <f t="shared" si="25"/>
        <v>真狩村</v>
      </c>
      <c r="BE116" s="33">
        <f>VLOOKUP(BC116&amp;"_"&amp;$AZ$9,データシート3!A:AB,MATCH("ea_"&amp;"太陽光（建物系）"&amp;"_年間発電",データシート3!$A$1:$AB$1,0),0)/10^3+VLOOKUP(BC116&amp;"_"&amp;$AZ$9,データシート3!A:AB,MATCH("ea_"&amp;"太陽光（土地系）"&amp;"_年間発電",データシート3!$A$1:$AB$1,0),0)/10^3</f>
        <v>1231463.5769999998</v>
      </c>
      <c r="BF116" s="33">
        <f>VLOOKUP(BC116&amp;"_"&amp;$AZ$9,データシート3!A:AB,MATCH("ea_"&amp;"風力（陸上）"&amp;"_年間発電",データシート3!$A$1:$AB$1,0),0)/10^3</f>
        <v>127655.90399999998</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8357.9159999999993</v>
      </c>
      <c r="BI116" s="33">
        <f t="shared" si="26"/>
        <v>1367477.3969999996</v>
      </c>
      <c r="BJ116" s="33">
        <f>(VLOOKUP($BC116&amp;"_"&amp;$AZ$8,データシート3!$A:$AN,MATCH("da_合計",データシート3!$A$1:$AN$1,0),0))/10^3</f>
        <v>9317.1317932857273</v>
      </c>
      <c r="BK116" s="33">
        <f t="shared" si="27"/>
        <v>1358160.2652067139</v>
      </c>
      <c r="BL116" s="33">
        <f t="shared" si="28"/>
        <v>0</v>
      </c>
      <c r="BM116" s="33">
        <f t="shared" si="29"/>
        <v>1358160.2652067139</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01222</v>
      </c>
      <c r="AY117" s="18" t="str">
        <f>IF(IFERROR(比較地域マスタ!$AE52,"")=0,"",IFERROR(比較地域マスタ!$AE52,""))</f>
        <v>三笠市</v>
      </c>
      <c r="AZ117" s="16"/>
      <c r="BA117" s="22">
        <v>46</v>
      </c>
      <c r="BB117" s="22">
        <v>1</v>
      </c>
      <c r="BC117" s="18" t="str">
        <f t="shared" si="24"/>
        <v>01222</v>
      </c>
      <c r="BD117" s="18" t="str">
        <f t="shared" si="25"/>
        <v>三笠市</v>
      </c>
      <c r="BE117" s="33">
        <f>VLOOKUP(BC117&amp;"_"&amp;$AZ$9,データシート3!A:AB,MATCH("ea_"&amp;"太陽光（建物系）"&amp;"_年間発電",データシート3!$A$1:$AB$1,0),0)/10^3+VLOOKUP(BC117&amp;"_"&amp;$AZ$9,データシート3!A:AB,MATCH("ea_"&amp;"太陽光（土地系）"&amp;"_年間発電",データシート3!$A$1:$AB$1,0),0)/10^3</f>
        <v>334271.31800000003</v>
      </c>
      <c r="BF117" s="33">
        <f>VLOOKUP(BC117&amp;"_"&amp;$AZ$9,データシート3!A:AB,MATCH("ea_"&amp;"風力（陸上）"&amp;"_年間発電",データシート3!$A$1:$AB$1,0),0)/10^3</f>
        <v>1592613.2409999999</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1926884.5589999999</v>
      </c>
      <c r="BJ117" s="33">
        <f>(VLOOKUP($BC117&amp;"_"&amp;$AZ$8,データシート3!$A:$AN,MATCH("da_合計",データシート3!$A$1:$AN$1,0),0))/10^3</f>
        <v>47266.944598329937</v>
      </c>
      <c r="BK117" s="33">
        <f t="shared" si="27"/>
        <v>1879617.6144016699</v>
      </c>
      <c r="BL117" s="33">
        <f t="shared" si="28"/>
        <v>0</v>
      </c>
      <c r="BM117" s="33">
        <f t="shared" si="29"/>
        <v>1879617.6144016699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01433</v>
      </c>
      <c r="AY118" s="18" t="str">
        <f>IF(IFERROR(比較地域マスタ!$AE53,"")=0,"",IFERROR(比較地域マスタ!$AE53,""))</f>
        <v>妹背牛町</v>
      </c>
      <c r="AZ118" s="16"/>
      <c r="BA118" s="22">
        <v>47</v>
      </c>
      <c r="BB118" s="22">
        <v>1</v>
      </c>
      <c r="BC118" s="18" t="str">
        <f t="shared" si="24"/>
        <v>01433</v>
      </c>
      <c r="BD118" s="18" t="str">
        <f t="shared" si="25"/>
        <v>妹背牛町</v>
      </c>
      <c r="BE118" s="33">
        <f>VLOOKUP(BC118&amp;"_"&amp;$AZ$9,データシート3!A:AB,MATCH("ea_"&amp;"太陽光（建物系）"&amp;"_年間発電",データシート3!$A$1:$AB$1,0),0)/10^3+VLOOKUP(BC118&amp;"_"&amp;$AZ$9,データシート3!A:AB,MATCH("ea_"&amp;"太陽光（土地系）"&amp;"_年間発電",データシート3!$A$1:$AB$1,0),0)/10^3</f>
        <v>230836.08900000004</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130.489</v>
      </c>
      <c r="BI118" s="33">
        <f t="shared" si="26"/>
        <v>230966.57800000004</v>
      </c>
      <c r="BJ118" s="33">
        <f>(VLOOKUP($BC118&amp;"_"&amp;$AZ$8,データシート3!$A:$AN,MATCH("da_合計",データシート3!$A$1:$AN$1,0),0))/10^3</f>
        <v>15550.777988418717</v>
      </c>
      <c r="BK118" s="33">
        <f t="shared" si="27"/>
        <v>215415.80001158133</v>
      </c>
      <c r="BL118" s="33">
        <f t="shared" si="28"/>
        <v>0</v>
      </c>
      <c r="BM118" s="33">
        <f t="shared" si="29"/>
        <v>215415.80001158133</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01209</v>
      </c>
      <c r="AY119" s="18" t="str">
        <f>IF(IFERROR(比較地域マスタ!$AE54,"")=0,"",IFERROR(比較地域マスタ!$AE54,""))</f>
        <v>夕張市</v>
      </c>
      <c r="AZ119" s="16"/>
      <c r="BA119" s="22">
        <v>48</v>
      </c>
      <c r="BB119" s="22">
        <v>1</v>
      </c>
      <c r="BC119" s="18" t="str">
        <f>AX119</f>
        <v>01209</v>
      </c>
      <c r="BD119" s="18" t="str">
        <f t="shared" si="25"/>
        <v>夕張市</v>
      </c>
      <c r="BE119" s="33">
        <f>VLOOKUP(BC119&amp;"_"&amp;$AZ$9,データシート3!A:AB,MATCH("ea_"&amp;"太陽光（建物系）"&amp;"_年間発電",データシート3!$A$1:$AB$1,0),0)/10^3+VLOOKUP(BC119&amp;"_"&amp;$AZ$9,データシート3!A:AB,MATCH("ea_"&amp;"太陽光（土地系）"&amp;"_年間発電",データシート3!$A$1:$AB$1,0),0)/10^3</f>
        <v>305002.11200000002</v>
      </c>
      <c r="BF119" s="33">
        <f>VLOOKUP(BC119&amp;"_"&amp;$AZ$9,データシート3!A:AB,MATCH("ea_"&amp;"風力（陸上）"&amp;"_年間発電",データシート3!$A$1:$AB$1,0),0)/10^3</f>
        <v>5143931.54</v>
      </c>
      <c r="BG119" s="33">
        <f>VLOOKUP(BC119&amp;"_"&amp;$AZ$9,データシート3!A:AB,MATCH("ea_"&amp;"中小水（河川）"&amp;"_年間発電",データシート3!$A$1:$AB$1,0),0)/10^3+VLOOKUP(BC119&amp;"_"&amp;$AZ$9,データシート3!A:AB,MATCH("ea_"&amp;"中小水（農業用水路）"&amp;"_年間発電",データシート3!$A$1:$AB$1,0),0)/10^3</f>
        <v>4185.7849999999999</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5453119.4369999999</v>
      </c>
      <c r="BJ119" s="33">
        <f>(VLOOKUP($BC119&amp;"_"&amp;$AZ$8,データシート3!$A:$AN,MATCH("da_合計",データシート3!$A$1:$AN$1,0),0))/10^3</f>
        <v>35007.738761693508</v>
      </c>
      <c r="BK119" s="33">
        <f t="shared" si="27"/>
        <v>5418111.6982383067</v>
      </c>
      <c r="BL119" s="33">
        <f t="shared" si="28"/>
        <v>0</v>
      </c>
      <c r="BM119" s="33">
        <f t="shared" si="29"/>
        <v>5418111.6982383067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01427</v>
      </c>
      <c r="AY120" s="18" t="str">
        <f>IF(IFERROR(比較地域マスタ!$AE55,"")=0,"",IFERROR(比較地域マスタ!$AE55,""))</f>
        <v>由仁町</v>
      </c>
      <c r="AZ120" s="16"/>
      <c r="BA120" s="22">
        <v>49</v>
      </c>
      <c r="BB120" s="22">
        <v>1</v>
      </c>
      <c r="BC120" s="18" t="str">
        <f t="shared" si="24"/>
        <v>01427</v>
      </c>
      <c r="BD120" s="18" t="str">
        <f t="shared" si="25"/>
        <v>由仁町</v>
      </c>
      <c r="BE120" s="33">
        <f>VLOOKUP(BC120&amp;"_"&amp;$AZ$9,データシート3!A:AB,MATCH("ea_"&amp;"太陽光（建物系）"&amp;"_年間発電",データシート3!$A$1:$AB$1,0),0)/10^3+VLOOKUP(BC120&amp;"_"&amp;$AZ$9,データシート3!A:AB,MATCH("ea_"&amp;"太陽光（土地系）"&amp;"_年間発電",データシート3!$A$1:$AB$1,0),0)/10^3</f>
        <v>1986512.1029999997</v>
      </c>
      <c r="BF120" s="33">
        <f>VLOOKUP(BC120&amp;"_"&amp;$AZ$9,データシート3!A:AB,MATCH("ea_"&amp;"風力（陸上）"&amp;"_年間発電",データシート3!$A$1:$AB$1,0),0)/10^3</f>
        <v>574209.92500000005</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13455.08</v>
      </c>
      <c r="BI120" s="33">
        <f t="shared" si="26"/>
        <v>2574177.108</v>
      </c>
      <c r="BJ120" s="33">
        <f>(VLOOKUP($BC120&amp;"_"&amp;$AZ$8,データシート3!$A:$AN,MATCH("da_合計",データシート3!$A$1:$AN$1,0),0))/10^3</f>
        <v>28392.675278741215</v>
      </c>
      <c r="BK120" s="33">
        <f t="shared" si="27"/>
        <v>2545784.4327212586</v>
      </c>
      <c r="BL120" s="33">
        <f t="shared" si="28"/>
        <v>0</v>
      </c>
      <c r="BM120" s="33">
        <f t="shared" si="29"/>
        <v>2545784.4327212586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01408</v>
      </c>
      <c r="AY121" s="18" t="str">
        <f>IF(IFERROR(比較地域マスタ!$AE56,"")=0,"",IFERROR(比較地域マスタ!$AE56,""))</f>
        <v>余市町</v>
      </c>
      <c r="AZ121" s="16"/>
      <c r="BA121" s="22">
        <v>50</v>
      </c>
      <c r="BB121" s="22">
        <v>1</v>
      </c>
      <c r="BC121" s="18" t="str">
        <f t="shared" si="24"/>
        <v>01408</v>
      </c>
      <c r="BD121" s="18" t="str">
        <f t="shared" si="25"/>
        <v>余市町</v>
      </c>
      <c r="BE121" s="33">
        <f>VLOOKUP(BC121&amp;"_"&amp;$AZ$9,データシート3!A:AB,MATCH("ea_"&amp;"太陽光（建物系）"&amp;"_年間発電",データシート3!$A$1:$AB$1,0),0)/10^3+VLOOKUP(BC121&amp;"_"&amp;$AZ$9,データシート3!A:AB,MATCH("ea_"&amp;"太陽光（土地系）"&amp;"_年間発電",データシート3!$A$1:$AB$1,0),0)/10^3</f>
        <v>578560.66999999993</v>
      </c>
      <c r="BF121" s="33">
        <f>VLOOKUP(BC121&amp;"_"&amp;$AZ$9,データシート3!A:AB,MATCH("ea_"&amp;"風力（陸上）"&amp;"_年間発電",データシート3!$A$1:$AB$1,0),0)/10^3</f>
        <v>955463.94200000016</v>
      </c>
      <c r="BG121" s="33">
        <f>VLOOKUP(BC121&amp;"_"&amp;$AZ$9,データシート3!A:AB,MATCH("ea_"&amp;"中小水（河川）"&amp;"_年間発電",データシート3!$A$1:$AB$1,0),0)/10^3+VLOOKUP(BC121&amp;"_"&amp;$AZ$9,データシート3!A:AB,MATCH("ea_"&amp;"中小水（農業用水路）"&amp;"_年間発電",データシート3!$A$1:$AB$1,0),0)/10^3</f>
        <v>433.75900000000001</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3358.6190000000001</v>
      </c>
      <c r="BI121" s="33">
        <f t="shared" si="26"/>
        <v>1537816.9900000002</v>
      </c>
      <c r="BJ121" s="33">
        <f>(VLOOKUP($BC121&amp;"_"&amp;$AZ$8,データシート3!$A:$AN,MATCH("da_合計",データシート3!$A$1:$AN$1,0),0))/10^3</f>
        <v>84953.518209233356</v>
      </c>
      <c r="BK121" s="33">
        <f t="shared" si="27"/>
        <v>1452863.4717907668</v>
      </c>
      <c r="BL121" s="33">
        <f t="shared" si="28"/>
        <v>0</v>
      </c>
      <c r="BM121" s="33">
        <f t="shared" si="29"/>
        <v>1452863.4717907668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01394</v>
      </c>
      <c r="AY122" s="18" t="str">
        <f>IF(IFERROR(比較地域マスタ!$AE57,"")=0,"",IFERROR(比較地域マスタ!$AE57,""))</f>
        <v>蘭越町</v>
      </c>
      <c r="AZ122" s="16"/>
      <c r="BA122" s="22">
        <v>51</v>
      </c>
      <c r="BB122" s="22">
        <v>1</v>
      </c>
      <c r="BC122" s="18" t="str">
        <f t="shared" si="24"/>
        <v>01394</v>
      </c>
      <c r="BD122" s="18" t="str">
        <f t="shared" si="25"/>
        <v>蘭越町</v>
      </c>
      <c r="BE122" s="33">
        <f>VLOOKUP(BC122&amp;"_"&amp;$AZ$9,データシート3!A:AB,MATCH("ea_"&amp;"太陽光（建物系）"&amp;"_年間発電",データシート3!$A$1:$AB$1,0),0)/10^3+VLOOKUP(BC122&amp;"_"&amp;$AZ$9,データシート3!A:AB,MATCH("ea_"&amp;"太陽光（土地系）"&amp;"_年間発電",データシート3!$A$1:$AB$1,0),0)/10^3</f>
        <v>873162.67</v>
      </c>
      <c r="BF122" s="33">
        <f>VLOOKUP(BC122&amp;"_"&amp;$AZ$9,データシート3!A:AB,MATCH("ea_"&amp;"風力（陸上）"&amp;"_年間発電",データシート3!$A$1:$AB$1,0),0)/10^3</f>
        <v>2681210.517</v>
      </c>
      <c r="BG122" s="33">
        <f>VLOOKUP(BC122&amp;"_"&amp;$AZ$9,データシート3!A:AB,MATCH("ea_"&amp;"中小水（河川）"&amp;"_年間発電",データシート3!$A$1:$AB$1,0),0)/10^3+VLOOKUP(BC122&amp;"_"&amp;$AZ$9,データシート3!A:AB,MATCH("ea_"&amp;"中小水（農業用水路）"&amp;"_年間発電",データシート3!$A$1:$AB$1,0),0)/10^3</f>
        <v>77569.898000000001</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32153.755999999994</v>
      </c>
      <c r="BI122" s="33">
        <f t="shared" si="26"/>
        <v>3664096.841</v>
      </c>
      <c r="BJ122" s="33">
        <f>(VLOOKUP($BC122&amp;"_"&amp;$AZ$8,データシート3!$A:$AN,MATCH("da_合計",データシート3!$A$1:$AN$1,0),0))/10^3</f>
        <v>19351.009805045971</v>
      </c>
      <c r="BK122" s="33">
        <f t="shared" si="27"/>
        <v>3644745.831194954</v>
      </c>
      <c r="BL122" s="33">
        <f t="shared" si="28"/>
        <v>0</v>
      </c>
      <c r="BM122" s="33">
        <f t="shared" si="29"/>
        <v>3644745.831194954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01397</v>
      </c>
      <c r="AY123" s="18" t="str">
        <f>IF(IFERROR(比較地域マスタ!$AE58,"")=0,"",IFERROR(比較地域マスタ!$AE58,""))</f>
        <v>留寿都村</v>
      </c>
      <c r="AZ123" s="16"/>
      <c r="BA123" s="22">
        <v>52</v>
      </c>
      <c r="BB123" s="22">
        <v>1</v>
      </c>
      <c r="BC123" s="18" t="str">
        <f t="shared" si="24"/>
        <v>01397</v>
      </c>
      <c r="BD123" s="18" t="str">
        <f t="shared" si="25"/>
        <v>留寿都村</v>
      </c>
      <c r="BE123" s="33">
        <f>VLOOKUP(BC123&amp;"_"&amp;$AZ$9,データシート3!A:AB,MATCH("ea_"&amp;"太陽光（建物系）"&amp;"_年間発電",データシート3!$A$1:$AB$1,0),0)/10^3+VLOOKUP(BC123&amp;"_"&amp;$AZ$9,データシート3!A:AB,MATCH("ea_"&amp;"太陽光（土地系）"&amp;"_年間発電",データシート3!$A$1:$AB$1,0),0)/10^3</f>
        <v>980679.76399999997</v>
      </c>
      <c r="BF123" s="33">
        <f>VLOOKUP(BC123&amp;"_"&amp;$AZ$9,データシート3!A:AB,MATCH("ea_"&amp;"風力（陸上）"&amp;"_年間発電",データシート3!$A$1:$AB$1,0),0)/10^3</f>
        <v>994995.29599999986</v>
      </c>
      <c r="BG123" s="33">
        <f>VLOOKUP(BC123&amp;"_"&amp;$AZ$9,データシート3!A:AB,MATCH("ea_"&amp;"中小水（河川）"&amp;"_年間発電",データシート3!$A$1:$AB$1,0),0)/10^3+VLOOKUP(BC123&amp;"_"&amp;$AZ$9,データシート3!A:AB,MATCH("ea_"&amp;"中小水（農業用水路）"&amp;"_年間発電",データシート3!$A$1:$AB$1,0),0)/10^3</f>
        <v>2410.8530000000001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785.87699999999984</v>
      </c>
      <c r="BI123" s="33">
        <f t="shared" si="26"/>
        <v>1978871.7899999998</v>
      </c>
      <c r="BJ123" s="33">
        <f>(VLOOKUP($BC123&amp;"_"&amp;$AZ$8,データシート3!$A:$AN,MATCH("da_合計",データシート3!$A$1:$AN$1,0),0))/10^3</f>
        <v>9379.2767139144253</v>
      </c>
      <c r="BK123" s="33">
        <f t="shared" si="27"/>
        <v>1969492.5132860853</v>
      </c>
      <c r="BL123" s="33">
        <f t="shared" si="28"/>
        <v>0</v>
      </c>
      <c r="BM123" s="33">
        <f t="shared" si="29"/>
        <v>1969492.5132860853</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上砂川町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01425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1843</v>
      </c>
      <c r="H6" s="1047" t="s">
        <v>1844</v>
      </c>
      <c r="I6" s="1047" t="s">
        <v>1845</v>
      </c>
      <c r="J6" s="1048" t="s">
        <v>518</v>
      </c>
      <c r="K6" s="1048" t="s">
        <v>519</v>
      </c>
      <c r="L6" s="1048" t="s">
        <v>1846</v>
      </c>
      <c r="M6" s="1048" t="s">
        <v>1847</v>
      </c>
      <c r="N6" s="1047" t="s">
        <v>1848</v>
      </c>
      <c r="O6" s="1047" t="s">
        <v>1849</v>
      </c>
      <c r="P6" s="1047" t="s">
        <v>1850</v>
      </c>
      <c r="Q6" s="1049" t="s">
        <v>1851</v>
      </c>
      <c r="R6" s="1047" t="s">
        <v>1843</v>
      </c>
      <c r="S6" s="1047" t="s">
        <v>1844</v>
      </c>
      <c r="T6" s="1047" t="s">
        <v>1845</v>
      </c>
      <c r="U6" s="1048" t="s">
        <v>518</v>
      </c>
      <c r="V6" s="1048" t="s">
        <v>519</v>
      </c>
      <c r="W6" s="1048" t="s">
        <v>1846</v>
      </c>
      <c r="X6" s="1048" t="s">
        <v>1847</v>
      </c>
      <c r="Y6" s="1047" t="s">
        <v>1848</v>
      </c>
      <c r="Z6" s="1047" t="s">
        <v>1849</v>
      </c>
      <c r="AA6" s="1047" t="s">
        <v>1850</v>
      </c>
      <c r="AB6" s="1050" t="s">
        <v>1851</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2025-03-04T09:05:59Z</dcterms:created>
  <dcterms:modified xsi:type="dcterms:W3CDTF">2025-03-04T09:05:59Z</dcterms:modified>
  <cp:category/>
  <cp:contentStatus/>
</cp:coreProperties>
</file>