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33C936-969E-4B87-8A6F-E86B14E73E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<sst xmlns="http://schemas.openxmlformats.org/spreadsheetml/2006/main" count="16744" uniqueCount="2456">
  <si>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</si>
  <si>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</si>
  <si>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</si>
  <si>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</si>
  <si>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</si>
  <si>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</si>
  <si>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</si>
  <si>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</si>
  <si>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</si>
  <si>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</si>
  <si>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</si>
  <si>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</si>
  <si>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</si>
  <si>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</si>
  <si>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</si>
  <si>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</si>
  <si>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</si>
  <si>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</si>
  <si>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</si>
  <si>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</si>
  <si>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</si>
  <si>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</si>
  <si>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</si>
  <si>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</si>
  <si>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</si>
  <si>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</si>
  <si>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</si>
  <si>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</si>
  <si>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</si>
  <si>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</si>
  <si>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</si>
  <si>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</si>
  <si>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</si>
  <si>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</si>
  <si>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</si>
  <si>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</si>
  <si>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</si>
  <si>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</si>
  <si>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</si>
  <si>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</si>
  <si>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</si>
  <si>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</si>
  <si>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</si>
  <si>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</si>
  <si>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</si>
  <si>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</si>
  <si>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</si>
  <si>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</si>
  <si>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</si>
  <si>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</si>
  <si>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</si>
  <si>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</si>
  <si>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</si>
  <si>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</si>
  <si>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</si>
  <si>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</si>
  <si>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</si>
  <si>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</si>
  <si>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</si>
  <si>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</si>
  <si>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</si>
  <si>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</si>
  <si>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</si>
  <si>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</si>
  <si>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</si>
  <si>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</si>
  <si>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</si>
  <si>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</si>
  <si>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</si>
  <si>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</si>
  <si>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</si>
  <si>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</si>
  <si>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</si>
  <si>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</si>
  <si>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</si>
  <si>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</si>
  <si>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</si>
  <si>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</si>
  <si>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</si>
  <si>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</si>
  <si>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</si>
  <si>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</si>
  <si>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</si>
  <si>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</si>
  <si>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</si>
  <si>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</si>
  <si>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</si>
  <si>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</si>
  <si>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</si>
  <si>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</si>
  <si>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</si>
  <si>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</si>
  <si>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</si>
  <si>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</si>
  <si>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</si>
  <si>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</si>
  <si>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</si>
  <si>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</si>
  <si>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</si>
  <si>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</si>
  <si>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</si>
  <si>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</si>
  <si>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</si>
  <si>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</si>
  <si>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</si>
  <si>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</si>
  <si>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</si>
  <si>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</si>
  <si>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</si>
  <si>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</si>
  <si>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</si>
  <si>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</si>
  <si>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</si>
  <si>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</si>
  <si>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</si>
  <si>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</si>
  <si>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</si>
  <si>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</si>
  <si>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</si>
  <si>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</si>
  <si>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</si>
  <si>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</si>
  <si>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</si>
  <si>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</si>
  <si>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</si>
  <si>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</si>
  <si>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</si>
  <si>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</si>
  <si>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</si>
  <si>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</si>
  <si>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</si>
  <si>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</si>
  <si>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</si>
  <si>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</si>
  <si>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</si>
  <si>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</si>
  <si>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</si>
  <si>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</si>
  <si>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</si>
  <si>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</si>
  <si>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</si>
  <si>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</si>
  <si>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</si>
  <si>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</si>
  <si>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</si>
  <si>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</si>
  <si>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</si>
  <si>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</si>
  <si>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</si>
  <si>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</si>
  <si>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</si>
  <si>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</si>
  <si>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</si>
  <si>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</si>
  <si>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</si>
  <si>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</si>
  <si>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</si>
  <si>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</si>
  <si>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</si>
  <si>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</si>
  <si>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</si>
  <si>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</si>
  <si>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</si>
  <si>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</si>
  <si>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</si>
  <si>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</si>
  <si>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</si>
  <si>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</si>
  <si>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</si>
  <si>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</si>
  <si>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</si>
  <si>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</si>
  <si>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</si>
  <si>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</si>
  <si>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</si>
  <si>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</si>
  <si>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</si>
  <si>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</si>
  <si>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</si>
  <si>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</si>
  <si>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</si>
  <si>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</si>
  <si>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</si>
  <si>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</si>
  <si>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</si>
  <si>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</si>
  <si>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</si>
  <si>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</si>
  <si>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</si>
  <si>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</si>
  <si>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</si>
  <si>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</si>
  <si>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</si>
  <si>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</si>
  <si>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</si>
  <si>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</si>
  <si>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</si>
  <si>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</si>
  <si>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</si>
  <si>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</si>
  <si>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</si>
  <si>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</si>
  <si>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</si>
  <si>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</si>
  <si>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</si>
  <si>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</si>
  <si>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</si>
  <si>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</si>
  <si>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</si>
  <si>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</si>
  <si>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</si>
  <si>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</si>
  <si>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</si>
  <si>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</si>
  <si>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</si>
  <si>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</si>
  <si>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</si>
  <si>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</si>
  <si>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</si>
  <si>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</si>
  <si>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</si>
  <si>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</si>
  <si>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</si>
  <si>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</si>
  <si>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</si>
  <si>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</si>
  <si>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</si>
  <si>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</si>
  <si>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</si>
  <si>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</si>
  <si>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</si>
  <si>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</si>
  <si>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</si>
  <si>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</si>
  <si>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</si>
  <si>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</si>
  <si>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</si>
  <si>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</si>
  <si>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</si>
  <si>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</si>
  <si>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</si>
  <si>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</si>
  <si>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</si>
  <si>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</si>
  <si>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</si>
  <si>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</si>
  <si>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</si>
  <si>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</si>
  <si>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</si>
  <si>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</si>
  <si>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</si>
  <si>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</si>
  <si>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</si>
  <si>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</si>
  <si>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</si>
  <si>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</si>
  <si>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</si>
  <si>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</si>
  <si>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</si>
  <si>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</si>
  <si>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</si>
  <si>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</si>
  <si>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</si>
  <si>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</si>
  <si>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</si>
  <si>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</si>
  <si>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</si>
  <si>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</si>
  <si>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</si>
  <si>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</si>
  <si>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</si>
  <si>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</si>
  <si>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</si>
  <si>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</si>
  <si>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</si>
  <si>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</si>
  <si>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</si>
  <si>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</si>
  <si>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</si>
  <si>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</si>
  <si>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</si>
  <si>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</si>
  <si>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</si>
  <si>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</si>
  <si>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</si>
  <si>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</si>
  <si>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</si>
  <si>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</si>
  <si>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</si>
  <si>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</si>
  <si>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</si>
  <si>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</si>
  <si>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</si>
  <si>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</si>
  <si>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</si>
  <si>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</si>
  <si>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</si>
  <si>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</si>
  <si>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</si>
  <si>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</si>
  <si>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</si>
  <si>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</si>
  <si>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</si>
  <si>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</si>
  <si>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</si>
  <si>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</si>
  <si>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</si>
  <si>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</si>
  <si>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</si>
  <si>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</si>
  <si>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</si>
  <si>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</si>
  <si>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</si>
  <si>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</si>
  <si>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</si>
  <si>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</si>
  <si>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</si>
  <si>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</si>
  <si>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</si>
  <si>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</si>
  <si>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</si>
  <si>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</si>
  <si>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</si>
  <si>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</si>
  <si>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</si>
  <si>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</si>
  <si>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</si>
  <si>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</si>
  <si>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</si>
  <si>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</si>
  <si>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</si>
  <si>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</si>
  <si>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</si>
  <si>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</si>
  <si>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</si>
  <si>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</si>
  <si>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</si>
  <si>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</si>
  <si>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</si>
  <si>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</si>
  <si>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</si>
  <si>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</si>
  <si>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</si>
  <si>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</si>
  <si>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</si>
  <si>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</si>
  <si>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</si>
  <si>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</si>
  <si>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</si>
  <si>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</si>
  <si>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</si>
  <si>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</si>
  <si>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</si>
  <si>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</si>
  <si>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</si>
  <si>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</si>
  <si>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</si>
  <si>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</si>
  <si>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</si>
  <si>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</si>
  <si>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</si>
  <si>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</si>
  <si>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</si>
  <si>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</si>
  <si>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</si>
  <si>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</si>
  <si>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</si>
  <si>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</si>
  <si>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</si>
  <si>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</si>
  <si>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</si>
  <si>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</si>
  <si>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</si>
  <si>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</si>
  <si>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</si>
  <si>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</si>
  <si>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</si>
  <si>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</si>
  <si>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</si>
  <si>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</si>
  <si>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</si>
  <si>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</si>
  <si>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</si>
  <si>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</si>
  <si>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</si>
  <si>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</si>
  <si>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</si>
  <si>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</si>
  <si>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</si>
  <si>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</si>
  <si>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</si>
  <si>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</si>
  <si>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</si>
  <si>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</si>
  <si>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</si>
  <si>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</si>
  <si>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</si>
  <si>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</si>
  <si>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</si>
  <si>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</si>
  <si>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</si>
  <si>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</si>
  <si>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</si>
  <si>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</si>
  <si>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</si>
  <si>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</si>
  <si>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</si>
  <si>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</si>
  <si>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</si>
  <si>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</si>
  <si>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</si>
  <si>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</si>
  <si>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</si>
  <si>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</si>
  <si>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</si>
  <si>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</si>
  <si>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</si>
  <si>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</si>
  <si>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</si>
  <si>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</si>
  <si>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</si>
  <si>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</si>
  <si>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</si>
  <si>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</si>
  <si>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</si>
  <si>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</si>
  <si>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</si>
  <si>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</si>
  <si>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</si>
  <si>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</si>
  <si>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</si>
  <si>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</si>
  <si>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</si>
  <si>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</si>
  <si>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</si>
  <si>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</si>
  <si>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</si>
  <si>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</si>
  <si>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</si>
  <si>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</si>
  <si>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</si>
  <si>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</si>
  <si>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</si>
  <si>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</si>
  <si>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</si>
  <si>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</si>
  <si>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</si>
  <si>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</si>
  <si>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</si>
  <si>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</si>
  <si>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</si>
  <si>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</si>
  <si>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</si>
  <si>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</si>
  <si>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</si>
  <si>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</si>
  <si>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</si>
  <si>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</si>
  <si>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</si>
  <si>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</si>
  <si>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</si>
  <si>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</si>
  <si>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</si>
  <si>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</si>
  <si>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</si>
  <si>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</si>
  <si>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</si>
  <si>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</si>
  <si>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</si>
  <si>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</si>
  <si>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</si>
  <si>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</si>
  <si>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</si>
  <si>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</si>
  <si>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</si>
  <si>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</si>
  <si>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</si>
  <si>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</si>
  <si>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</si>
  <si>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</si>
  <si>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</si>
  <si>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</si>
  <si>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</si>
  <si>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</si>
  <si>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</si>
  <si>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</si>
  <si>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</si>
  <si>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</si>
  <si>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</si>
  <si>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</si>
  <si>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</si>
  <si>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</si>
  <si>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</si>
  <si>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</si>
  <si>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</si>
  <si>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</si>
  <si>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</si>
  <si>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</si>
  <si>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</si>
  <si>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</si>
  <si>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</si>
  <si>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</si>
  <si>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</si>
  <si>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</si>
  <si>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</si>
  <si>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</si>
  <si>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</si>
  <si>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</si>
  <si>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</si>
  <si>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</si>
  <si>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</si>
  <si>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</si>
  <si>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</si>
  <si>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</si>
  <si>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</si>
  <si>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</si>
  <si>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</si>
  <si>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</si>
  <si>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</si>
  <si>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</si>
  <si>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</si>
  <si>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</si>
  <si>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</si>
  <si>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</si>
  <si>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</si>
  <si>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</si>
  <si>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</si>
  <si>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</si>
  <si>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</si>
  <si>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</si>
  <si>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</si>
  <si>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</si>
  <si>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</si>
  <si>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</si>
  <si>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</si>
  <si>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</si>
  <si>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</si>
  <si>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</si>
  <si>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</si>
  <si>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</si>
  <si>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</si>
  <si>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</si>
  <si>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</si>
  <si>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</si>
  <si>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</si>
  <si>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</si>
  <si>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</si>
  <si>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</si>
  <si>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</si>
  <si>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</si>
  <si>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</si>
  <si>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</si>
  <si>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</si>
  <si>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</si>
  <si>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</si>
  <si>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</si>
  <si>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</si>
  <si>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</si>
  <si>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</si>
  <si>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</si>
  <si>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</si>
  <si>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</si>
  <si>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</si>
  <si>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</si>
  <si>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</si>
  <si>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</si>
  <si>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</si>
  <si>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</si>
  <si>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</si>
  <si>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</si>
  <si>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</si>
  <si>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</si>
  <si>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</si>
  <si>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</si>
  <si>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</si>
  <si>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</si>
  <si>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</si>
  <si>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</si>
  <si>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</si>
  <si>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</si>
  <si>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</si>
  <si>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</si>
  <si>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</si>
  <si>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</si>
  <si>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</si>
  <si>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</si>
  <si>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</si>
  <si>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</si>
  <si>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</si>
  <si>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</si>
  <si>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</si>
  <si>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</si>
  <si>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</si>
  <si>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</si>
  <si>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</si>
  <si>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</si>
  <si>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</si>
  <si>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</si>
  <si>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</si>
  <si>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</si>
  <si>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</si>
  <si>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</si>
  <si>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</si>
  <si>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</si>
  <si>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</si>
  <si>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</si>
  <si>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</si>
  <si>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</si>
  <si>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</si>
  <si>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</si>
  <si>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</si>
  <si>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</si>
  <si>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</si>
  <si>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</si>
  <si>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</si>
  <si>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</si>
  <si>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</si>
  <si>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</si>
  <si>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</si>
  <si>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</si>
  <si>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</si>
  <si>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</si>
  <si>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</si>
  <si>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</si>
  <si>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</si>
  <si>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</si>
  <si>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</si>
  <si>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</si>
  <si>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</si>
  <si>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</si>
  <si>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</si>
  <si>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</si>
  <si>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</si>
  <si>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</si>
  <si>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</si>
  <si>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</si>
  <si>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</si>
  <si>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</si>
  <si>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</si>
  <si>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</si>
  <si>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</si>
  <si>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</si>
  <si>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</si>
  <si>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</si>
  <si>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</si>
  <si>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</si>
  <si>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</si>
  <si>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</si>
  <si>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</si>
  <si>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</si>
  <si>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</si>
  <si>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</si>
  <si>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</si>
  <si>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</si>
  <si>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</si>
  <si>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</si>
  <si>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</si>
  <si>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</si>
  <si>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</si>
  <si>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</si>
  <si>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</si>
  <si>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</si>
  <si>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</si>
  <si>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</si>
  <si>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</si>
  <si>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</si>
  <si>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</si>
  <si>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</si>
  <si>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</si>
  <si>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</si>
  <si>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</si>
  <si>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</si>
  <si>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</si>
  <si>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</si>
  <si>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</si>
  <si>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</si>
  <si>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</si>
  <si>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</si>
  <si>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</si>
  <si>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</si>
  <si>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</si>
  <si>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</si>
  <si>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</si>
  <si>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</si>
  <si>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</si>
  <si>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</si>
  <si>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</si>
  <si>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</si>
  <si>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</si>
  <si>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</si>
  <si>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</si>
  <si>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</si>
  <si>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</si>
  <si>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</si>
  <si>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</si>
  <si>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</si>
  <si>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</si>
  <si>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</si>
  <si>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</si>
  <si>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</si>
  <si>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</si>
  <si>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</si>
  <si>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</si>
  <si>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</si>
  <si>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</si>
  <si>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</si>
  <si>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</si>
  <si>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</si>
  <si>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</si>
  <si>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</si>
  <si>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</si>
  <si>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</si>
  <si>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</si>
  <si>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</si>
  <si>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</si>
  <si>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</si>
  <si>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</si>
  <si>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</si>
  <si>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</si>
  <si>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</si>
  <si>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</si>
  <si>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</si>
  <si>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</si>
  <si>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</si>
  <si>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</si>
  <si>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</si>
  <si>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</si>
  <si>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</si>
  <si>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</si>
  <si>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</si>
  <si>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</si>
  <si>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</si>
  <si>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</si>
  <si>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</si>
  <si>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</si>
  <si>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</si>
  <si>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</si>
  <si>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</si>
  <si>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</si>
  <si>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</si>
  <si>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</si>
  <si>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</si>
  <si>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</si>
  <si>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</si>
  <si>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</si>
  <si>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</si>
  <si>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</si>
  <si>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</si>
  <si>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</si>
  <si>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</si>
  <si>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</si>
  <si>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</si>
  <si>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</si>
  <si>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</si>
  <si>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</si>
  <si>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</si>
  <si>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</si>
  <si>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</si>
  <si>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</si>
  <si>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</si>
  <si>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</si>
  <si>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</si>
  <si>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</si>
  <si>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</si>
  <si>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</si>
  <si>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</si>
  <si>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</si>
  <si>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</si>
  <si>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</si>
  <si>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</si>
  <si>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</si>
  <si>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</si>
  <si>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</si>
  <si>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</si>
  <si>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</si>
  <si>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</si>
  <si>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</si>
  <si>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</si>
  <si>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</si>
  <si>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</si>
  <si>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</si>
  <si>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</si>
  <si>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</si>
  <si>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</si>
  <si>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</si>
  <si>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</si>
  <si>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</si>
  <si>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</si>
  <si>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</si>
  <si>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</si>
  <si>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</si>
  <si>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</si>
  <si>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</si>
  <si>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</si>
  <si>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</si>
  <si>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</si>
  <si>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</si>
  <si>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</si>
  <si>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</si>
  <si>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</si>
  <si>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</si>
  <si>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</si>
  <si>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</si>
  <si>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</si>
  <si>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</si>
  <si>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</si>
  <si>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</si>
  <si>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</si>
  <si>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</si>
  <si>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</si>
  <si>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</si>
  <si>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</si>
  <si>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</si>
  <si>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</si>
  <si>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</si>
  <si>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</si>
  <si>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</si>
  <si>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</si>
  <si>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</si>
  <si>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</si>
  <si>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</si>
  <si>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</si>
  <si>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</si>
  <si>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</si>
  <si>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</si>
  <si>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</si>
  <si>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</si>
  <si>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</si>
  <si>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</si>
  <si>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</si>
  <si>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</si>
  <si>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</si>
  <si>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</si>
  <si>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</si>
  <si>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</si>
  <si>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</si>
  <si>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</si>
  <si>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</si>
  <si>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</si>
  <si>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</si>
  <si>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</si>
  <si>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</si>
  <si>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</si>
  <si>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</si>
  <si>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</si>
  <si>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</si>
  <si>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</si>
  <si>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</si>
  <si>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</si>
  <si>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</si>
  <si>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</si>
  <si>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</si>
  <si>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</si>
  <si>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</si>
  <si>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</si>
  <si>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</si>
  <si>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</si>
  <si>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</si>
  <si>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</si>
  <si>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</si>
  <si>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</si>
  <si>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</si>
  <si>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</si>
  <si>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</si>
  <si>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</si>
  <si>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</si>
  <si>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</si>
  <si>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</si>
  <si>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</si>
  <si>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</si>
  <si>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</si>
  <si>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</si>
  <si>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</si>
  <si>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</si>
  <si>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</si>
  <si>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</si>
  <si>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</si>
  <si>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</si>
  <si>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</si>
  <si>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</si>
  <si>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</si>
  <si>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</si>
  <si>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</si>
  <si>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</si>
  <si>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</si>
  <si>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</si>
  <si>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</si>
  <si>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</si>
  <si>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</si>
  <si>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</si>
  <si>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</si>
  <si>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</si>
  <si>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</si>
  <si>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</si>
  <si>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</si>
  <si>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</si>
  <si>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</si>
  <si>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</si>
  <si>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</si>
  <si>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</si>
  <si>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</si>
  <si>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</si>
  <si>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</si>
  <si>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</si>
  <si>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</si>
  <si>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</si>
  <si>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</si>
  <si>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</si>
  <si>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</si>
  <si>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</si>
  <si>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</si>
  <si>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</si>
  <si>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</si>
  <si>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</si>
  <si>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</si>
  <si>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</si>
  <si>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</si>
  <si>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</si>
  <si>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</si>
  <si>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</si>
  <si>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</si>
  <si>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</si>
  <si>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</si>
  <si>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</si>
  <si>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</si>
  <si>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</si>
  <si>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</si>
  <si>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</si>
  <si>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</si>
  <si>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</si>
  <si>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</si>
  <si>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</si>
  <si>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</si>
  <si>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</si>
  <si>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</si>
  <si>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</si>
  <si>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</si>
  <si>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</si>
  <si>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</si>
  <si>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</si>
  <si>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</si>
  <si>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</si>
  <si>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</si>
  <si>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</si>
  <si>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</si>
  <si>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</si>
  <si>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</si>
  <si>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</si>
  <si>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</si>
  <si>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</si>
  <si>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</si>
  <si>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</si>
  <si>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</si>
  <si>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</si>
  <si>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</si>
  <si>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</si>
  <si>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</si>
  <si>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</si>
  <si>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</si>
  <si>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</si>
  <si>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</si>
  <si>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</si>
  <si>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</si>
  <si>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</si>
  <si>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</si>
  <si>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</si>
  <si>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</si>
  <si>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</si>
  <si>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</si>
  <si>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</si>
  <si>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</si>
  <si>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</si>
  <si>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</si>
  <si>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</si>
  <si>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</si>
  <si>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</si>
  <si>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</si>
  <si>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</si>
  <si>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</si>
  <si>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</si>
  <si>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</si>
  <si>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</si>
  <si>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</si>
  <si>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</si>
  <si>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</si>
  <si>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</si>
  <si>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</si>
  <si>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</si>
  <si>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</si>
  <si>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</si>
  <si>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</si>
  <si>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</si>
  <si>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</si>
  <si>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</si>
  <si>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</si>
  <si>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</si>
  <si>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</si>
  <si>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</si>
  <si>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</si>
  <si>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</si>
  <si>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</si>
  <si>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</si>
  <si>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</si>
  <si>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</si>
  <si>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</si>
  <si>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</si>
  <si>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</si>
  <si>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</si>
  <si>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</si>
  <si>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</si>
  <si>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</si>
  <si>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</si>
  <si>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</si>
  <si>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</si>
  <si>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</si>
  <si>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</si>
  <si>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</si>
  <si>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</si>
  <si>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</si>
  <si>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</si>
  <si>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</si>
  <si>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</si>
  <si>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</si>
  <si>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</si>
  <si>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</si>
  <si>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</si>
  <si>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</si>
  <si>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</si>
  <si>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</si>
  <si>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</si>
  <si>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</si>
  <si>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</si>
  <si>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</si>
  <si>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</si>
  <si>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</si>
  <si>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</si>
  <si>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</si>
  <si>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</si>
  <si>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</si>
  <si>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</si>
  <si>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</si>
  <si>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</si>
  <si>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</si>
  <si>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</si>
  <si>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</si>
  <si>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</si>
  <si>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</si>
  <si>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</si>
  <si>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</si>
  <si>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</si>
  <si>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</si>
  <si>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</si>
  <si>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</si>
  <si>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</si>
  <si>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</si>
  <si>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</si>
  <si>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</si>
  <si>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</si>
  <si>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</si>
  <si>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</si>
  <si>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</si>
  <si>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</si>
  <si>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</si>
  <si>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</si>
  <si>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</si>
  <si>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</si>
  <si>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</si>
  <si>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</si>
  <si>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</si>
  <si>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</si>
  <si>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</si>
  <si>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</si>
  <si>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</si>
  <si>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</si>
  <si>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</si>
  <si>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</si>
  <si>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</si>
  <si>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</si>
  <si>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</si>
  <si>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</si>
  <si>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</si>
  <si>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</si>
  <si>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</si>
  <si>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</si>
  <si>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</si>
  <si>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</si>
  <si>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</si>
  <si>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</si>
  <si>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</si>
  <si>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</si>
  <si>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</si>
  <si>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</si>
  <si>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</si>
  <si>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</si>
  <si>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</si>
  <si>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</si>
  <si>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</si>
  <si>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</si>
  <si>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</si>
  <si>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</si>
  <si>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</si>
  <si>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</si>
  <si>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</si>
  <si>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</si>
  <si>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</si>
  <si>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</si>
  <si>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</si>
  <si>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</si>
  <si>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</si>
  <si>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</si>
  <si>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</si>
  <si>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</si>
  <si>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</si>
  <si>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</si>
  <si>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</si>
  <si>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</si>
  <si>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</si>
  <si>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</si>
  <si>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</si>
  <si>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</si>
  <si>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</si>
  <si>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</si>
  <si>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</si>
  <si>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</si>
  <si>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</si>
  <si>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</si>
  <si>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</si>
  <si>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</si>
  <si>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</si>
  <si>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</si>
  <si>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</si>
  <si>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</si>
  <si>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</si>
  <si>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</si>
  <si>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</si>
  <si>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</si>
  <si>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</si>
  <si>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</si>
  <si>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</si>
  <si>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</si>
  <si>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</si>
  <si>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</si>
  <si>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</si>
  <si>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</si>
  <si>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</si>
  <si>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</si>
  <si>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</si>
  <si>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</si>
  <si>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</si>
  <si>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</si>
  <si>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</si>
  <si>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</si>
  <si>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</si>
  <si>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</si>
  <si>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</si>
  <si>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</si>
  <si>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</si>
  <si>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</si>
  <si>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</si>
  <si>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</si>
  <si>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</si>
  <si>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</si>
  <si>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</si>
  <si>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</si>
  <si>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</si>
  <si>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</si>
  <si>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</si>
  <si>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</si>
  <si>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</si>
  <si>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</si>
  <si>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</si>
  <si>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</si>
  <si>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</si>
  <si>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</si>
  <si>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</si>
  <si>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</si>
  <si>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</si>
  <si>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</si>
  <si>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</si>
  <si>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</si>
  <si>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</si>
  <si>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</si>
  <si>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</si>
  <si>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</si>
  <si>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</si>
  <si>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</si>
  <si>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</si>
  <si>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</si>
  <si>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</si>
  <si>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</si>
  <si>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</si>
  <si>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</si>
  <si>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</si>
  <si>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</si>
  <si>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</si>
  <si>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</si>
  <si>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</si>
  <si>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</si>
  <si>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</si>
  <si>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</si>
  <si>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</si>
  <si>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</si>
  <si>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</si>
  <si>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</si>
  <si>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</si>
  <si>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</si>
  <si>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</si>
  <si>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</si>
  <si>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</si>
  <si>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</si>
  <si>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</si>
  <si>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</si>
  <si>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</si>
  <si>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</si>
  <si>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</si>
  <si>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</si>
  <si>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</si>
  <si>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</si>
  <si>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</si>
  <si>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</si>
  <si>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</si>
  <si>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</si>
  <si>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</si>
  <si>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</si>
  <si>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</si>
  <si>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</si>
  <si>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</si>
  <si>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</si>
  <si>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</si>
  <si>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</si>
  <si>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</si>
  <si>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</si>
  <si>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</si>
  <si>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</si>
  <si>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</si>
  <si>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</si>
  <si>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</si>
  <si>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</si>
  <si>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</si>
  <si>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</si>
  <si>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</si>
  <si>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</si>
  <si>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</si>
  <si>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</si>
  <si>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</si>
  <si>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</si>
  <si>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</si>
  <si>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</si>
  <si>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</si>
  <si>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</si>
  <si>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</si>
  <si>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</si>
  <si>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</si>
  <si>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</si>
  <si>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</si>
  <si>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</si>
  <si>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</si>
  <si>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</si>
  <si>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</si>
  <si>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</si>
  <si>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</si>
  <si>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</si>
  <si>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</si>
  <si>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</si>
  <si>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</si>
  <si>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</si>
  <si>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</si>
  <si>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</si>
  <si>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</si>
  <si>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</si>
  <si>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</si>
  <si>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</si>
  <si>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</si>
  <si>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</si>
  <si>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</si>
  <si>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</si>
  <si>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</si>
  <si>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</si>
  <si>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</si>
  <si>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</si>
  <si>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</si>
  <si>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</si>
  <si>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</si>
  <si>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</si>
  <si>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</si>
  <si>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</si>
  <si>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</si>
  <si>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</si>
  <si>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</si>
  <si>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</si>
  <si>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</si>
  <si>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</si>
  <si>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</si>
  <si>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</si>
  <si>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</si>
  <si>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</si>
  <si>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</si>
  <si>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</si>
  <si>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</si>
  <si>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</si>
  <si>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</si>
  <si>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</si>
  <si>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</si>
  <si>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</si>
  <si>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</si>
  <si>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</si>
  <si>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</si>
  <si>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</si>
  <si>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</si>
  <si>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</si>
  <si>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</si>
  <si>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</si>
  <si>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</si>
  <si>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</si>
  <si>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</si>
  <si>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</si>
  <si>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</si>
  <si>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</si>
  <si>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</si>
  <si>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</si>
  <si>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</si>
  <si>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</si>
  <si>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</si>
  <si>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</si>
  <si>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</si>
  <si>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</si>
  <si>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</si>
  <si>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</si>
  <si>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</si>
  <si>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</si>
  <si>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</si>
  <si>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</si>
  <si>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</si>
  <si>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</si>
  <si>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</si>
  <si>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</si>
  <si>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</si>
  <si>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</si>
  <si>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</si>
  <si>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</si>
  <si>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</si>
  <si>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</si>
  <si>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</si>
  <si>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</si>
  <si>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</si>
  <si>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</si>
  <si>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</si>
  <si>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</si>
  <si>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</si>
  <si>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</si>
  <si>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</si>
  <si>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</si>
  <si>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</si>
  <si>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</si>
  <si>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</si>
  <si>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</si>
  <si>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</si>
  <si>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</si>
  <si>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</si>
  <si>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</si>
  <si>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</si>
  <si>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</si>
  <si>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</si>
  <si>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</si>
  <si>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</si>
  <si>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</si>
  <si>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</si>
  <si>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</si>
  <si>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</si>
  <si>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</si>
  <si>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</si>
  <si>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</si>
  <si>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</si>
  <si>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</si>
  <si>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</si>
  <si>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</si>
  <si>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</si>
  <si>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</si>
  <si>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</si>
  <si>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</si>
  <si>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</si>
  <si>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</si>
  <si>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</si>
  <si>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</si>
  <si>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</si>
  <si>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</si>
  <si>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</si>
  <si>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</si>
  <si>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</si>
  <si>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</si>
  <si>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</si>
  <si>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</si>
  <si>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</si>
  <si>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</si>
  <si>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</si>
  <si>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</si>
  <si>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</si>
  <si>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</si>
  <si>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</si>
  <si>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</si>
  <si>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</si>
  <si>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</si>
  <si>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</si>
  <si>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</si>
  <si>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</si>
  <si>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</si>
  <si>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</si>
  <si>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</si>
  <si>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</si>
  <si>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</si>
  <si>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</si>
  <si>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</si>
  <si>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</si>
  <si>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</si>
  <si>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</si>
  <si>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</si>
  <si>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</si>
  <si>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</si>
  <si>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</si>
  <si>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</si>
  <si>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</si>
  <si>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</si>
  <si>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</si>
  <si>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</si>
  <si>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</si>
  <si>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</si>
  <si>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</si>
  <si>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</si>
  <si>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</si>
  <si>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</si>
  <si>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</si>
  <si>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</si>
  <si>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</si>
  <si>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</si>
  <si>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</si>
  <si>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</si>
  <si>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</si>
  <si>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</si>
  <si>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</si>
  <si>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</si>
  <si>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</si>
  <si>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</si>
  <si>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</si>
  <si>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</si>
  <si>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</si>
  <si>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</si>
  <si>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</si>
  <si>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</si>
  <si>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</si>
  <si>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</si>
  <si>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</si>
  <si>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</si>
  <si>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</si>
  <si>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</si>
  <si>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</si>
  <si>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</si>
  <si>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</si>
  <si>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</si>
  <si>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</si>
  <si>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</si>
  <si>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</si>
  <si>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</si>
  <si>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</si>
  <si>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</si>
  <si>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</si>
  <si>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</si>
  <si>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</si>
  <si>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</si>
  <si>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</si>
  <si>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</si>
  <si>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</si>
  <si>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</si>
  <si>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</si>
  <si>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</si>
  <si>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</si>
  <si>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</si>
  <si>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</si>
  <si>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</si>
  <si>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</si>
  <si>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</si>
  <si>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</si>
  <si>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</si>
  <si>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</si>
  <si>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</si>
  <si>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</si>
  <si>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</si>
  <si>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</si>
  <si>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</si>
  <si>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</si>
  <si>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</si>
  <si>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</si>
  <si>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</si>
  <si>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</si>
  <si>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</si>
  <si>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</si>
  <si>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</si>
  <si>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</si>
  <si>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</si>
  <si>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</si>
  <si>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</si>
  <si>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</si>
  <si>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</si>
  <si>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</si>
  <si>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</si>
  <si>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</si>
  <si>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</si>
  <si>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</si>
  <si>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</si>
  <si>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</si>
  <si>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</si>
  <si>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</si>
  <si>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</si>
  <si>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</si>
  <si>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</si>
  <si>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</si>
  <si>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</si>
  <si>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</si>
  <si>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</si>
  <si>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</si>
  <si>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</si>
  <si>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</si>
  <si>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</si>
  <si>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</si>
  <si>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</si>
  <si>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</si>
  <si>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</si>
  <si>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</si>
  <si>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</si>
  <si>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</si>
  <si>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</si>
  <si>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</si>
  <si>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</si>
  <si>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</si>
  <si>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</si>
  <si>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</si>
  <si>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</si>
  <si>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</si>
  <si>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</si>
  <si>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</si>
  <si>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</si>
  <si>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</si>
  <si>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</si>
  <si>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</si>
  <si>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</si>
  <si>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</si>
  <si>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</si>
  <si>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</si>
  <si>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</si>
  <si>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</si>
  <si>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</si>
  <si>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</si>
  <si>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</si>
  <si>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</si>
  <si>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</si>
  <si>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</si>
  <si>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</si>
  <si>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</si>
  <si>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</si>
  <si>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</si>
  <si>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</si>
  <si>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</si>
  <si>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</si>
  <si>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</si>
  <si>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</si>
  <si>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</si>
  <si>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</si>
  <si>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</si>
  <si>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</si>
  <si>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</si>
  <si>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</si>
  <si>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</si>
  <si>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</si>
  <si>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</si>
  <si>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</si>
  <si>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</si>
  <si>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</si>
  <si>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</si>
  <si>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</si>
  <si>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</si>
  <si>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</si>
  <si>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</si>
  <si>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</si>
  <si>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</si>
  <si>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</si>
  <si>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</si>
  <si>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</si>
  <si>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</si>
  <si>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</si>
  <si>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</si>
  <si>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</si>
  <si>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</si>
  <si>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</si>
  <si>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</si>
  <si>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</si>
  <si>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</si>
  <si>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</si>
  <si>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</si>
  <si>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</si>
  <si>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</si>
  <si>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</si>
  <si>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</si>
  <si>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</si>
  <si>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</si>
  <si>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</si>
  <si>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</si>
  <si>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</si>
  <si>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</si>
  <si>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</si>
  <si>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</si>
  <si>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</si>
  <si>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</si>
  <si>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</si>
  <si>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</si>
  <si>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</si>
  <si>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</si>
  <si>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</si>
  <si>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</si>
  <si>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</si>
  <si>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</si>
  <si>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</si>
  <si>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</si>
  <si>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</si>
  <si>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</si>
  <si>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</si>
  <si>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</si>
  <si>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</si>
  <si>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</si>
  <si>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</si>
  <si>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</si>
  <si>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</si>
  <si>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</si>
  <si>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</si>
  <si>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</si>
  <si>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</si>
  <si>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</si>
  <si>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</si>
  <si>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</si>
  <si>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</si>
  <si>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</si>
  <si>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</si>
  <si>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</si>
  <si>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</si>
  <si>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</si>
  <si>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</si>
  <si>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</si>
  <si>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</si>
  <si>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</si>
  <si>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</si>
  <si>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</si>
  <si>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</si>
  <si>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</si>
  <si>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</si>
  <si>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</si>
  <si>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</si>
  <si>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</si>
  <si>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01202</t>
  </si>
  <si>
    <t>函館市</t>
  </si>
  <si>
    <t>01202_令和4年度</t>
  </si>
  <si>
    <t>01202_令和6年度</t>
  </si>
  <si>
    <t>01363_令和6年度</t>
  </si>
  <si>
    <t>01363</t>
  </si>
  <si>
    <t>厚沢部町</t>
  </si>
  <si>
    <t>01581_令和6年度</t>
  </si>
  <si>
    <t>01581</t>
  </si>
  <si>
    <t>厚真町</t>
  </si>
  <si>
    <t>01585_令和6年度</t>
  </si>
  <si>
    <t>01585</t>
  </si>
  <si>
    <t>安平町</t>
  </si>
  <si>
    <t>01370_令和6年度</t>
  </si>
  <si>
    <t>01370</t>
  </si>
  <si>
    <t>今金町</t>
  </si>
  <si>
    <t>01607_令和6年度</t>
  </si>
  <si>
    <t>01607</t>
  </si>
  <si>
    <t>浦河町</t>
  </si>
  <si>
    <t>01361_令和6年度</t>
  </si>
  <si>
    <t>01361</t>
  </si>
  <si>
    <t>江差町</t>
  </si>
  <si>
    <t>01609_令和6年度</t>
  </si>
  <si>
    <t>01609</t>
  </si>
  <si>
    <t>えりも町</t>
  </si>
  <si>
    <t>01367_令和6年度</t>
  </si>
  <si>
    <t>01367</t>
  </si>
  <si>
    <t>奥尻町</t>
  </si>
  <si>
    <t>01347_令和6年度</t>
  </si>
  <si>
    <t>01347</t>
  </si>
  <si>
    <t>長万部町</t>
  </si>
  <si>
    <t>01364_令和6年度</t>
  </si>
  <si>
    <t>01364</t>
  </si>
  <si>
    <t>乙部町</t>
  </si>
  <si>
    <t>01362_令和6年度</t>
  </si>
  <si>
    <t>01362</t>
  </si>
  <si>
    <t>上ノ国町</t>
  </si>
  <si>
    <t>01334_令和6年度</t>
  </si>
  <si>
    <t>01334</t>
  </si>
  <si>
    <t>木古内町</t>
  </si>
  <si>
    <t>01608_令和6年度</t>
  </si>
  <si>
    <t>01608</t>
  </si>
  <si>
    <t>様似町</t>
  </si>
  <si>
    <t>01343_令和6年度</t>
  </si>
  <si>
    <t>01343</t>
  </si>
  <si>
    <t>鹿部町</t>
  </si>
  <si>
    <t>01578_令和6年度</t>
  </si>
  <si>
    <t>01578</t>
  </si>
  <si>
    <t>白老町</t>
  </si>
  <si>
    <t>01333_令和6年度</t>
  </si>
  <si>
    <t>01333</t>
  </si>
  <si>
    <t>知内町</t>
  </si>
  <si>
    <t>01610_令和6年度</t>
  </si>
  <si>
    <t>01610</t>
  </si>
  <si>
    <t>新ひだか町</t>
  </si>
  <si>
    <t>01371_令和6年度</t>
  </si>
  <si>
    <t>01371</t>
  </si>
  <si>
    <t>せたな町</t>
  </si>
  <si>
    <t>01575_令和6年度</t>
  </si>
  <si>
    <t>01575</t>
  </si>
  <si>
    <t>壮瞥町</t>
  </si>
  <si>
    <t>01233_令和6年度</t>
  </si>
  <si>
    <t>01233</t>
  </si>
  <si>
    <t>伊達市</t>
  </si>
  <si>
    <t>01584_令和6年度</t>
  </si>
  <si>
    <t>01584</t>
  </si>
  <si>
    <t>洞爺湖町</t>
  </si>
  <si>
    <t>01213_令和6年度</t>
  </si>
  <si>
    <t>01213</t>
  </si>
  <si>
    <t>苫小牧市</t>
  </si>
  <si>
    <t>01571_令和6年度</t>
  </si>
  <si>
    <t>01571</t>
  </si>
  <si>
    <t>豊浦町</t>
  </si>
  <si>
    <t>01337_令和6年度</t>
  </si>
  <si>
    <t>01337</t>
  </si>
  <si>
    <t>七飯町</t>
  </si>
  <si>
    <t>01604_令和6年度</t>
  </si>
  <si>
    <t>01604</t>
  </si>
  <si>
    <t>新冠町</t>
  </si>
  <si>
    <t>01230_令和6年度</t>
  </si>
  <si>
    <t>01230</t>
  </si>
  <si>
    <t>登別市</t>
  </si>
  <si>
    <t>01601_令和6年度</t>
  </si>
  <si>
    <t>01601</t>
  </si>
  <si>
    <t>日高町</t>
  </si>
  <si>
    <t>01602_令和6年度</t>
  </si>
  <si>
    <t>01602</t>
  </si>
  <si>
    <t>平取町</t>
  </si>
  <si>
    <t>01332_令和6年度</t>
  </si>
  <si>
    <t>01332</t>
  </si>
  <si>
    <t>福島町</t>
  </si>
  <si>
    <t>01236_令和6年度</t>
  </si>
  <si>
    <t>01236</t>
  </si>
  <si>
    <t>北斗市</t>
  </si>
  <si>
    <t>01331_令和6年度</t>
  </si>
  <si>
    <t>01331</t>
  </si>
  <si>
    <t>松前町</t>
  </si>
  <si>
    <t>01586_令和6年度</t>
  </si>
  <si>
    <t>01586</t>
  </si>
  <si>
    <t>むかわ町</t>
  </si>
  <si>
    <t>01205_令和6年度</t>
  </si>
  <si>
    <t>01205</t>
  </si>
  <si>
    <t>室蘭市</t>
  </si>
  <si>
    <t>01345_令和6年度</t>
  </si>
  <si>
    <t>01345</t>
  </si>
  <si>
    <t>森町</t>
  </si>
  <si>
    <t>01346_令和6年度</t>
  </si>
  <si>
    <t>01346</t>
  </si>
  <si>
    <t>八雲町</t>
  </si>
  <si>
    <t>01363_令和4年度</t>
  </si>
  <si>
    <t>01581_令和4年度</t>
  </si>
  <si>
    <t>01585_令和4年度</t>
  </si>
  <si>
    <t>01370_令和4年度</t>
  </si>
  <si>
    <t>01607_令和4年度</t>
  </si>
  <si>
    <t>01361_令和4年度</t>
  </si>
  <si>
    <t>01609_令和4年度</t>
  </si>
  <si>
    <t>01367_令和4年度</t>
  </si>
  <si>
    <t>01347_令和4年度</t>
  </si>
  <si>
    <t>01364_令和4年度</t>
  </si>
  <si>
    <t>01362_令和4年度</t>
  </si>
  <si>
    <t>01334_令和4年度</t>
  </si>
  <si>
    <t>01608_令和4年度</t>
  </si>
  <si>
    <t>01343_令和4年度</t>
  </si>
  <si>
    <t>01578_令和4年度</t>
  </si>
  <si>
    <t>01333_令和4年度</t>
  </si>
  <si>
    <t>01610_令和4年度</t>
  </si>
  <si>
    <t>01371_令和4年度</t>
  </si>
  <si>
    <t>01575_令和4年度</t>
  </si>
  <si>
    <t>01233_令和4年度</t>
  </si>
  <si>
    <t>01584_令和4年度</t>
  </si>
  <si>
    <t>01213_令和4年度</t>
  </si>
  <si>
    <t>01571_令和4年度</t>
  </si>
  <si>
    <t>01337_令和4年度</t>
  </si>
  <si>
    <t>01604_令和4年度</t>
  </si>
  <si>
    <t>01230_令和4年度</t>
  </si>
  <si>
    <t>01601_令和4年度</t>
  </si>
  <si>
    <t>01602_令和4年度</t>
  </si>
  <si>
    <t>01332_令和4年度</t>
  </si>
  <si>
    <t>01236_令和4年度</t>
  </si>
  <si>
    <t>01331_令和4年度</t>
  </si>
  <si>
    <t>01586_令和4年度</t>
  </si>
  <si>
    <t>01205_令和4年度</t>
  </si>
  <si>
    <t>01345_令和4年度</t>
  </si>
  <si>
    <t>01346_令和4年度</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</si>
  <si>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</si>
  <si>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</si>
  <si>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</si>
  <si>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</si>
  <si>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</si>
  <si>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</si>
  <si>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</si>
  <si>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</si>
  <si>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</si>
  <si>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</si>
  <si>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</si>
  <si>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</si>
  <si>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</si>
  <si>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</si>
  <si>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</si>
  <si>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</si>
  <si>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</si>
  <si>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</si>
  <si>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</si>
  <si>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</si>
  <si>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</si>
  <si>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</si>
  <si>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</si>
  <si>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</si>
  <si>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</si>
  <si>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</si>
  <si>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</si>
  <si>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</si>
  <si>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</si>
  <si>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</si>
  <si>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</si>
  <si>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</si>
  <si>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</si>
  <si>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</si>
  <si>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</si>
  <si>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</si>
  <si>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</si>
  <si>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</si>
  <si>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</si>
  <si>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</si>
  <si>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</si>
  <si>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</si>
  <si>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</si>
  <si>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</si>
  <si>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</si>
  <si>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</si>
  <si>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</si>
  <si>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</si>
  <si>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</si>
  <si>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</si>
  <si>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</si>
  <si>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</si>
  <si>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</si>
  <si>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</si>
  <si>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</si>
  <si>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</si>
  <si>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</si>
  <si>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</si>
  <si>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</si>
  <si>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</si>
  <si>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</si>
  <si>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</si>
  <si>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</si>
  <si>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</si>
  <si>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</si>
  <si>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</si>
  <si>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</si>
  <si>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</si>
  <si>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</si>
  <si>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</si>
  <si>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</si>
  <si>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</si>
  <si>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</si>
  <si>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</si>
  <si>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</si>
  <si>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</si>
  <si>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</si>
  <si>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</si>
  <si>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</si>
  <si>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</si>
  <si>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</si>
  <si>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</si>
  <si>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</si>
  <si>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</si>
  <si>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</si>
  <si>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</si>
  <si>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</si>
  <si>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</si>
  <si>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</si>
  <si>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</si>
  <si>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</si>
  <si>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</si>
  <si>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</si>
  <si>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</si>
  <si>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</si>
  <si>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</si>
  <si>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</si>
  <si>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</si>
  <si>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</si>
  <si>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</si>
  <si>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</si>
  <si>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</si>
  <si>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</si>
  <si>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</si>
  <si>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</si>
  <si>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</si>
  <si>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</si>
  <si>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</si>
  <si>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</si>
  <si>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</si>
  <si>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</si>
  <si>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</si>
  <si>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</si>
  <si>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</si>
  <si>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</si>
  <si>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</si>
  <si>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</si>
  <si>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</si>
  <si>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</si>
  <si>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</si>
  <si>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</si>
  <si>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</si>
  <si>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</si>
  <si>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</si>
  <si>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</si>
  <si>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</si>
  <si>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</si>
  <si>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</si>
  <si>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</si>
  <si>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</si>
  <si>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</si>
  <si>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</si>
  <si>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</si>
  <si>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</si>
  <si>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</si>
  <si>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</si>
  <si>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</si>
  <si>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</si>
  <si>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</si>
  <si>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</si>
  <si>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</si>
  <si>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</si>
  <si>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</si>
  <si>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</si>
  <si>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</si>
  <si>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</si>
  <si>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</si>
  <si>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</si>
  <si>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</si>
  <si>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</si>
  <si>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</si>
  <si>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</si>
  <si>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</si>
  <si>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</si>
  <si>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</si>
  <si>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</si>
  <si>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</si>
  <si>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</si>
  <si>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</si>
  <si>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</si>
  <si>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</si>
  <si>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</si>
  <si>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</si>
  <si>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</si>
  <si>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</si>
  <si>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</si>
  <si>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</si>
  <si>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</si>
  <si>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</si>
  <si>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</si>
  <si>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</si>
  <si>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</si>
  <si>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</si>
  <si>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</si>
  <si>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</si>
  <si>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</si>
  <si>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</si>
  <si>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</si>
  <si>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</si>
  <si>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</si>
  <si>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</si>
  <si>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</si>
  <si>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</si>
  <si>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</si>
  <si>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</si>
  <si>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</si>
  <si>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</si>
  <si>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</si>
  <si>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</si>
  <si>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</si>
  <si>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</si>
  <si>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</si>
  <si>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</si>
  <si>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</si>
  <si>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</si>
  <si>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</si>
  <si>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</si>
  <si>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</si>
  <si>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</si>
  <si>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</si>
  <si>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</si>
  <si>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</si>
  <si>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</si>
  <si>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</si>
  <si>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</si>
  <si>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</si>
  <si>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</si>
  <si>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</si>
  <si>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</si>
  <si>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</si>
  <si>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</si>
  <si>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</si>
  <si>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</si>
  <si>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</si>
  <si>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</si>
  <si>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</si>
  <si>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</si>
  <si>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</si>
  <si>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</si>
  <si>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</si>
  <si>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</si>
  <si>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</si>
  <si>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</si>
  <si>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</si>
  <si>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</si>
  <si>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</si>
  <si>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</si>
  <si>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</si>
  <si>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</si>
  <si>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</si>
  <si>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</si>
  <si>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</si>
  <si>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</si>
  <si>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</si>
  <si>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</si>
  <si>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</si>
  <si>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</si>
  <si>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</si>
  <si>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</si>
  <si>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</si>
  <si>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</si>
  <si>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</si>
  <si>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</si>
  <si>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</si>
  <si>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</si>
  <si>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</si>
  <si>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</si>
  <si>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</si>
  <si>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</si>
  <si>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</si>
  <si>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</si>
  <si>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</si>
  <si>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</si>
  <si>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</si>
  <si>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</si>
  <si>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</si>
  <si>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</si>
  <si>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</si>
  <si>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</si>
  <si>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</si>
  <si>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</si>
  <si>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</si>
  <si>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</si>
  <si>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</si>
  <si>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</si>
  <si>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</si>
  <si>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</si>
  <si>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</si>
  <si>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</si>
  <si>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</si>
  <si>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</si>
  <si>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</si>
  <si>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</si>
  <si>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</si>
  <si>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</si>
  <si>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</si>
  <si>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</si>
  <si>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</si>
  <si>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</si>
  <si>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</si>
  <si>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</si>
  <si>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</si>
  <si>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</si>
  <si>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</si>
  <si>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</si>
  <si>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</si>
  <si>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</si>
  <si>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</si>
  <si>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</si>
  <si>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</si>
  <si>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</si>
  <si>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</si>
  <si>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</si>
  <si>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</si>
  <si>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</si>
  <si>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</si>
  <si>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</si>
  <si>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</si>
  <si>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</si>
  <si>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</si>
  <si>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</si>
  <si>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</si>
  <si>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</si>
  <si>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</si>
  <si>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</si>
  <si>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</si>
  <si>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</si>
  <si>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</si>
  <si>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</si>
  <si>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</si>
  <si>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</si>
  <si>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</si>
  <si>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</si>
  <si>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</si>
  <si>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</si>
  <si>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</si>
  <si>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</si>
  <si>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</si>
  <si>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</si>
  <si>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</si>
  <si>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</si>
  <si>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</si>
  <si>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</si>
  <si>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</si>
  <si>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</si>
  <si>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</si>
  <si>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</si>
  <si>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</si>
  <si>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</si>
  <si>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</si>
  <si>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</si>
  <si>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</si>
  <si>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</si>
  <si>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</si>
  <si>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</si>
  <si>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</si>
  <si>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</si>
  <si>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</si>
  <si>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</si>
  <si>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</si>
  <si>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</si>
  <si>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</si>
  <si>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</si>
  <si>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</si>
  <si>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</si>
  <si>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</si>
  <si>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</si>
  <si>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</si>
  <si>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</si>
  <si>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</si>
  <si>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</si>
  <si>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</si>
  <si>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</si>
  <si>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</si>
  <si>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</si>
  <si>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</si>
  <si>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</si>
  <si>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</si>
  <si>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</si>
  <si>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</si>
  <si>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</si>
  <si>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</si>
  <si>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</si>
  <si>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</si>
  <si>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</si>
  <si>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</si>
  <si>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</si>
  <si>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</si>
  <si>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</si>
  <si>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</si>
  <si>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</si>
  <si>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</si>
  <si>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</si>
  <si>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</si>
  <si>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</si>
  <si>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</si>
  <si>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</si>
  <si>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</si>
  <si>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</si>
  <si>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</si>
  <si>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</si>
  <si>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</si>
  <si>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</si>
  <si>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</si>
  <si>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</si>
  <si>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</si>
  <si>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</si>
  <si>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</si>
  <si>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</si>
  <si>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</si>
  <si>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</si>
  <si>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</si>
  <si>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</si>
  <si>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</si>
  <si>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</si>
  <si>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</si>
  <si>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</si>
  <si>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</si>
  <si>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</si>
  <si>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</si>
  <si>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</si>
  <si>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</si>
  <si>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</si>
  <si>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</si>
  <si>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</si>
  <si>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</si>
  <si>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</si>
  <si>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</si>
  <si>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</si>
  <si>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</si>
  <si>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</si>
  <si>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</si>
  <si>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</si>
  <si>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</si>
  <si>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</si>
  <si>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</si>
  <si>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</si>
  <si>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</si>
  <si>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</si>
  <si>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</si>
  <si>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</si>
  <si>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</si>
  <si>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</si>
  <si>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</si>
  <si>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</si>
  <si>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</si>
  <si>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</si>
  <si>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</si>
  <si>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</si>
  <si>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</si>
  <si>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</si>
  <si>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</si>
  <si>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</si>
  <si>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</si>
  <si>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</si>
  <si>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</si>
  <si>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</si>
  <si>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</si>
  <si>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</si>
  <si>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</si>
  <si>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</si>
  <si>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</si>
  <si>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</si>
  <si>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</si>
  <si>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</si>
  <si>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</si>
  <si>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</si>
  <si>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</si>
  <si>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</si>
  <si>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</si>
  <si>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</si>
  <si>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</si>
  <si>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</si>
  <si>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</si>
  <si>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</si>
  <si>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</si>
  <si>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</si>
  <si>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</si>
  <si>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</si>
  <si>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</si>
  <si>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</si>
  <si>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</si>
  <si>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</si>
  <si>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</si>
  <si>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</si>
  <si>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</si>
  <si>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</si>
  <si>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</si>
  <si>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</si>
  <si>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</si>
  <si>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</si>
  <si>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</si>
  <si>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</si>
  <si>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</si>
  <si>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</si>
  <si>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</si>
  <si>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</si>
  <si>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</si>
  <si>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</si>
  <si>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</si>
  <si>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</si>
  <si>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</si>
  <si>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</si>
  <si>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</si>
  <si>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</si>
  <si>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</si>
  <si>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</si>
  <si>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</si>
  <si>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</si>
  <si>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</si>
  <si>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</si>
  <si>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</si>
  <si>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</si>
  <si>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</si>
  <si>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</si>
  <si>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</si>
  <si>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</si>
  <si>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</si>
  <si>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</si>
  <si>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</si>
  <si>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</si>
  <si>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</si>
  <si>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</si>
  <si>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</si>
  <si>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</si>
  <si>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</si>
  <si>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</si>
  <si>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</si>
  <si>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</si>
  <si>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</si>
  <si>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</si>
  <si>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</si>
  <si>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</si>
  <si>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</si>
  <si>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</si>
  <si>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</si>
  <si>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</si>
  <si>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</si>
  <si>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</si>
  <si>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</si>
  <si>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</si>
  <si>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</si>
  <si>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</si>
  <si>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</si>
  <si>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</si>
  <si>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</si>
  <si>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</si>
  <si>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</si>
  <si>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</si>
  <si>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</si>
  <si>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</si>
  <si>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</si>
  <si>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</si>
  <si>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</si>
  <si>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</si>
  <si>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</si>
  <si>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</si>
  <si>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</si>
  <si>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</si>
  <si>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</si>
  <si>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</si>
  <si>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</si>
  <si>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</si>
  <si>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</si>
  <si>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</si>
  <si>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</si>
  <si>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</si>
  <si>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</si>
  <si>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</si>
  <si>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</si>
  <si>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</si>
  <si>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</si>
  <si>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</si>
  <si>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</si>
  <si>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</si>
  <si>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</si>
  <si>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</si>
  <si>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</si>
  <si>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</si>
  <si>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</si>
  <si>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</si>
  <si>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</si>
  <si>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</si>
  <si>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</si>
  <si>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</si>
  <si>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</si>
  <si>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</si>
  <si>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</si>
  <si>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</si>
  <si>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</si>
  <si>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</si>
  <si>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</si>
  <si>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</si>
  <si>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</si>
  <si>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</si>
  <si>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</si>
  <si>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</si>
  <si>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</si>
  <si>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</si>
  <si>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</si>
  <si>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</si>
  <si>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</si>
  <si>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</si>
  <si>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</si>
  <si>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</si>
  <si>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</si>
  <si>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</si>
  <si>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</si>
  <si>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</si>
  <si>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</si>
  <si>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</si>
  <si>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</si>
  <si>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</si>
  <si>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</si>
  <si>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</si>
  <si>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</si>
  <si>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</si>
  <si>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</si>
  <si>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</si>
  <si>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</si>
  <si>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</si>
  <si>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</si>
  <si>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</si>
  <si>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</si>
  <si>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</si>
  <si>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</si>
  <si>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</si>
  <si>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</si>
  <si>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</si>
  <si>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</si>
  <si>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</si>
  <si>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</si>
  <si>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</si>
  <si>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</si>
  <si>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</si>
  <si>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</si>
  <si>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</si>
  <si>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</si>
  <si>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</si>
  <si>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</si>
  <si>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</si>
  <si>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</si>
  <si>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</si>
  <si>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</si>
  <si>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</si>
  <si>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</si>
  <si>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</si>
  <si>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</si>
  <si>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</si>
  <si>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</si>
  <si>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</si>
  <si>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</si>
  <si>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</si>
  <si>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</si>
  <si>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</si>
  <si>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</si>
  <si>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</si>
  <si>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</si>
  <si>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</si>
  <si>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</si>
  <si>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</si>
  <si>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</si>
  <si>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</si>
  <si>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</si>
  <si>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</si>
  <si>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</si>
  <si>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</si>
  <si>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</si>
  <si>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</si>
  <si>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</si>
  <si>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</si>
  <si>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01362_令和7年度</t>
  </si>
  <si>
    <t>01362_令和8年度</t>
  </si>
  <si>
    <t>01362_令和9年度</t>
  </si>
  <si>
    <t>01362_令和10年度</t>
  </si>
  <si>
    <t>01362_令和11年度</t>
  </si>
  <si>
    <t>01362_令和12年度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</si>
</sst>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0.55477074587027619</c:v>
                </c:pt>
                <c:pt idx="1">
                  <c:v>0.49439431464759692</c:v>
                </c:pt>
                <c:pt idx="2">
                  <c:v>0.36015487478342162</c:v>
                </c:pt>
                <c:pt idx="3">
                  <c:v>0.42558618274188598</c:v>
                </c:pt>
                <c:pt idx="4">
                  <c:v>0.41616650433860669</c:v>
                </c:pt>
                <c:pt idx="5">
                  <c:v>0.37692535887826711</c:v>
                </c:pt>
                <c:pt idx="6">
                  <c:v>0.31947429420858708</c:v>
                </c:pt>
                <c:pt idx="7">
                  <c:v>0.50927633927889038</c:v>
                </c:pt>
                <c:pt idx="8">
                  <c:v>0.4817791937343337</c:v>
                </c:pt>
                <c:pt idx="9">
                  <c:v>0.28272592481806308</c:v>
                </c:pt>
                <c:pt idx="10">
                  <c:v>0.27692937294754777</c:v>
                </c:pt>
                <c:pt idx="11">
                  <c:v>0.30419057193186427</c:v>
                </c:pt>
                <c:pt idx="12">
                  <c:v>0.33733669053978182</c:v>
                </c:pt>
                <c:pt idx="13">
                  <c:v>0.49660681619386798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11.316870009883759</c:v>
                </c:pt>
                <c:pt idx="1">
                  <c:v>11.379887697839761</c:v>
                </c:pt>
                <c:pt idx="2">
                  <c:v>10.837503546565507</c:v>
                </c:pt>
                <c:pt idx="3">
                  <c:v>10.814493180386586</c:v>
                </c:pt>
                <c:pt idx="4">
                  <c:v>10.729213920603064</c:v>
                </c:pt>
                <c:pt idx="5">
                  <c:v>10.424075786311482</c:v>
                </c:pt>
                <c:pt idx="6">
                  <c:v>10.230176525187586</c:v>
                </c:pt>
                <c:pt idx="7">
                  <c:v>10.046336222117798</c:v>
                </c:pt>
                <c:pt idx="8">
                  <c:v>9.9503106830172285</c:v>
                </c:pt>
                <c:pt idx="9">
                  <c:v>9.7440379983101124</c:v>
                </c:pt>
                <c:pt idx="10">
                  <c:v>9.2587340989472811</c:v>
                </c:pt>
                <c:pt idx="11">
                  <c:v>8.4594024181839309</c:v>
                </c:pt>
                <c:pt idx="12">
                  <c:v>8.3749521443312336</c:v>
                </c:pt>
                <c:pt idx="13">
                  <c:v>8.4302315595349455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11.43393623149252</c:v>
                </c:pt>
                <c:pt idx="1">
                  <c:v>11.11265714952448</c:v>
                </c:pt>
                <c:pt idx="2">
                  <c:v>13.35086968122193</c:v>
                </c:pt>
                <c:pt idx="3">
                  <c:v>14.76017996617241</c:v>
                </c:pt>
                <c:pt idx="4">
                  <c:v>14.277749844717579</c:v>
                </c:pt>
                <c:pt idx="5">
                  <c:v>14.879673830706791</c:v>
                </c:pt>
                <c:pt idx="6">
                  <c:v>13.55928205207494</c:v>
                </c:pt>
                <c:pt idx="7">
                  <c:v>13.560231285818011</c:v>
                </c:pt>
                <c:pt idx="8">
                  <c:v>13.123765133408206</c:v>
                </c:pt>
                <c:pt idx="9">
                  <c:v>11.943890718841445</c:v>
                </c:pt>
                <c:pt idx="10">
                  <c:v>11.892543288180519</c:v>
                </c:pt>
                <c:pt idx="11">
                  <c:v>10.904632770751125</c:v>
                </c:pt>
                <c:pt idx="12">
                  <c:v>10.549333086443722</c:v>
                </c:pt>
                <c:pt idx="13">
                  <c:v>10.372071258724219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4.4956716765171034</c:v>
                </c:pt>
                <c:pt idx="1">
                  <c:v>4.0242531521072911</c:v>
                </c:pt>
                <c:pt idx="2">
                  <c:v>5.0837631276104389</c:v>
                </c:pt>
                <c:pt idx="3">
                  <c:v>6.3140176516638524</c:v>
                </c:pt>
                <c:pt idx="4">
                  <c:v>5.8721873728514682</c:v>
                </c:pt>
                <c:pt idx="5">
                  <c:v>5.7323687877380767</c:v>
                </c:pt>
                <c:pt idx="6">
                  <c:v>5.5464843569901721</c:v>
                </c:pt>
                <c:pt idx="7">
                  <c:v>4.7554670897770954</c:v>
                </c:pt>
                <c:pt idx="8">
                  <c:v>4.7682591558964651</c:v>
                </c:pt>
                <c:pt idx="9">
                  <c:v>4.791776574253471</c:v>
                </c:pt>
                <c:pt idx="10">
                  <c:v>4.2986586945506851</c:v>
                </c:pt>
                <c:pt idx="11">
                  <c:v>3.663888483810755</c:v>
                </c:pt>
                <c:pt idx="12">
                  <c:v>3.7211055755375804</c:v>
                </c:pt>
                <c:pt idx="13">
                  <c:v>3.793862238055111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13.418341403733489</c:v>
                </c:pt>
                <c:pt idx="1">
                  <c:v>11.244117880990608</c:v>
                </c:pt>
                <c:pt idx="2">
                  <c:v>11.120913994590008</c:v>
                </c:pt>
                <c:pt idx="3">
                  <c:v>11.152535412783667</c:v>
                </c:pt>
                <c:pt idx="4">
                  <c:v>10.456090968725249</c:v>
                </c:pt>
                <c:pt idx="5">
                  <c:v>10.283367416917867</c:v>
                </c:pt>
                <c:pt idx="6">
                  <c:v>10.890327417909853</c:v>
                </c:pt>
                <c:pt idx="7">
                  <c:v>11.697509564764665</c:v>
                </c:pt>
                <c:pt idx="8">
                  <c:v>12.600889200978562</c:v>
                </c:pt>
                <c:pt idx="9">
                  <c:v>9.8199752309526982</c:v>
                </c:pt>
                <c:pt idx="10">
                  <c:v>9.1644430232646279</c:v>
                </c:pt>
                <c:pt idx="11">
                  <c:v>13.73094565229526</c:v>
                </c:pt>
                <c:pt idx="12">
                  <c:v>12.370068019708711</c:v>
                </c:pt>
                <c:pt idx="13">
                  <c:v>10.839142635287313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2846</c:v>
                </c:pt>
                <c:pt idx="1">
                  <c:v>2818</c:v>
                </c:pt>
                <c:pt idx="2">
                  <c:v>2820</c:v>
                </c:pt>
                <c:pt idx="3">
                  <c:v>2796</c:v>
                </c:pt>
                <c:pt idx="4">
                  <c:v>2790</c:v>
                </c:pt>
                <c:pt idx="5">
                  <c:v>2813</c:v>
                </c:pt>
                <c:pt idx="6">
                  <c:v>2815</c:v>
                </c:pt>
                <c:pt idx="7">
                  <c:v>2775</c:v>
                </c:pt>
                <c:pt idx="8">
                  <c:v>2755</c:v>
                </c:pt>
                <c:pt idx="9">
                  <c:v>2721</c:v>
                </c:pt>
                <c:pt idx="10">
                  <c:v>2672</c:v>
                </c:pt>
                <c:pt idx="11">
                  <c:v>2671</c:v>
                </c:pt>
                <c:pt idx="12">
                  <c:v>2647</c:v>
                </c:pt>
                <c:pt idx="13">
                  <c:v>2607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1074</c:v>
                </c:pt>
                <c:pt idx="1">
                  <c:v>1074</c:v>
                </c:pt>
                <c:pt idx="2">
                  <c:v>1010</c:v>
                </c:pt>
                <c:pt idx="3">
                  <c:v>1012</c:v>
                </c:pt>
                <c:pt idx="4">
                  <c:v>1039</c:v>
                </c:pt>
                <c:pt idx="5">
                  <c:v>1022</c:v>
                </c:pt>
                <c:pt idx="6">
                  <c:v>995</c:v>
                </c:pt>
                <c:pt idx="7">
                  <c:v>1022</c:v>
                </c:pt>
                <c:pt idx="8">
                  <c:v>1036</c:v>
                </c:pt>
                <c:pt idx="9">
                  <c:v>1040</c:v>
                </c:pt>
                <c:pt idx="10">
                  <c:v>976</c:v>
                </c:pt>
                <c:pt idx="11">
                  <c:v>982</c:v>
                </c:pt>
                <c:pt idx="12">
                  <c:v>972</c:v>
                </c:pt>
                <c:pt idx="13">
                  <c:v>971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2685</c:v>
                </c:pt>
                <c:pt idx="1">
                  <c:v>2654</c:v>
                </c:pt>
                <c:pt idx="2">
                  <c:v>2649</c:v>
                </c:pt>
                <c:pt idx="3">
                  <c:v>2666</c:v>
                </c:pt>
                <c:pt idx="4">
                  <c:v>2661</c:v>
                </c:pt>
                <c:pt idx="5">
                  <c:v>2619</c:v>
                </c:pt>
                <c:pt idx="6">
                  <c:v>2593</c:v>
                </c:pt>
                <c:pt idx="7">
                  <c:v>2550</c:v>
                </c:pt>
                <c:pt idx="8">
                  <c:v>2522</c:v>
                </c:pt>
                <c:pt idx="9">
                  <c:v>2493</c:v>
                </c:pt>
                <c:pt idx="10">
                  <c:v>2452</c:v>
                </c:pt>
                <c:pt idx="11">
                  <c:v>2453</c:v>
                </c:pt>
                <c:pt idx="12">
                  <c:v>2402</c:v>
                </c:pt>
                <c:pt idx="13">
                  <c:v>2398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95</c:v>
                </c:pt>
                <c:pt idx="1">
                  <c:v>95</c:v>
                </c:pt>
                <c:pt idx="2">
                  <c:v>95</c:v>
                </c:pt>
                <c:pt idx="3">
                  <c:v>95</c:v>
                </c:pt>
                <c:pt idx="4">
                  <c:v>95</c:v>
                </c:pt>
                <c:pt idx="5">
                  <c:v>74</c:v>
                </c:pt>
                <c:pt idx="6">
                  <c:v>74</c:v>
                </c:pt>
                <c:pt idx="7">
                  <c:v>74</c:v>
                </c:pt>
                <c:pt idx="8">
                  <c:v>74</c:v>
                </c:pt>
                <c:pt idx="9">
                  <c:v>74</c:v>
                </c:pt>
                <c:pt idx="10">
                  <c:v>74</c:v>
                </c:pt>
                <c:pt idx="11">
                  <c:v>135</c:v>
                </c:pt>
                <c:pt idx="12">
                  <c:v>135</c:v>
                </c:pt>
                <c:pt idx="13">
                  <c:v>135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351</c:v>
                </c:pt>
                <c:pt idx="1">
                  <c:v>351</c:v>
                </c:pt>
                <c:pt idx="2">
                  <c:v>351</c:v>
                </c:pt>
                <c:pt idx="3">
                  <c:v>351</c:v>
                </c:pt>
                <c:pt idx="4">
                  <c:v>351</c:v>
                </c:pt>
                <c:pt idx="5">
                  <c:v>441</c:v>
                </c:pt>
                <c:pt idx="6">
                  <c:v>441</c:v>
                </c:pt>
                <c:pt idx="7">
                  <c:v>441</c:v>
                </c:pt>
                <c:pt idx="8">
                  <c:v>441</c:v>
                </c:pt>
                <c:pt idx="9">
                  <c:v>441</c:v>
                </c:pt>
                <c:pt idx="10">
                  <c:v>441</c:v>
                </c:pt>
                <c:pt idx="11">
                  <c:v>350</c:v>
                </c:pt>
                <c:pt idx="12">
                  <c:v>350</c:v>
                </c:pt>
                <c:pt idx="13">
                  <c:v>350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23.651499999999999</c:v>
                </c:pt>
                <c:pt idx="1">
                  <c:v>19.921700000000001</c:v>
                </c:pt>
                <c:pt idx="2">
                  <c:v>18.462599999999998</c:v>
                </c:pt>
                <c:pt idx="3">
                  <c:v>17.151399999999999</c:v>
                </c:pt>
                <c:pt idx="4">
                  <c:v>17.851400000000002</c:v>
                </c:pt>
                <c:pt idx="5">
                  <c:v>21.505199999999999</c:v>
                </c:pt>
                <c:pt idx="6">
                  <c:v>23.5152</c:v>
                </c:pt>
                <c:pt idx="7">
                  <c:v>24.734500000000001</c:v>
                </c:pt>
                <c:pt idx="8">
                  <c:v>29.0017</c:v>
                </c:pt>
                <c:pt idx="9">
                  <c:v>20.933199999999999</c:v>
                </c:pt>
                <c:pt idx="10">
                  <c:v>19.6478</c:v>
                </c:pt>
                <c:pt idx="11">
                  <c:v>28.656600000000001</c:v>
                </c:pt>
                <c:pt idx="12">
                  <c:v>25.840800000000002</c:v>
                </c:pt>
                <c:pt idx="13">
                  <c:v>26.667100000000001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5.0837631276104389</c:v>
                </c:pt>
                <c:pt idx="1">
                  <c:v>6.3140176516638524</c:v>
                </c:pt>
                <c:pt idx="2">
                  <c:v>5.8721873728514682</c:v>
                </c:pt>
                <c:pt idx="3">
                  <c:v>5.7323687877380767</c:v>
                </c:pt>
                <c:pt idx="4">
                  <c:v>5.5464843569901721</c:v>
                </c:pt>
                <c:pt idx="5">
                  <c:v>4.7554670897770954</c:v>
                </c:pt>
                <c:pt idx="6">
                  <c:v>4.7682591558964651</c:v>
                </c:pt>
                <c:pt idx="7">
                  <c:v>4.791776574253471</c:v>
                </c:pt>
                <c:pt idx="8">
                  <c:v>4.2986586945506851</c:v>
                </c:pt>
                <c:pt idx="9">
                  <c:v>3.663888483810755</c:v>
                </c:pt>
                <c:pt idx="10">
                  <c:v>3.7211055755375804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11.120913994590008</c:v>
                </c:pt>
                <c:pt idx="1">
                  <c:v>11.152535412783667</c:v>
                </c:pt>
                <c:pt idx="2">
                  <c:v>10.456090968725249</c:v>
                </c:pt>
                <c:pt idx="3">
                  <c:v>10.283367416917867</c:v>
                </c:pt>
                <c:pt idx="4">
                  <c:v>10.890327417909853</c:v>
                </c:pt>
                <c:pt idx="5">
                  <c:v>11.697509564764665</c:v>
                </c:pt>
                <c:pt idx="6">
                  <c:v>12.600889200978562</c:v>
                </c:pt>
                <c:pt idx="7">
                  <c:v>9.8199752309526982</c:v>
                </c:pt>
                <c:pt idx="8">
                  <c:v>9.1644430232646279</c:v>
                </c:pt>
                <c:pt idx="9">
                  <c:v>13.73094565229526</c:v>
                </c:pt>
                <c:pt idx="10">
                  <c:v>12.370068019708711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5.3027685289399979</c:v>
                </c:pt>
                <c:pt idx="2">
                  <c:v>1.563745599701843</c:v>
                </c:pt>
                <c:pt idx="3">
                  <c:v>5.4054750932304909</c:v>
                </c:pt>
                <c:pt idx="4">
                  <c:v>4.1749509607079327</c:v>
                </c:pt>
                <c:pt idx="5">
                  <c:v>13.434481129145579</c:v>
                </c:pt>
                <c:pt idx="7">
                  <c:v>12.435355127070729</c:v>
                </c:pt>
                <c:pt idx="8">
                  <c:v>0.39625769574164699</c:v>
                </c:pt>
                <c:pt idx="9">
                  <c:v>0</c:v>
                </c:pt>
                <c:pt idx="10">
                  <c:v>0.52466845297217846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12.271989221872332</c:v>
                </c:pt>
                <c:pt idx="4" formatCode="#,##0">
                  <c:v>4.1749509607079327</c:v>
                </c:pt>
                <c:pt idx="5" formatCode="#,##0">
                  <c:v>13.434481129145579</c:v>
                </c:pt>
                <c:pt idx="6" formatCode="#,##0">
                  <c:v>12.831612822812376</c:v>
                </c:pt>
                <c:pt idx="10" formatCode="#,##0">
                  <c:v>0.52466845297217846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上ノ国町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32,272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41.9</c:v>
                </c:pt>
                <c:pt idx="1">
                  <c:v>919.19999999999993</c:v>
                </c:pt>
                <c:pt idx="2">
                  <c:v>31190.499999999996</c:v>
                </c:pt>
                <c:pt idx="3">
                  <c:v>120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69,658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50.285027999999997</c:v>
                </c:pt>
                <c:pt idx="1">
                  <c:v>1215.8809919999999</c:v>
                </c:pt>
                <c:pt idx="2">
                  <c:v>67760.737439999983</c:v>
                </c:pt>
                <c:pt idx="3">
                  <c:v>630.72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上ノ国町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12.666558816000002</c:v>
                </c:pt>
                <c:pt idx="1">
                  <c:v>252.873069372</c:v>
                </c:pt>
                <c:pt idx="2">
                  <c:v>4.7128664520000001</c:v>
                </c:pt>
                <c:pt idx="3">
                  <c:v>0</c:v>
                </c:pt>
                <c:pt idx="4">
                  <c:v>0.18589505000000001</c:v>
                </c:pt>
                <c:pt idx="5">
                  <c:v>2.60157332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2,614,694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上ノ国町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318578</c:v>
                </c:pt>
                <c:pt idx="1">
                  <c:v>2274900</c:v>
                </c:pt>
                <c:pt idx="2">
                  <c:v>21216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120</c:v>
                </c:pt>
                <c:pt idx="4">
                  <c:v>120</c:v>
                </c:pt>
                <c:pt idx="5">
                  <c:v>120</c:v>
                </c:pt>
                <c:pt idx="6">
                  <c:v>120</c:v>
                </c:pt>
                <c:pt idx="7">
                  <c:v>120</c:v>
                </c:pt>
                <c:pt idx="8">
                  <c:v>120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28800</c:v>
                </c:pt>
                <c:pt idx="1">
                  <c:v>28800</c:v>
                </c:pt>
                <c:pt idx="2">
                  <c:v>28019.8</c:v>
                </c:pt>
                <c:pt idx="3">
                  <c:v>28235</c:v>
                </c:pt>
                <c:pt idx="4">
                  <c:v>29468.799999999999</c:v>
                </c:pt>
                <c:pt idx="5">
                  <c:v>30169.9</c:v>
                </c:pt>
                <c:pt idx="6">
                  <c:v>30496.3</c:v>
                </c:pt>
                <c:pt idx="7">
                  <c:v>30669.1</c:v>
                </c:pt>
                <c:pt idx="8">
                  <c:v>31190.499999999996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264.3</c:v>
                </c:pt>
                <c:pt idx="1">
                  <c:v>264.3</c:v>
                </c:pt>
                <c:pt idx="2">
                  <c:v>264.3</c:v>
                </c:pt>
                <c:pt idx="3">
                  <c:v>264</c:v>
                </c:pt>
                <c:pt idx="4">
                  <c:v>274.89999999999998</c:v>
                </c:pt>
                <c:pt idx="5">
                  <c:v>423.4</c:v>
                </c:pt>
                <c:pt idx="6">
                  <c:v>621.40000000000009</c:v>
                </c:pt>
                <c:pt idx="7">
                  <c:v>621.40000000000009</c:v>
                </c:pt>
                <c:pt idx="8">
                  <c:v>919.19999999999993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c:v>
                </c:pt>
                <c:pt idx="1">
                  <c:v>33.299999999999997</c:v>
                </c:pt>
                <c:pt idx="2">
                  <c:v>33.299999999999997</c:v>
                </c:pt>
                <c:pt idx="3">
                  <c:v>36.5</c:v>
                </c:pt>
                <c:pt idx="4">
                  <c:v>36</c:v>
                </c:pt>
                <c:pt idx="5">
                  <c:v>36</c:v>
                </c:pt>
                <c:pt idx="6">
                  <c:v>41.9</c:v>
                </c:pt>
                <c:pt idx="7">
                  <c:v>41.9</c:v>
                </c:pt>
                <c:pt idx="8">
                  <c:v>41.9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2.9606825924552891</c:v>
                </c:pt>
                <c:pt idx="1">
                  <c:v>2.987289384509566</c:v>
                </c:pt>
                <c:pt idx="2">
                  <c:v>3.0395218690625163</c:v>
                </c:pt>
                <c:pt idx="3">
                  <c:v>3.3385908628779859</c:v>
                </c:pt>
                <c:pt idx="4">
                  <c:v>3.4634610013722713</c:v>
                </c:pt>
                <c:pt idx="5">
                  <c:v>3.4705150714089688</c:v>
                </c:pt>
                <c:pt idx="6">
                  <c:v>3.590093818116062</c:v>
                </c:pt>
                <c:pt idx="7">
                  <c:v>3.6024347371663801</c:v>
                </c:pt>
                <c:pt idx="8">
                  <c:v>3.6831565150750345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4.9810296877810396</c:v>
                </c:pt>
                <c:pt idx="2">
                  <c:v>1.0285819151665629</c:v>
                </c:pt>
                <c:pt idx="3">
                  <c:v>4.4464793657776456</c:v>
                </c:pt>
                <c:pt idx="4">
                  <c:v>5.8721873728514682</c:v>
                </c:pt>
                <c:pt idx="5">
                  <c:v>14.277749844717579</c:v>
                </c:pt>
                <c:pt idx="7">
                  <c:v>10.296567999590842</c:v>
                </c:pt>
                <c:pt idx="8">
                  <c:v>0.43264592101222199</c:v>
                </c:pt>
                <c:pt idx="9">
                  <c:v>0</c:v>
                </c:pt>
                <c:pt idx="10">
                  <c:v>0.41616650433860669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10.456090968725249</c:v>
                </c:pt>
                <c:pt idx="4" formatCode="#,##0">
                  <c:v>5.8721873728514682</c:v>
                </c:pt>
                <c:pt idx="5" formatCode="#,##0">
                  <c:v>14.277749844717579</c:v>
                </c:pt>
                <c:pt idx="6" formatCode="#,##0">
                  <c:v>10.729213920603064</c:v>
                </c:pt>
                <c:pt idx="10" formatCode="#,##0">
                  <c:v>0.41616650433860669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7</c:v>
                </c:pt>
                <c:pt idx="2">
                  <c:v>7</c:v>
                </c:pt>
                <c:pt idx="3">
                  <c:v>8</c:v>
                </c:pt>
                <c:pt idx="4">
                  <c:v>8</c:v>
                </c:pt>
                <c:pt idx="5">
                  <c:v>8</c:v>
                </c:pt>
                <c:pt idx="6">
                  <c:v>9</c:v>
                </c:pt>
                <c:pt idx="7">
                  <c:v>9</c:v>
                </c:pt>
                <c:pt idx="8">
                  <c:v>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18912.479872873635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69657.623459999988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7507013.7400000002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351848.85600000003</c:v>
                </c:pt>
                <c:pt idx="1">
                  <c:v>7024251.9270000001</c:v>
                </c:pt>
                <c:pt idx="2">
                  <c:v>130912.95699999999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1266.1660199999999</c:v>
                </c:pt>
                <c:pt idx="1">
                  <c:v>67760.737439999983</c:v>
                </c:pt>
                <c:pt idx="2">
                  <c:v>630.72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4.5334643526709826</c:v>
                </c:pt>
                <c:pt idx="2">
                  <c:v>0.93844394312695822</c:v>
                </c:pt>
                <c:pt idx="3">
                  <c:v>5.3672343394893733</c:v>
                </c:pt>
                <c:pt idx="4">
                  <c:v>3.793862238055111</c:v>
                </c:pt>
                <c:pt idx="5">
                  <c:v>10.372071258724219</c:v>
                </c:pt>
                <c:pt idx="7">
                  <c:v>8.1734413065190434</c:v>
                </c:pt>
                <c:pt idx="8">
                  <c:v>0.25679025301590153</c:v>
                </c:pt>
                <c:pt idx="9">
                  <c:v>0</c:v>
                </c:pt>
                <c:pt idx="10">
                  <c:v>0.49660681619386798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10.839142635287313</c:v>
                </c:pt>
                <c:pt idx="4">
                  <c:v>3.793862238055111</c:v>
                </c:pt>
                <c:pt idx="5">
                  <c:v>10.372071258724219</c:v>
                </c:pt>
                <c:pt idx="6">
                  <c:v>8.4302315595349455</c:v>
                </c:pt>
                <c:pt idx="10">
                  <c:v>0.49660681619386798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再エネ比較シート!$BM$72:$BM$161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再エネ比較シート!$BK$72:$BK$161</c:f>
              <c:numCache>
                <c:formatCode>#,##0_);[Red]\(#,##0\)</c:formatCode>
                <c:ptCount val="90"/>
                <c:pt idx="0">
                  <c:v>4311907.7504744669</c:v>
                </c:pt>
                <c:pt idx="1">
                  <c:v>4292545.71005012</c:v>
                </c:pt>
                <c:pt idx="2">
                  <c:v>4508550.1952986158</c:v>
                </c:pt>
                <c:pt idx="3">
                  <c:v>7511141.9311117958</c:v>
                </c:pt>
                <c:pt idx="4">
                  <c:v>3459717.9179851976</c:v>
                </c:pt>
                <c:pt idx="5">
                  <c:v>1200302.5739525924</c:v>
                </c:pt>
                <c:pt idx="6">
                  <c:v>3367387.9490844328</c:v>
                </c:pt>
                <c:pt idx="7">
                  <c:v>2903715.2012401917</c:v>
                </c:pt>
                <c:pt idx="8">
                  <c:v>3880019.3770138528</c:v>
                </c:pt>
                <c:pt idx="9">
                  <c:v>891984.83189617156</c:v>
                </c:pt>
                <c:pt idx="10">
                  <c:v>7488101.2601271262</c:v>
                </c:pt>
                <c:pt idx="11">
                  <c:v>2540632.001058904</c:v>
                </c:pt>
                <c:pt idx="12">
                  <c:v>1494005.077801425</c:v>
                </c:pt>
                <c:pt idx="13">
                  <c:v>1988325.5932288433</c:v>
                </c:pt>
                <c:pt idx="14">
                  <c:v>2464905.6120933448</c:v>
                </c:pt>
                <c:pt idx="15">
                  <c:v>2687938.787481687</c:v>
                </c:pt>
                <c:pt idx="16">
                  <c:v>6943187.9488406358</c:v>
                </c:pt>
                <c:pt idx="17">
                  <c:v>6788386.4349642703</c:v>
                </c:pt>
                <c:pt idx="18">
                  <c:v>1622265.2170055874</c:v>
                </c:pt>
                <c:pt idx="19">
                  <c:v>4996635.4870913876</c:v>
                </c:pt>
                <c:pt idx="20">
                  <c:v>1425953.8004026006</c:v>
                </c:pt>
                <c:pt idx="21">
                  <c:v>7850525.4257206973</c:v>
                </c:pt>
                <c:pt idx="22">
                  <c:v>1528047.9310009375</c:v>
                </c:pt>
                <c:pt idx="23">
                  <c:v>962469.12165310187</c:v>
                </c:pt>
                <c:pt idx="24">
                  <c:v>4820988.4384434698</c:v>
                </c:pt>
                <c:pt idx="25">
                  <c:v>1752759.3940484007</c:v>
                </c:pt>
                <c:pt idx="26">
                  <c:v>6653290.0436455207</c:v>
                </c:pt>
                <c:pt idx="27">
                  <c:v>7546541.6539931102</c:v>
                </c:pt>
                <c:pt idx="28">
                  <c:v>4749461.6830313727</c:v>
                </c:pt>
                <c:pt idx="29">
                  <c:v>1393842.2572877789</c:v>
                </c:pt>
                <c:pt idx="30">
                  <c:v>5313951.1482957834</c:v>
                </c:pt>
                <c:pt idx="31">
                  <c:v>2239597.0684244377</c:v>
                </c:pt>
                <c:pt idx="32">
                  <c:v>6840808.6828872338</c:v>
                </c:pt>
                <c:pt idx="33">
                  <c:v>5270.5078268534271</c:v>
                </c:pt>
                <c:pt idx="34">
                  <c:v>5572738.5179817649</c:v>
                </c:pt>
                <c:pt idx="35">
                  <c:v>13512407.920431588</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再エネ比較シート!$BJ$72:$BJ$161</c:f>
              <c:numCache>
                <c:formatCode>#,##0_);[Red]\(#,##0\)</c:formatCode>
                <c:ptCount val="90"/>
                <c:pt idx="0">
                  <c:v>17727.379525532768</c:v>
                </c:pt>
                <c:pt idx="1">
                  <c:v>28223.256949879724</c:v>
                </c:pt>
                <c:pt idx="2">
                  <c:v>50819.359701384834</c:v>
                </c:pt>
                <c:pt idx="3">
                  <c:v>22013.868888204277</c:v>
                </c:pt>
                <c:pt idx="4">
                  <c:v>69257.94901480191</c:v>
                </c:pt>
                <c:pt idx="5">
                  <c:v>39657.039047407467</c:v>
                </c:pt>
                <c:pt idx="6">
                  <c:v>21065.385915567993</c:v>
                </c:pt>
                <c:pt idx="7">
                  <c:v>13620.031759808244</c:v>
                </c:pt>
                <c:pt idx="8">
                  <c:v>28402.809986147095</c:v>
                </c:pt>
                <c:pt idx="9">
                  <c:v>15315.01810382837</c:v>
                </c:pt>
                <c:pt idx="10">
                  <c:v>18912.479872873635</c:v>
                </c:pt>
                <c:pt idx="11">
                  <c:v>17557.075941096089</c:v>
                </c:pt>
                <c:pt idx="12">
                  <c:v>20488.12519857493</c:v>
                </c:pt>
                <c:pt idx="13">
                  <c:v>21889.944771157017</c:v>
                </c:pt>
                <c:pt idx="14">
                  <c:v>117767.83990665509</c:v>
                </c:pt>
                <c:pt idx="15">
                  <c:v>20341.863518312388</c:v>
                </c:pt>
                <c:pt idx="16">
                  <c:v>106104.35715936367</c:v>
                </c:pt>
                <c:pt idx="17">
                  <c:v>35528.531035728171</c:v>
                </c:pt>
                <c:pt idx="18">
                  <c:v>15038.623994412614</c:v>
                </c:pt>
                <c:pt idx="19">
                  <c:v>161527.62490861217</c:v>
                </c:pt>
                <c:pt idx="20">
                  <c:v>49835.368597399734</c:v>
                </c:pt>
                <c:pt idx="21">
                  <c:v>1788242.7482793031</c:v>
                </c:pt>
                <c:pt idx="22">
                  <c:v>17382.25799906256</c:v>
                </c:pt>
                <c:pt idx="23">
                  <c:v>120448.73234689821</c:v>
                </c:pt>
                <c:pt idx="24">
                  <c:v>27018.806556529624</c:v>
                </c:pt>
                <c:pt idx="25">
                  <c:v>199142.76895160001</c:v>
                </c:pt>
                <c:pt idx="26">
                  <c:v>1376334.7883544785</c:v>
                </c:pt>
                <c:pt idx="27">
                  <c:v>66075.605006888902</c:v>
                </c:pt>
                <c:pt idx="28">
                  <c:v>22146.684968627662</c:v>
                </c:pt>
                <c:pt idx="29">
                  <c:v>16198.249712221179</c:v>
                </c:pt>
                <c:pt idx="30">
                  <c:v>234391.87670421632</c:v>
                </c:pt>
                <c:pt idx="31">
                  <c:v>30373.488575562511</c:v>
                </c:pt>
                <c:pt idx="32">
                  <c:v>39577.250112766618</c:v>
                </c:pt>
                <c:pt idx="33">
                  <c:v>735365.35317314661</c:v>
                </c:pt>
                <c:pt idx="34">
                  <c:v>102458.97201823577</c:v>
                </c:pt>
                <c:pt idx="35">
                  <c:v>99868.266568411404</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再エネ比較シート!$BE$72:$BE$161</c:f>
              <c:numCache>
                <c:formatCode>#,##0_);[Red]\(#,##0\)</c:formatCode>
                <c:ptCount val="90"/>
                <c:pt idx="0">
                  <c:v>1478078.4810000001</c:v>
                </c:pt>
                <c:pt idx="1">
                  <c:v>1282660.8360000001</c:v>
                </c:pt>
                <c:pt idx="2">
                  <c:v>2802370.13</c:v>
                </c:pt>
                <c:pt idx="3">
                  <c:v>1678973.882</c:v>
                </c:pt>
                <c:pt idx="4">
                  <c:v>2412242.2899999996</c:v>
                </c:pt>
                <c:pt idx="5">
                  <c:v>419621.788</c:v>
                </c:pt>
                <c:pt idx="6">
                  <c:v>907458.15800000017</c:v>
                </c:pt>
                <c:pt idx="7">
                  <c:v>236277.53799999997</c:v>
                </c:pt>
                <c:pt idx="8">
                  <c:v>1044996.449</c:v>
                </c:pt>
                <c:pt idx="9">
                  <c:v>336144.26799999998</c:v>
                </c:pt>
                <c:pt idx="10">
                  <c:v>351848.85600000003</c:v>
                </c:pt>
                <c:pt idx="11">
                  <c:v>384183.64499999996</c:v>
                </c:pt>
                <c:pt idx="12">
                  <c:v>486249.97400000005</c:v>
                </c:pt>
                <c:pt idx="13">
                  <c:v>125464.21500000003</c:v>
                </c:pt>
                <c:pt idx="14">
                  <c:v>643713.42100000009</c:v>
                </c:pt>
                <c:pt idx="15">
                  <c:v>620600.65599999996</c:v>
                </c:pt>
                <c:pt idx="16">
                  <c:v>3654113.2770000002</c:v>
                </c:pt>
                <c:pt idx="17">
                  <c:v>1985975.0090000001</c:v>
                </c:pt>
                <c:pt idx="18">
                  <c:v>470920.13099999999</c:v>
                </c:pt>
                <c:pt idx="19">
                  <c:v>1986407.0830000001</c:v>
                </c:pt>
                <c:pt idx="20">
                  <c:v>1075356.183</c:v>
                </c:pt>
                <c:pt idx="21">
                  <c:v>1382679.027</c:v>
                </c:pt>
                <c:pt idx="22">
                  <c:v>750786.28599999996</c:v>
                </c:pt>
                <c:pt idx="23">
                  <c:v>735418.82399999979</c:v>
                </c:pt>
                <c:pt idx="24">
                  <c:v>2814694.077</c:v>
                </c:pt>
                <c:pt idx="25">
                  <c:v>618400.69499999995</c:v>
                </c:pt>
                <c:pt idx="26">
                  <c:v>1933591.452</c:v>
                </c:pt>
                <c:pt idx="27">
                  <c:v>3893833.5509999995</c:v>
                </c:pt>
                <c:pt idx="28">
                  <c:v>1725396.5999999999</c:v>
                </c:pt>
                <c:pt idx="29">
                  <c:v>72383.281000000017</c:v>
                </c:pt>
                <c:pt idx="30">
                  <c:v>1525958.1029999997</c:v>
                </c:pt>
                <c:pt idx="31">
                  <c:v>218860.05400000003</c:v>
                </c:pt>
                <c:pt idx="32">
                  <c:v>1641393.4739999999</c:v>
                </c:pt>
                <c:pt idx="33">
                  <c:v>568153.69299999997</c:v>
                </c:pt>
                <c:pt idx="34">
                  <c:v>1218492.601</c:v>
                </c:pt>
                <c:pt idx="35">
                  <c:v>2811068.662</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再エネ比較シート!$BF$72:$BF$161</c:f>
              <c:numCache>
                <c:formatCode>#,##0_);[Red]\(#,##0\)</c:formatCode>
                <c:ptCount val="90"/>
                <c:pt idx="0">
                  <c:v>2787901.0060000001</c:v>
                </c:pt>
                <c:pt idx="1">
                  <c:v>2960047.0159999998</c:v>
                </c:pt>
                <c:pt idx="2">
                  <c:v>1671111.9350000003</c:v>
                </c:pt>
                <c:pt idx="3">
                  <c:v>5740218.3109999998</c:v>
                </c:pt>
                <c:pt idx="4">
                  <c:v>1085143.3500000001</c:v>
                </c:pt>
                <c:pt idx="5">
                  <c:v>817789.32</c:v>
                </c:pt>
                <c:pt idx="6">
                  <c:v>2443951.7170000006</c:v>
                </c:pt>
                <c:pt idx="7">
                  <c:v>2667447.5490000001</c:v>
                </c:pt>
                <c:pt idx="8">
                  <c:v>2854906.679</c:v>
                </c:pt>
                <c:pt idx="9">
                  <c:v>543010.09199999995</c:v>
                </c:pt>
                <c:pt idx="10">
                  <c:v>7024251.9270000001</c:v>
                </c:pt>
                <c:pt idx="11">
                  <c:v>2156479.253</c:v>
                </c:pt>
                <c:pt idx="12">
                  <c:v>1014798.444</c:v>
                </c:pt>
                <c:pt idx="13">
                  <c:v>1829952.6680000003</c:v>
                </c:pt>
                <c:pt idx="14">
                  <c:v>1870341.9140000001</c:v>
                </c:pt>
                <c:pt idx="15">
                  <c:v>2068898.6780000001</c:v>
                </c:pt>
                <c:pt idx="16">
                  <c:v>2962386.6120000007</c:v>
                </c:pt>
                <c:pt idx="17">
                  <c:v>4735357.6399999987</c:v>
                </c:pt>
                <c:pt idx="18">
                  <c:v>1052519.781</c:v>
                </c:pt>
                <c:pt idx="19">
                  <c:v>3078201.9730000002</c:v>
                </c:pt>
                <c:pt idx="20">
                  <c:v>375285.26500000007</c:v>
                </c:pt>
                <c:pt idx="21">
                  <c:v>6418562.1270000003</c:v>
                </c:pt>
                <c:pt idx="22">
                  <c:v>782040.27599999995</c:v>
                </c:pt>
                <c:pt idx="23">
                  <c:v>268872.00599999999</c:v>
                </c:pt>
                <c:pt idx="24">
                  <c:v>1963254.0279999997</c:v>
                </c:pt>
                <c:pt idx="25">
                  <c:v>1216765.1910000003</c:v>
                </c:pt>
                <c:pt idx="26">
                  <c:v>5994159.0690000001</c:v>
                </c:pt>
                <c:pt idx="27">
                  <c:v>3594345.91</c:v>
                </c:pt>
                <c:pt idx="28">
                  <c:v>2980159.0639999998</c:v>
                </c:pt>
                <c:pt idx="29">
                  <c:v>1295619.615</c:v>
                </c:pt>
                <c:pt idx="30">
                  <c:v>3932191.9569999999</c:v>
                </c:pt>
                <c:pt idx="31">
                  <c:v>1925690.554</c:v>
                </c:pt>
                <c:pt idx="32">
                  <c:v>5162483.3459999999</c:v>
                </c:pt>
                <c:pt idx="33">
                  <c:v>168740.068</c:v>
                </c:pt>
                <c:pt idx="34">
                  <c:v>4259237.2750000004</c:v>
                </c:pt>
                <c:pt idx="35">
                  <c:v>10368648.847999997</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再エネ比較シート!$BG$72:$BG$161</c:f>
              <c:numCache>
                <c:formatCode>#,##0_);[Red]\(#,##0\)</c:formatCode>
                <c:ptCount val="90"/>
                <c:pt idx="0">
                  <c:v>63620.567999999999</c:v>
                </c:pt>
                <c:pt idx="1">
                  <c:v>1894.317</c:v>
                </c:pt>
                <c:pt idx="2">
                  <c:v>0</c:v>
                </c:pt>
                <c:pt idx="3">
                  <c:v>113963.60700000002</c:v>
                </c:pt>
                <c:pt idx="4">
                  <c:v>31250.269</c:v>
                </c:pt>
                <c:pt idx="5">
                  <c:v>2239.9430000000007</c:v>
                </c:pt>
                <c:pt idx="6">
                  <c:v>35630.402000000002</c:v>
                </c:pt>
                <c:pt idx="7">
                  <c:v>12511.291999999999</c:v>
                </c:pt>
                <c:pt idx="8">
                  <c:v>5520.0200000000013</c:v>
                </c:pt>
                <c:pt idx="9">
                  <c:v>27928.907999999999</c:v>
                </c:pt>
                <c:pt idx="10">
                  <c:v>130912.95699999999</c:v>
                </c:pt>
                <c:pt idx="11">
                  <c:v>17526.179</c:v>
                </c:pt>
                <c:pt idx="12">
                  <c:v>13263.278</c:v>
                </c:pt>
                <c:pt idx="13">
                  <c:v>53754.743000000009</c:v>
                </c:pt>
                <c:pt idx="14">
                  <c:v>25648.931</c:v>
                </c:pt>
                <c:pt idx="15">
                  <c:v>18781.316999999995</c:v>
                </c:pt>
                <c:pt idx="16">
                  <c:v>432395.554</c:v>
                </c:pt>
                <c:pt idx="17">
                  <c:v>101357.63400000001</c:v>
                </c:pt>
                <c:pt idx="18">
                  <c:v>63520.800000000003</c:v>
                </c:pt>
                <c:pt idx="19">
                  <c:v>54720.248</c:v>
                </c:pt>
                <c:pt idx="20">
                  <c:v>21370.653999999999</c:v>
                </c:pt>
                <c:pt idx="21">
                  <c:v>827.83699999999988</c:v>
                </c:pt>
                <c:pt idx="22">
                  <c:v>12603.627000000002</c:v>
                </c:pt>
                <c:pt idx="23">
                  <c:v>78505.61</c:v>
                </c:pt>
                <c:pt idx="24">
                  <c:v>70059.14</c:v>
                </c:pt>
                <c:pt idx="25">
                  <c:v>7833.1469999999999</c:v>
                </c:pt>
                <c:pt idx="26">
                  <c:v>95243.207999999999</c:v>
                </c:pt>
                <c:pt idx="27">
                  <c:v>115557.436</c:v>
                </c:pt>
                <c:pt idx="28">
                  <c:v>51690.088000000003</c:v>
                </c:pt>
                <c:pt idx="29">
                  <c:v>42037.610999999997</c:v>
                </c:pt>
                <c:pt idx="30">
                  <c:v>88075.953999999998</c:v>
                </c:pt>
                <c:pt idx="31">
                  <c:v>125342.686</c:v>
                </c:pt>
                <c:pt idx="32">
                  <c:v>18323.545999999995</c:v>
                </c:pt>
                <c:pt idx="33">
                  <c:v>2566.6480000000006</c:v>
                </c:pt>
                <c:pt idx="34">
                  <c:v>70904.235000000001</c:v>
                </c:pt>
                <c:pt idx="35">
                  <c:v>135965.18299999999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再エネ比較シート!$BH$72:$BH$161</c:f>
              <c:numCache>
                <c:formatCode>#,##0_);[Red]\(#,##0\)</c:formatCode>
                <c:ptCount val="90"/>
                <c:pt idx="0">
                  <c:v>35.075000000000003</c:v>
                </c:pt>
                <c:pt idx="1">
                  <c:v>76166.797999999995</c:v>
                </c:pt>
                <c:pt idx="2">
                  <c:v>85887.49</c:v>
                </c:pt>
                <c:pt idx="3">
                  <c:v>0</c:v>
                </c:pt>
                <c:pt idx="4">
                  <c:v>339.95800000000008</c:v>
                </c:pt>
                <c:pt idx="5">
                  <c:v>308.56200000000001</c:v>
                </c:pt>
                <c:pt idx="6">
                  <c:v>1413.058</c:v>
                </c:pt>
                <c:pt idx="7">
                  <c:v>1098.854</c:v>
                </c:pt>
                <c:pt idx="8">
                  <c:v>2999.0390000000002</c:v>
                </c:pt>
                <c:pt idx="9">
                  <c:v>216.58199999999999</c:v>
                </c:pt>
                <c:pt idx="10">
                  <c:v>0</c:v>
                </c:pt>
                <c:pt idx="11">
                  <c:v>0</c:v>
                </c:pt>
                <c:pt idx="12">
                  <c:v>181.50700000000001</c:v>
                </c:pt>
                <c:pt idx="13">
                  <c:v>1043.912</c:v>
                </c:pt>
                <c:pt idx="14">
                  <c:v>42969.186000000002</c:v>
                </c:pt>
                <c:pt idx="15">
                  <c:v>0</c:v>
                </c:pt>
                <c:pt idx="16">
                  <c:v>396.863</c:v>
                </c:pt>
                <c:pt idx="17">
                  <c:v>1224.683</c:v>
                </c:pt>
                <c:pt idx="18">
                  <c:v>50343.129000000001</c:v>
                </c:pt>
                <c:pt idx="19">
                  <c:v>38833.808000000005</c:v>
                </c:pt>
                <c:pt idx="20">
                  <c:v>3777.0670000000005</c:v>
                </c:pt>
                <c:pt idx="21">
                  <c:v>1836699.183</c:v>
                </c:pt>
                <c:pt idx="22">
                  <c:v>0</c:v>
                </c:pt>
                <c:pt idx="23">
                  <c:v>121.41400000000002</c:v>
                </c:pt>
                <c:pt idx="24">
                  <c:v>0</c:v>
                </c:pt>
                <c:pt idx="25">
                  <c:v>108903.13000000002</c:v>
                </c:pt>
                <c:pt idx="26">
                  <c:v>6631.1030000000001</c:v>
                </c:pt>
                <c:pt idx="27">
                  <c:v>8880.3619999999992</c:v>
                </c:pt>
                <c:pt idx="28">
                  <c:v>14362.616</c:v>
                </c:pt>
                <c:pt idx="29">
                  <c:v>0</c:v>
                </c:pt>
                <c:pt idx="30">
                  <c:v>2117.011</c:v>
                </c:pt>
                <c:pt idx="31">
                  <c:v>77.263000000000005</c:v>
                </c:pt>
                <c:pt idx="32">
                  <c:v>58185.56700000001</c:v>
                </c:pt>
                <c:pt idx="33">
                  <c:v>1175.452</c:v>
                </c:pt>
                <c:pt idx="34">
                  <c:v>126563.37900000002</c:v>
                </c:pt>
                <c:pt idx="35">
                  <c:v>296593.49399999995</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6"/>
                <c:pt idx="0">
                  <c:v>厚沢部町</c:v>
                </c:pt>
                <c:pt idx="1">
                  <c:v>厚真町</c:v>
                </c:pt>
                <c:pt idx="2">
                  <c:v>安平町</c:v>
                </c:pt>
                <c:pt idx="3">
                  <c:v>今金町</c:v>
                </c:pt>
                <c:pt idx="4">
                  <c:v>浦河町</c:v>
                </c:pt>
                <c:pt idx="5">
                  <c:v>江差町</c:v>
                </c:pt>
                <c:pt idx="6">
                  <c:v>えりも町</c:v>
                </c:pt>
                <c:pt idx="7">
                  <c:v>奥尻町</c:v>
                </c:pt>
                <c:pt idx="8">
                  <c:v>長万部町</c:v>
                </c:pt>
                <c:pt idx="9">
                  <c:v>乙部町</c:v>
                </c:pt>
                <c:pt idx="10">
                  <c:v>上ノ国町</c:v>
                </c:pt>
                <c:pt idx="11">
                  <c:v>木古内町</c:v>
                </c:pt>
                <c:pt idx="12">
                  <c:v>様似町</c:v>
                </c:pt>
                <c:pt idx="13">
                  <c:v>鹿部町</c:v>
                </c:pt>
                <c:pt idx="14">
                  <c:v>白老町</c:v>
                </c:pt>
                <c:pt idx="15">
                  <c:v>知内町</c:v>
                </c:pt>
                <c:pt idx="16">
                  <c:v>新ひだか町</c:v>
                </c:pt>
                <c:pt idx="17">
                  <c:v>せたな町</c:v>
                </c:pt>
                <c:pt idx="18">
                  <c:v>壮瞥町</c:v>
                </c:pt>
                <c:pt idx="19">
                  <c:v>伊達市</c:v>
                </c:pt>
                <c:pt idx="20">
                  <c:v>洞爺湖町</c:v>
                </c:pt>
                <c:pt idx="21">
                  <c:v>苫小牧市</c:v>
                </c:pt>
                <c:pt idx="22">
                  <c:v>豊浦町</c:v>
                </c:pt>
                <c:pt idx="23">
                  <c:v>七飯町</c:v>
                </c:pt>
                <c:pt idx="24">
                  <c:v>新冠町</c:v>
                </c:pt>
                <c:pt idx="25">
                  <c:v>登別市</c:v>
                </c:pt>
                <c:pt idx="26">
                  <c:v>函館市</c:v>
                </c:pt>
                <c:pt idx="27">
                  <c:v>日高町</c:v>
                </c:pt>
                <c:pt idx="28">
                  <c:v>平取町</c:v>
                </c:pt>
                <c:pt idx="29">
                  <c:v>福島町</c:v>
                </c:pt>
                <c:pt idx="30">
                  <c:v>北斗市</c:v>
                </c:pt>
                <c:pt idx="31">
                  <c:v>松前町</c:v>
                </c:pt>
                <c:pt idx="32">
                  <c:v>むかわ町</c:v>
                </c:pt>
                <c:pt idx="33">
                  <c:v>室蘭市</c:v>
                </c:pt>
                <c:pt idx="34">
                  <c:v>森町</c:v>
                </c:pt>
                <c:pt idx="35">
                  <c:v>八雲町</c:v>
                </c:pt>
              </c:strCache>
            </c:strRef>
          </c:cat>
          <c:val>
            <c:numRef>
              <c:f>再エネ比較シート!$BI$72:$BI$161</c:f>
              <c:numCache>
                <c:formatCode>#,##0_);[Red]\(#,##0\)</c:formatCode>
                <c:ptCount val="90"/>
                <c:pt idx="0">
                  <c:v>4329635.13</c:v>
                </c:pt>
                <c:pt idx="1">
                  <c:v>4320768.9670000002</c:v>
                </c:pt>
                <c:pt idx="2">
                  <c:v>4559369.5550000006</c:v>
                </c:pt>
                <c:pt idx="3">
                  <c:v>7533155.7999999998</c:v>
                </c:pt>
                <c:pt idx="4">
                  <c:v>3528975.8669999996</c:v>
                </c:pt>
                <c:pt idx="5">
                  <c:v>1239959.6129999999</c:v>
                </c:pt>
                <c:pt idx="6">
                  <c:v>3388453.3350000009</c:v>
                </c:pt>
                <c:pt idx="7">
                  <c:v>2917335.233</c:v>
                </c:pt>
                <c:pt idx="8">
                  <c:v>3908422.1869999999</c:v>
                </c:pt>
                <c:pt idx="9">
                  <c:v>907299.85</c:v>
                </c:pt>
                <c:pt idx="10">
                  <c:v>7507013.7400000002</c:v>
                </c:pt>
                <c:pt idx="11">
                  <c:v>2558189.077</c:v>
                </c:pt>
                <c:pt idx="12">
                  <c:v>1514493.203</c:v>
                </c:pt>
                <c:pt idx="13">
                  <c:v>2010215.5380000004</c:v>
                </c:pt>
                <c:pt idx="14">
                  <c:v>2582673.452</c:v>
                </c:pt>
                <c:pt idx="15">
                  <c:v>2708280.6509999996</c:v>
                </c:pt>
                <c:pt idx="16">
                  <c:v>7049292.3059999999</c:v>
                </c:pt>
                <c:pt idx="17">
                  <c:v>6823914.9659999982</c:v>
                </c:pt>
                <c:pt idx="18">
                  <c:v>1637303.841</c:v>
                </c:pt>
                <c:pt idx="19">
                  <c:v>5158163.1119999997</c:v>
                </c:pt>
                <c:pt idx="20">
                  <c:v>1475789.1690000002</c:v>
                </c:pt>
                <c:pt idx="21">
                  <c:v>9638768.1740000006</c:v>
                </c:pt>
                <c:pt idx="22">
                  <c:v>1545430.189</c:v>
                </c:pt>
                <c:pt idx="23">
                  <c:v>1082917.8540000001</c:v>
                </c:pt>
                <c:pt idx="24">
                  <c:v>4848007.2449999992</c:v>
                </c:pt>
                <c:pt idx="25">
                  <c:v>1951902.1630000006</c:v>
                </c:pt>
                <c:pt idx="26">
                  <c:v>8029624.8319999995</c:v>
                </c:pt>
                <c:pt idx="27">
                  <c:v>7612617.2589999987</c:v>
                </c:pt>
                <c:pt idx="28">
                  <c:v>4771608.3680000007</c:v>
                </c:pt>
                <c:pt idx="29">
                  <c:v>1410040.507</c:v>
                </c:pt>
                <c:pt idx="30">
                  <c:v>5548343.0249999994</c:v>
                </c:pt>
                <c:pt idx="31">
                  <c:v>2269970.557</c:v>
                </c:pt>
                <c:pt idx="32">
                  <c:v>6880385.9330000002</c:v>
                </c:pt>
                <c:pt idx="33">
                  <c:v>740635.86100000003</c:v>
                </c:pt>
                <c:pt idx="34">
                  <c:v>5675197.4900000002</c:v>
                </c:pt>
                <c:pt idx="35">
                  <c:v>13612276.186999999</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①CO2排出量の現状把握!$AX$43:$AX$45</c:f>
              <c:numCache>
                <c:formatCode>0%</c:formatCode>
                <c:ptCount val="3"/>
                <c:pt idx="0">
                  <c:v>0.42072759503743129</c:v>
                </c:pt>
                <c:pt idx="1">
                  <c:v>0.30921412593340852</c:v>
                </c:pt>
                <c:pt idx="2">
                  <c:v>0.31943799200593731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①CO2排出量の現状把握!$AY$43:$AY$45</c:f>
              <c:numCache>
                <c:formatCode>0%</c:formatCode>
                <c:ptCount val="3"/>
                <c:pt idx="0">
                  <c:v>0.19118662390594171</c:v>
                </c:pt>
                <c:pt idx="1">
                  <c:v>0.20712729952583622</c:v>
                </c:pt>
                <c:pt idx="2">
                  <c:v>0.11180808077255754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①CO2排出量の現状把握!$AZ$43:$AZ$45</c:f>
              <c:numCache>
                <c:formatCode>0%</c:formatCode>
                <c:ptCount val="3"/>
                <c:pt idx="0">
                  <c:v>0.18034974026133399</c:v>
                </c:pt>
                <c:pt idx="1">
                  <c:v>0.27350962896363906</c:v>
                </c:pt>
                <c:pt idx="2">
                  <c:v>0.30567303405003449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①CO2排出量の現状把握!$BA$43:$BA$45</c:f>
              <c:numCache>
                <c:formatCode>0%</c:formatCode>
                <c:ptCount val="3"/>
                <c:pt idx="0">
                  <c:v>0.19226168778726088</c:v>
                </c:pt>
                <c:pt idx="1">
                  <c:v>0.19984883551217655</c:v>
                </c:pt>
                <c:pt idx="2">
                  <c:v>0.24844550276107172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上ノ国町</c:v>
                </c:pt>
              </c:strCache>
            </c:strRef>
          </c:cat>
          <c:val>
            <c:numRef>
              <c:f>①CO2排出量の現状把握!$BB$43:$BB$45</c:f>
              <c:numCache>
                <c:formatCode>0%</c:formatCode>
                <c:ptCount val="3"/>
                <c:pt idx="0">
                  <c:v>1.5474353008032191E-2</c:v>
                </c:pt>
                <c:pt idx="1">
                  <c:v>1.0300110064939555E-2</c:v>
                </c:pt>
                <c:pt idx="2">
                  <c:v>1.4635390410398991E-2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987</c:v>
                </c:pt>
                <c:pt idx="1">
                  <c:v>987</c:v>
                </c:pt>
                <c:pt idx="2">
                  <c:v>987</c:v>
                </c:pt>
                <c:pt idx="3">
                  <c:v>987</c:v>
                </c:pt>
                <c:pt idx="4">
                  <c:v>987</c:v>
                </c:pt>
                <c:pt idx="5">
                  <c:v>916</c:v>
                </c:pt>
                <c:pt idx="6">
                  <c:v>916</c:v>
                </c:pt>
                <c:pt idx="7">
                  <c:v>916</c:v>
                </c:pt>
                <c:pt idx="8">
                  <c:v>916</c:v>
                </c:pt>
                <c:pt idx="9">
                  <c:v>916</c:v>
                </c:pt>
                <c:pt idx="10">
                  <c:v>916</c:v>
                </c:pt>
                <c:pt idx="11">
                  <c:v>821</c:v>
                </c:pt>
                <c:pt idx="12">
                  <c:v>821</c:v>
                </c:pt>
                <c:pt idx="13">
                  <c:v>821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0.55477074587027619</c:v>
                </c:pt>
                <c:pt idx="1">
                  <c:v>0.49439431464759692</c:v>
                </c:pt>
                <c:pt idx="2">
                  <c:v>0.36015487478342162</c:v>
                </c:pt>
                <c:pt idx="3">
                  <c:v>0.42558618274188598</c:v>
                </c:pt>
                <c:pt idx="4">
                  <c:v>0.41616650433860669</c:v>
                </c:pt>
                <c:pt idx="5">
                  <c:v>0.37692535887826711</c:v>
                </c:pt>
                <c:pt idx="6">
                  <c:v>0.31947429420858708</c:v>
                </c:pt>
                <c:pt idx="7">
                  <c:v>0.50927633927889038</c:v>
                </c:pt>
                <c:pt idx="8">
                  <c:v>0.4817791937343337</c:v>
                </c:pt>
                <c:pt idx="9">
                  <c:v>0.28272592481806308</c:v>
                </c:pt>
                <c:pt idx="10">
                  <c:v>0.27692937294754782</c:v>
                </c:pt>
                <c:pt idx="11">
                  <c:v>0.30419057193186427</c:v>
                </c:pt>
                <c:pt idx="12">
                  <c:v>0.33733669053978182</c:v>
                </c:pt>
                <c:pt idx="13">
                  <c:v>0.49660681619386798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6020</c:v>
                </c:pt>
                <c:pt idx="1">
                  <c:v>5892</c:v>
                </c:pt>
                <c:pt idx="2">
                  <c:v>5772</c:v>
                </c:pt>
                <c:pt idx="3">
                  <c:v>5670</c:v>
                </c:pt>
                <c:pt idx="4">
                  <c:v>5593</c:v>
                </c:pt>
                <c:pt idx="5">
                  <c:v>5443</c:v>
                </c:pt>
                <c:pt idx="6">
                  <c:v>5297</c:v>
                </c:pt>
                <c:pt idx="7">
                  <c:v>5131</c:v>
                </c:pt>
                <c:pt idx="8">
                  <c:v>4988</c:v>
                </c:pt>
                <c:pt idx="9">
                  <c:v>4851</c:v>
                </c:pt>
                <c:pt idx="10">
                  <c:v>4707</c:v>
                </c:pt>
                <c:pt idx="11">
                  <c:v>4615</c:v>
                </c:pt>
                <c:pt idx="12">
                  <c:v>4467</c:v>
                </c:pt>
                <c:pt idx="13">
                  <c:v>4362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上ノ国町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1820</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1821</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1822</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1823</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1824</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1825</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1826</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1827</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1828</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1829</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1830</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1831</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1832</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1833</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1834</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1835</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1836</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1837</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477</v>
      </c>
      <c r="C30" s="70">
        <v>1</v>
      </c>
      <c r="D30" s="70">
        <v>29</v>
      </c>
      <c r="E30" s="70">
        <v>1990</v>
      </c>
      <c r="F30" s="70" t="s">
        <v>787</v>
      </c>
      <c r="G30" s="70" t="s">
        <v>1840</v>
      </c>
      <c r="H30" s="70" t="s">
        <v>1841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478</v>
      </c>
      <c r="C31" s="70">
        <v>2</v>
      </c>
      <c r="D31" s="70">
        <v>29</v>
      </c>
      <c r="E31" s="70">
        <v>2005</v>
      </c>
      <c r="F31" s="70" t="s">
        <v>789</v>
      </c>
      <c r="G31" s="70" t="s">
        <v>1840</v>
      </c>
      <c r="H31" s="70" t="s">
        <v>1841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479</v>
      </c>
      <c r="C32" s="70">
        <v>3</v>
      </c>
      <c r="D32" s="70">
        <v>29</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480</v>
      </c>
      <c r="C33" s="70">
        <v>4</v>
      </c>
      <c r="D33" s="70">
        <v>29</v>
      </c>
      <c r="E33" s="70">
        <v>2007</v>
      </c>
      <c r="F33" s="70" t="s">
        <v>791</v>
      </c>
      <c r="G33" s="70" t="s">
        <v>1840</v>
      </c>
      <c r="H33" s="70" t="s">
        <v>1841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481</v>
      </c>
      <c r="C34" s="70">
        <v>5</v>
      </c>
      <c r="D34" s="70">
        <v>29</v>
      </c>
      <c r="E34" s="70">
        <v>2008</v>
      </c>
      <c r="F34" s="70" t="s">
        <v>792</v>
      </c>
      <c r="G34" s="70" t="s">
        <v>1840</v>
      </c>
      <c r="H34" s="70" t="s">
        <v>1841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482</v>
      </c>
      <c r="C35" s="70">
        <v>6</v>
      </c>
      <c r="D35" s="70">
        <v>29</v>
      </c>
      <c r="E35" s="70">
        <v>2009</v>
      </c>
      <c r="F35" s="70" t="s">
        <v>176</v>
      </c>
      <c r="G35" s="70" t="s">
        <v>1840</v>
      </c>
      <c r="H35" s="70" t="s">
        <v>1841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1847</v>
      </c>
      <c r="B36" s="70">
        <v>483</v>
      </c>
      <c r="C36" s="70">
        <v>7</v>
      </c>
      <c r="D36" s="70">
        <v>29</v>
      </c>
      <c r="E36" s="70">
        <v>2010</v>
      </c>
      <c r="F36" s="70" t="s">
        <v>177</v>
      </c>
      <c r="G36" s="70" t="s">
        <v>1840</v>
      </c>
      <c r="H36" s="70" t="s">
        <v>1841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1848</v>
      </c>
      <c r="B37" s="70">
        <v>484</v>
      </c>
      <c r="C37" s="70">
        <v>8</v>
      </c>
      <c r="D37" s="70">
        <v>29</v>
      </c>
      <c r="E37" s="70">
        <v>2011</v>
      </c>
      <c r="F37" s="70" t="s">
        <v>178</v>
      </c>
      <c r="G37" s="70" t="s">
        <v>1840</v>
      </c>
      <c r="H37" s="70" t="s">
        <v>1841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1849</v>
      </c>
      <c r="B38" s="70">
        <v>485</v>
      </c>
      <c r="C38" s="70">
        <v>9</v>
      </c>
      <c r="D38" s="70">
        <v>29</v>
      </c>
      <c r="E38" s="70">
        <v>2012</v>
      </c>
      <c r="F38" s="70" t="s">
        <v>179</v>
      </c>
      <c r="G38" s="70" t="s">
        <v>1840</v>
      </c>
      <c r="H38" s="70" t="s">
        <v>1841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1850</v>
      </c>
      <c r="B39" s="70">
        <v>486</v>
      </c>
      <c r="C39" s="70">
        <v>10</v>
      </c>
      <c r="D39" s="70">
        <v>29</v>
      </c>
      <c r="E39" s="70">
        <v>2013</v>
      </c>
      <c r="F39" s="70" t="s">
        <v>180</v>
      </c>
      <c r="G39" s="70" t="s">
        <v>1840</v>
      </c>
      <c r="H39" s="70" t="s">
        <v>1841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1851</v>
      </c>
      <c r="B40" s="70">
        <v>487</v>
      </c>
      <c r="C40" s="70">
        <v>11</v>
      </c>
      <c r="D40" s="70">
        <v>29</v>
      </c>
      <c r="E40" s="70">
        <v>2014</v>
      </c>
      <c r="F40" s="70" t="s">
        <v>181</v>
      </c>
      <c r="G40" s="70" t="s">
        <v>1840</v>
      </c>
      <c r="H40" s="70" t="s">
        <v>1841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1852</v>
      </c>
      <c r="B41" s="70">
        <v>488</v>
      </c>
      <c r="C41" s="70">
        <v>12</v>
      </c>
      <c r="D41" s="70">
        <v>29</v>
      </c>
      <c r="E41" s="70">
        <v>2015</v>
      </c>
      <c r="F41" s="70" t="s">
        <v>182</v>
      </c>
      <c r="G41" s="70" t="s">
        <v>1840</v>
      </c>
      <c r="H41" s="70" t="s">
        <v>1841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1853</v>
      </c>
      <c r="B42" s="70">
        <v>489</v>
      </c>
      <c r="C42" s="70">
        <v>13</v>
      </c>
      <c r="D42" s="70">
        <v>29</v>
      </c>
      <c r="E42" s="70">
        <v>2016</v>
      </c>
      <c r="F42" s="70" t="s">
        <v>155</v>
      </c>
      <c r="G42" s="70" t="s">
        <v>1840</v>
      </c>
      <c r="H42" s="70" t="s">
        <v>1841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1854</v>
      </c>
      <c r="B43" s="70">
        <v>490</v>
      </c>
      <c r="C43" s="70">
        <v>14</v>
      </c>
      <c r="D43" s="70">
        <v>29</v>
      </c>
      <c r="E43" s="70">
        <v>2017</v>
      </c>
      <c r="F43" s="70" t="s">
        <v>156</v>
      </c>
      <c r="G43" s="70" t="s">
        <v>1840</v>
      </c>
      <c r="H43" s="70" t="s">
        <v>1841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1855</v>
      </c>
      <c r="B44" s="70">
        <v>491</v>
      </c>
      <c r="C44" s="70">
        <v>15</v>
      </c>
      <c r="D44" s="70">
        <v>29</v>
      </c>
      <c r="E44" s="70">
        <v>2018</v>
      </c>
      <c r="F44" s="70" t="s">
        <v>183</v>
      </c>
      <c r="G44" s="70" t="s">
        <v>1840</v>
      </c>
      <c r="H44" s="70" t="s">
        <v>1841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1856</v>
      </c>
      <c r="B45" s="70">
        <v>492</v>
      </c>
      <c r="C45" s="70">
        <v>16</v>
      </c>
      <c r="D45" s="70">
        <v>29</v>
      </c>
      <c r="E45" s="70">
        <v>2019</v>
      </c>
      <c r="F45" s="70" t="s">
        <v>158</v>
      </c>
      <c r="G45" s="1064" t="s">
        <v>1840</v>
      </c>
      <c r="H45" s="70" t="s">
        <v>1841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1857</v>
      </c>
      <c r="B46" s="70">
        <v>493</v>
      </c>
      <c r="C46" s="70">
        <v>17</v>
      </c>
      <c r="D46" s="70">
        <v>29</v>
      </c>
      <c r="E46" s="70">
        <v>2020</v>
      </c>
      <c r="F46" s="70" t="s">
        <v>159</v>
      </c>
      <c r="G46" s="1064" t="s">
        <v>1840</v>
      </c>
      <c r="H46" s="70" t="s">
        <v>1841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1858</v>
      </c>
      <c r="B47" s="70">
        <v>493</v>
      </c>
      <c r="C47" s="70">
        <v>18</v>
      </c>
      <c r="D47" s="70">
        <v>29</v>
      </c>
      <c r="E47" s="70">
        <v>2021</v>
      </c>
      <c r="F47" s="70" t="s">
        <v>160</v>
      </c>
      <c r="G47" s="70" t="s">
        <v>1840</v>
      </c>
      <c r="H47" s="70" t="s">
        <v>1841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1859</v>
      </c>
      <c r="B48" s="70">
        <v>493</v>
      </c>
      <c r="C48" s="70">
        <v>19</v>
      </c>
      <c r="D48" s="70">
        <v>29</v>
      </c>
      <c r="E48" s="70">
        <v>2022</v>
      </c>
      <c r="F48" s="70" t="s">
        <v>161</v>
      </c>
      <c r="G48" s="70" t="s">
        <v>1840</v>
      </c>
      <c r="H48" s="70" t="s">
        <v>1841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493</v>
      </c>
      <c r="C49" s="70">
        <v>20</v>
      </c>
      <c r="D49" s="70">
        <v>29</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493</v>
      </c>
      <c r="C50" s="70">
        <v>21</v>
      </c>
      <c r="D50" s="70">
        <v>29</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358</v>
      </c>
      <c r="C51" s="70">
        <v>1</v>
      </c>
      <c r="D51" s="70">
        <v>22</v>
      </c>
      <c r="E51" s="70">
        <v>1990</v>
      </c>
      <c r="F51" s="70" t="s">
        <v>787</v>
      </c>
      <c r="G51" s="70" t="s">
        <v>1863</v>
      </c>
      <c r="H51" s="70" t="s">
        <v>1864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359</v>
      </c>
      <c r="C52" s="70">
        <v>2</v>
      </c>
      <c r="D52" s="70">
        <v>22</v>
      </c>
      <c r="E52" s="70">
        <v>2005</v>
      </c>
      <c r="F52" s="70" t="s">
        <v>789</v>
      </c>
      <c r="G52" s="70" t="s">
        <v>1863</v>
      </c>
      <c r="H52" s="70" t="s">
        <v>1864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360</v>
      </c>
      <c r="C53" s="70">
        <v>3</v>
      </c>
      <c r="D53" s="70">
        <v>22</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361</v>
      </c>
      <c r="C54" s="70">
        <v>4</v>
      </c>
      <c r="D54" s="70">
        <v>22</v>
      </c>
      <c r="E54" s="70">
        <v>2007</v>
      </c>
      <c r="F54" s="70" t="s">
        <v>791</v>
      </c>
      <c r="G54" s="70" t="s">
        <v>1863</v>
      </c>
      <c r="H54" s="70" t="s">
        <v>1864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362</v>
      </c>
      <c r="C55" s="70">
        <v>5</v>
      </c>
      <c r="D55" s="70">
        <v>22</v>
      </c>
      <c r="E55" s="70">
        <v>2008</v>
      </c>
      <c r="F55" s="70" t="s">
        <v>792</v>
      </c>
      <c r="G55" s="70" t="s">
        <v>1863</v>
      </c>
      <c r="H55" s="70" t="s">
        <v>1864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363</v>
      </c>
      <c r="C56" s="70">
        <v>6</v>
      </c>
      <c r="D56" s="70">
        <v>22</v>
      </c>
      <c r="E56" s="70">
        <v>2009</v>
      </c>
      <c r="F56" s="70" t="s">
        <v>176</v>
      </c>
      <c r="G56" s="70" t="s">
        <v>1863</v>
      </c>
      <c r="H56" s="70" t="s">
        <v>1864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1870</v>
      </c>
      <c r="B57" s="70">
        <v>364</v>
      </c>
      <c r="C57" s="70">
        <v>7</v>
      </c>
      <c r="D57" s="70">
        <v>22</v>
      </c>
      <c r="E57" s="70">
        <v>2010</v>
      </c>
      <c r="F57" s="70" t="s">
        <v>177</v>
      </c>
      <c r="G57" s="70" t="s">
        <v>1863</v>
      </c>
      <c r="H57" s="70" t="s">
        <v>1864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1871</v>
      </c>
      <c r="B58" s="70">
        <v>365</v>
      </c>
      <c r="C58" s="70">
        <v>8</v>
      </c>
      <c r="D58" s="70">
        <v>22</v>
      </c>
      <c r="E58" s="70">
        <v>2011</v>
      </c>
      <c r="F58" s="70" t="s">
        <v>178</v>
      </c>
      <c r="G58" s="70" t="s">
        <v>1863</v>
      </c>
      <c r="H58" s="70" t="s">
        <v>1864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1872</v>
      </c>
      <c r="B59" s="70">
        <v>366</v>
      </c>
      <c r="C59" s="70">
        <v>9</v>
      </c>
      <c r="D59" s="70">
        <v>22</v>
      </c>
      <c r="E59" s="70">
        <v>2012</v>
      </c>
      <c r="F59" s="70" t="s">
        <v>179</v>
      </c>
      <c r="G59" s="70" t="s">
        <v>1863</v>
      </c>
      <c r="H59" s="70" t="s">
        <v>1864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1873</v>
      </c>
      <c r="B60" s="70">
        <v>367</v>
      </c>
      <c r="C60" s="70">
        <v>10</v>
      </c>
      <c r="D60" s="70">
        <v>22</v>
      </c>
      <c r="E60" s="70">
        <v>2013</v>
      </c>
      <c r="F60" s="70" t="s">
        <v>180</v>
      </c>
      <c r="G60" s="70" t="s">
        <v>1863</v>
      </c>
      <c r="H60" s="70" t="s">
        <v>1864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1874</v>
      </c>
      <c r="B61" s="70">
        <v>368</v>
      </c>
      <c r="C61" s="70">
        <v>11</v>
      </c>
      <c r="D61" s="70">
        <v>22</v>
      </c>
      <c r="E61" s="70">
        <v>2014</v>
      </c>
      <c r="F61" s="70" t="s">
        <v>181</v>
      </c>
      <c r="G61" s="70" t="s">
        <v>1863</v>
      </c>
      <c r="H61" s="70" t="s">
        <v>1864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1875</v>
      </c>
      <c r="B62" s="70">
        <v>369</v>
      </c>
      <c r="C62" s="70">
        <v>12</v>
      </c>
      <c r="D62" s="70">
        <v>22</v>
      </c>
      <c r="E62" s="70">
        <v>2015</v>
      </c>
      <c r="F62" s="70" t="s">
        <v>182</v>
      </c>
      <c r="G62" s="70" t="s">
        <v>1863</v>
      </c>
      <c r="H62" s="70" t="s">
        <v>1864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1876</v>
      </c>
      <c r="B63" s="70">
        <v>370</v>
      </c>
      <c r="C63" s="70">
        <v>13</v>
      </c>
      <c r="D63" s="70">
        <v>22</v>
      </c>
      <c r="E63" s="70">
        <v>2016</v>
      </c>
      <c r="F63" s="70" t="s">
        <v>155</v>
      </c>
      <c r="G63" s="70" t="s">
        <v>1863</v>
      </c>
      <c r="H63" s="70" t="s">
        <v>1864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1877</v>
      </c>
      <c r="B64" s="70">
        <v>371</v>
      </c>
      <c r="C64" s="70">
        <v>14</v>
      </c>
      <c r="D64" s="70">
        <v>22</v>
      </c>
      <c r="E64" s="70">
        <v>2017</v>
      </c>
      <c r="F64" s="70" t="s">
        <v>156</v>
      </c>
      <c r="G64" s="1064" t="s">
        <v>1863</v>
      </c>
      <c r="H64" s="70" t="s">
        <v>1864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1878</v>
      </c>
      <c r="B65" s="70">
        <v>372</v>
      </c>
      <c r="C65" s="70">
        <v>15</v>
      </c>
      <c r="D65" s="70">
        <v>22</v>
      </c>
      <c r="E65" s="70">
        <v>2018</v>
      </c>
      <c r="F65" s="70" t="s">
        <v>183</v>
      </c>
      <c r="G65" s="1064" t="s">
        <v>1863</v>
      </c>
      <c r="H65" s="70" t="s">
        <v>1864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1879</v>
      </c>
      <c r="B66" s="70">
        <v>372</v>
      </c>
      <c r="C66" s="70">
        <v>16</v>
      </c>
      <c r="D66" s="70">
        <v>22</v>
      </c>
      <c r="E66" s="70">
        <v>2019</v>
      </c>
      <c r="F66" s="70" t="s">
        <v>158</v>
      </c>
      <c r="G66" s="70" t="s">
        <v>1863</v>
      </c>
      <c r="H66" s="70" t="s">
        <v>1864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1880</v>
      </c>
      <c r="B67" s="70">
        <v>372</v>
      </c>
      <c r="C67" s="70">
        <v>17</v>
      </c>
      <c r="D67" s="70">
        <v>22</v>
      </c>
      <c r="E67" s="70">
        <v>2020</v>
      </c>
      <c r="F67" s="70" t="s">
        <v>159</v>
      </c>
      <c r="G67" s="70" t="s">
        <v>1863</v>
      </c>
      <c r="H67" s="70" t="s">
        <v>1864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1881</v>
      </c>
      <c r="B68" s="70">
        <v>372</v>
      </c>
      <c r="C68" s="70">
        <v>18</v>
      </c>
      <c r="D68" s="70">
        <v>22</v>
      </c>
      <c r="E68" s="70">
        <v>2021</v>
      </c>
      <c r="F68" s="70" t="s">
        <v>160</v>
      </c>
      <c r="G68" s="70" t="s">
        <v>1863</v>
      </c>
      <c r="H68" s="70" t="s">
        <v>1864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1882</v>
      </c>
      <c r="B69" s="70">
        <v>372</v>
      </c>
      <c r="C69" s="70">
        <v>19</v>
      </c>
      <c r="D69" s="70">
        <v>22</v>
      </c>
      <c r="E69" s="70">
        <v>2022</v>
      </c>
      <c r="F69" s="70" t="s">
        <v>161</v>
      </c>
      <c r="G69" s="70" t="s">
        <v>1863</v>
      </c>
      <c r="H69" s="70" t="s">
        <v>1864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372</v>
      </c>
      <c r="C70" s="70">
        <v>20</v>
      </c>
      <c r="D70" s="70">
        <v>22</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372</v>
      </c>
      <c r="C71" s="70">
        <v>21</v>
      </c>
      <c r="D71" s="70">
        <v>22</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v>
      </c>
      <c r="C72" s="70">
        <v>1</v>
      </c>
      <c r="D72" s="70">
        <v>1</v>
      </c>
      <c r="E72" s="70">
        <v>1990</v>
      </c>
      <c r="F72" s="70" t="s">
        <v>787</v>
      </c>
      <c r="G72" s="70" t="s">
        <v>1806</v>
      </c>
      <c r="H72" s="70" t="s">
        <v>1807</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1886</v>
      </c>
      <c r="B73" s="70">
        <v>2</v>
      </c>
      <c r="C73" s="70">
        <v>2</v>
      </c>
      <c r="D73" s="70">
        <v>1</v>
      </c>
      <c r="E73" s="70">
        <v>2005</v>
      </c>
      <c r="F73" s="70" t="s">
        <v>789</v>
      </c>
      <c r="G73" s="70" t="s">
        <v>1806</v>
      </c>
      <c r="H73" s="70" t="s">
        <v>1807</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1887</v>
      </c>
      <c r="B74" s="70">
        <v>3</v>
      </c>
      <c r="C74" s="70">
        <v>3</v>
      </c>
      <c r="D74" s="70">
        <v>1</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1888</v>
      </c>
      <c r="B75" s="70">
        <v>4</v>
      </c>
      <c r="C75" s="70">
        <v>4</v>
      </c>
      <c r="D75" s="70">
        <v>1</v>
      </c>
      <c r="E75" s="70">
        <v>2007</v>
      </c>
      <c r="F75" s="70" t="s">
        <v>791</v>
      </c>
      <c r="G75" s="70" t="s">
        <v>1806</v>
      </c>
      <c r="H75" s="70" t="s">
        <v>1807</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1889</v>
      </c>
      <c r="B76" s="70">
        <v>5</v>
      </c>
      <c r="C76" s="70">
        <v>5</v>
      </c>
      <c r="D76" s="70">
        <v>1</v>
      </c>
      <c r="E76" s="70">
        <v>2008</v>
      </c>
      <c r="F76" s="70" t="s">
        <v>792</v>
      </c>
      <c r="G76" s="70" t="s">
        <v>1806</v>
      </c>
      <c r="H76" s="70" t="s">
        <v>1807</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1890</v>
      </c>
      <c r="B77" s="70">
        <v>6</v>
      </c>
      <c r="C77" s="70">
        <v>6</v>
      </c>
      <c r="D77" s="70">
        <v>1</v>
      </c>
      <c r="E77" s="70">
        <v>2009</v>
      </c>
      <c r="F77" s="70" t="s">
        <v>176</v>
      </c>
      <c r="G77" s="70" t="s">
        <v>1806</v>
      </c>
      <c r="H77" s="70" t="s">
        <v>1807</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1891</v>
      </c>
      <c r="B78" s="70">
        <v>7</v>
      </c>
      <c r="C78" s="70">
        <v>7</v>
      </c>
      <c r="D78" s="70">
        <v>1</v>
      </c>
      <c r="E78" s="70">
        <v>2010</v>
      </c>
      <c r="F78" s="70" t="s">
        <v>177</v>
      </c>
      <c r="G78" s="70" t="s">
        <v>1806</v>
      </c>
      <c r="H78" s="70" t="s">
        <v>1807</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1892</v>
      </c>
      <c r="B79" s="70">
        <v>8</v>
      </c>
      <c r="C79" s="70">
        <v>8</v>
      </c>
      <c r="D79" s="70">
        <v>1</v>
      </c>
      <c r="E79" s="70">
        <v>2011</v>
      </c>
      <c r="F79" s="70" t="s">
        <v>178</v>
      </c>
      <c r="G79" s="70" t="s">
        <v>1806</v>
      </c>
      <c r="H79" s="70" t="s">
        <v>1807</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1893</v>
      </c>
      <c r="B80" s="70">
        <v>9</v>
      </c>
      <c r="C80" s="70">
        <v>9</v>
      </c>
      <c r="D80" s="70">
        <v>1</v>
      </c>
      <c r="E80" s="70">
        <v>2012</v>
      </c>
      <c r="F80" s="70" t="s">
        <v>179</v>
      </c>
      <c r="G80" s="70" t="s">
        <v>1806</v>
      </c>
      <c r="H80" s="70" t="s">
        <v>1807</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1894</v>
      </c>
      <c r="B81" s="70">
        <v>10</v>
      </c>
      <c r="C81" s="70">
        <v>10</v>
      </c>
      <c r="D81" s="70">
        <v>1</v>
      </c>
      <c r="E81" s="70">
        <v>2013</v>
      </c>
      <c r="F81" s="70" t="s">
        <v>180</v>
      </c>
      <c r="G81" s="70" t="s">
        <v>1806</v>
      </c>
      <c r="H81" s="70" t="s">
        <v>1807</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1895</v>
      </c>
      <c r="B82" s="70">
        <v>11</v>
      </c>
      <c r="C82" s="70">
        <v>11</v>
      </c>
      <c r="D82" s="70">
        <v>1</v>
      </c>
      <c r="E82" s="70">
        <v>2014</v>
      </c>
      <c r="F82" s="70" t="s">
        <v>181</v>
      </c>
      <c r="G82" s="70" t="s">
        <v>1806</v>
      </c>
      <c r="H82" s="70" t="s">
        <v>1807</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1896</v>
      </c>
      <c r="B83" s="70">
        <v>12</v>
      </c>
      <c r="C83" s="70">
        <v>12</v>
      </c>
      <c r="D83" s="70">
        <v>1</v>
      </c>
      <c r="E83" s="70">
        <v>2015</v>
      </c>
      <c r="F83" s="70" t="s">
        <v>182</v>
      </c>
      <c r="G83" s="1064" t="s">
        <v>1806</v>
      </c>
      <c r="H83" s="70" t="s">
        <v>1807</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1897</v>
      </c>
      <c r="B84" s="70">
        <v>13</v>
      </c>
      <c r="C84" s="70">
        <v>13</v>
      </c>
      <c r="D84" s="70">
        <v>1</v>
      </c>
      <c r="E84" s="70">
        <v>2016</v>
      </c>
      <c r="F84" s="70" t="s">
        <v>155</v>
      </c>
      <c r="G84" s="1064" t="s">
        <v>1806</v>
      </c>
      <c r="H84" s="70" t="s">
        <v>1807</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1898</v>
      </c>
      <c r="B85" s="70">
        <v>14</v>
      </c>
      <c r="C85" s="70">
        <v>14</v>
      </c>
      <c r="D85" s="70">
        <v>1</v>
      </c>
      <c r="E85" s="70">
        <v>2017</v>
      </c>
      <c r="F85" s="70" t="s">
        <v>156</v>
      </c>
      <c r="G85" s="70" t="s">
        <v>1806</v>
      </c>
      <c r="H85" s="70" t="s">
        <v>1807</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1899</v>
      </c>
      <c r="B86" s="70">
        <v>15</v>
      </c>
      <c r="C86" s="70">
        <v>15</v>
      </c>
      <c r="D86" s="70">
        <v>1</v>
      </c>
      <c r="E86" s="70">
        <v>2018</v>
      </c>
      <c r="F86" s="70" t="s">
        <v>183</v>
      </c>
      <c r="G86" s="70" t="s">
        <v>1806</v>
      </c>
      <c r="H86" s="70" t="s">
        <v>1807</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1900</v>
      </c>
      <c r="B87" s="70">
        <v>16</v>
      </c>
      <c r="C87" s="70">
        <v>16</v>
      </c>
      <c r="D87" s="70">
        <v>1</v>
      </c>
      <c r="E87" s="70">
        <v>2019</v>
      </c>
      <c r="F87" s="70" t="s">
        <v>158</v>
      </c>
      <c r="G87" s="70" t="s">
        <v>1806</v>
      </c>
      <c r="H87" s="70" t="s">
        <v>1807</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1901</v>
      </c>
      <c r="B88" s="70">
        <v>17</v>
      </c>
      <c r="C88" s="70">
        <v>17</v>
      </c>
      <c r="D88" s="70">
        <v>1</v>
      </c>
      <c r="E88" s="70">
        <v>2020</v>
      </c>
      <c r="F88" s="70" t="s">
        <v>159</v>
      </c>
      <c r="G88" s="70" t="s">
        <v>1806</v>
      </c>
      <c r="H88" s="70" t="s">
        <v>1807</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1902</v>
      </c>
      <c r="B89" s="70">
        <v>17</v>
      </c>
      <c r="C89" s="70">
        <v>18</v>
      </c>
      <c r="D89" s="70">
        <v>1</v>
      </c>
      <c r="E89" s="70">
        <v>2021</v>
      </c>
      <c r="F89" s="70" t="s">
        <v>160</v>
      </c>
      <c r="G89" s="70" t="s">
        <v>1806</v>
      </c>
      <c r="H89" s="70" t="s">
        <v>1807</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1816</v>
      </c>
      <c r="B90" s="70">
        <v>17</v>
      </c>
      <c r="C90" s="70">
        <v>19</v>
      </c>
      <c r="D90" s="70">
        <v>1</v>
      </c>
      <c r="E90" s="70">
        <v>2022</v>
      </c>
      <c r="F90" s="70" t="s">
        <v>161</v>
      </c>
      <c r="G90" s="70" t="s">
        <v>1806</v>
      </c>
      <c r="H90" s="70" t="s">
        <v>1807</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1903</v>
      </c>
      <c r="B91" s="70">
        <v>17</v>
      </c>
      <c r="C91" s="70">
        <v>20</v>
      </c>
      <c r="D91" s="70">
        <v>1</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17</v>
      </c>
      <c r="C92" s="70">
        <v>21</v>
      </c>
      <c r="D92" s="70">
        <v>1</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18</v>
      </c>
      <c r="C93" s="70">
        <v>1</v>
      </c>
      <c r="D93" s="70">
        <v>2</v>
      </c>
      <c r="E93" s="70">
        <v>1990</v>
      </c>
      <c r="F93" s="70" t="s">
        <v>787</v>
      </c>
      <c r="G93" s="70" t="s">
        <v>1905</v>
      </c>
      <c r="H93" s="70" t="s">
        <v>1906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19</v>
      </c>
      <c r="C94" s="70">
        <v>2</v>
      </c>
      <c r="D94" s="70">
        <v>2</v>
      </c>
      <c r="E94" s="70">
        <v>2005</v>
      </c>
      <c r="F94" s="70" t="s">
        <v>789</v>
      </c>
      <c r="G94" s="70" t="s">
        <v>1905</v>
      </c>
      <c r="H94" s="70" t="s">
        <v>1906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20</v>
      </c>
      <c r="C95" s="70">
        <v>3</v>
      </c>
      <c r="D95" s="70">
        <v>2</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21</v>
      </c>
      <c r="C96" s="70">
        <v>4</v>
      </c>
      <c r="D96" s="70">
        <v>2</v>
      </c>
      <c r="E96" s="70">
        <v>2007</v>
      </c>
      <c r="F96" s="70" t="s">
        <v>791</v>
      </c>
      <c r="G96" s="70" t="s">
        <v>1905</v>
      </c>
      <c r="H96" s="70" t="s">
        <v>1906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22</v>
      </c>
      <c r="C97" s="70">
        <v>5</v>
      </c>
      <c r="D97" s="70">
        <v>2</v>
      </c>
      <c r="E97" s="70">
        <v>2008</v>
      </c>
      <c r="F97" s="70" t="s">
        <v>792</v>
      </c>
      <c r="G97" s="70" t="s">
        <v>1905</v>
      </c>
      <c r="H97" s="70" t="s">
        <v>1906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23</v>
      </c>
      <c r="C98" s="70">
        <v>6</v>
      </c>
      <c r="D98" s="70">
        <v>2</v>
      </c>
      <c r="E98" s="70">
        <v>2009</v>
      </c>
      <c r="F98" s="70" t="s">
        <v>176</v>
      </c>
      <c r="G98" s="70" t="s">
        <v>1905</v>
      </c>
      <c r="H98" s="70" t="s">
        <v>1906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1912</v>
      </c>
      <c r="B99" s="70">
        <v>24</v>
      </c>
      <c r="C99" s="70">
        <v>7</v>
      </c>
      <c r="D99" s="70">
        <v>2</v>
      </c>
      <c r="E99" s="70">
        <v>2010</v>
      </c>
      <c r="F99" s="70" t="s">
        <v>177</v>
      </c>
      <c r="G99" s="70" t="s">
        <v>1905</v>
      </c>
      <c r="H99" s="70" t="s">
        <v>1906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1913</v>
      </c>
      <c r="B100" s="70">
        <v>25</v>
      </c>
      <c r="C100" s="70">
        <v>8</v>
      </c>
      <c r="D100" s="70">
        <v>2</v>
      </c>
      <c r="E100" s="70">
        <v>2011</v>
      </c>
      <c r="F100" s="70" t="s">
        <v>178</v>
      </c>
      <c r="G100" s="70" t="s">
        <v>1905</v>
      </c>
      <c r="H100" s="70" t="s">
        <v>1906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1914</v>
      </c>
      <c r="B101" s="70">
        <v>26</v>
      </c>
      <c r="C101" s="70">
        <v>9</v>
      </c>
      <c r="D101" s="70">
        <v>2</v>
      </c>
      <c r="E101" s="70">
        <v>2012</v>
      </c>
      <c r="F101" s="70" t="s">
        <v>179</v>
      </c>
      <c r="G101" s="70" t="s">
        <v>1905</v>
      </c>
      <c r="H101" s="70" t="s">
        <v>1906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1915</v>
      </c>
      <c r="B102" s="70">
        <v>27</v>
      </c>
      <c r="C102" s="70">
        <v>10</v>
      </c>
      <c r="D102" s="70">
        <v>2</v>
      </c>
      <c r="E102" s="70">
        <v>2013</v>
      </c>
      <c r="F102" s="70" t="s">
        <v>180</v>
      </c>
      <c r="G102" s="1064" t="s">
        <v>1905</v>
      </c>
      <c r="H102" s="70" t="s">
        <v>1906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1916</v>
      </c>
      <c r="B103" s="70">
        <v>28</v>
      </c>
      <c r="C103" s="70">
        <v>11</v>
      </c>
      <c r="D103" s="70">
        <v>2</v>
      </c>
      <c r="E103" s="70">
        <v>2014</v>
      </c>
      <c r="F103" s="70" t="s">
        <v>181</v>
      </c>
      <c r="G103" s="1064" t="s">
        <v>1905</v>
      </c>
      <c r="H103" s="70" t="s">
        <v>1906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1917</v>
      </c>
      <c r="B104" s="70">
        <v>29</v>
      </c>
      <c r="C104" s="70">
        <v>12</v>
      </c>
      <c r="D104" s="70">
        <v>2</v>
      </c>
      <c r="E104" s="70">
        <v>2015</v>
      </c>
      <c r="F104" s="70" t="s">
        <v>182</v>
      </c>
      <c r="G104" s="70" t="s">
        <v>1905</v>
      </c>
      <c r="H104" s="70" t="s">
        <v>1906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1918</v>
      </c>
      <c r="B105" s="70">
        <v>30</v>
      </c>
      <c r="C105" s="70">
        <v>13</v>
      </c>
      <c r="D105" s="70">
        <v>2</v>
      </c>
      <c r="E105" s="70">
        <v>2016</v>
      </c>
      <c r="F105" s="70" t="s">
        <v>155</v>
      </c>
      <c r="G105" s="70" t="s">
        <v>1905</v>
      </c>
      <c r="H105" s="70" t="s">
        <v>1906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1919</v>
      </c>
      <c r="B106" s="70">
        <v>31</v>
      </c>
      <c r="C106" s="70">
        <v>14</v>
      </c>
      <c r="D106" s="70">
        <v>2</v>
      </c>
      <c r="E106" s="70">
        <v>2017</v>
      </c>
      <c r="F106" s="70" t="s">
        <v>156</v>
      </c>
      <c r="G106" s="70" t="s">
        <v>1905</v>
      </c>
      <c r="H106" s="70" t="s">
        <v>1906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1920</v>
      </c>
      <c r="B107" s="70">
        <v>32</v>
      </c>
      <c r="C107" s="70">
        <v>15</v>
      </c>
      <c r="D107" s="70">
        <v>2</v>
      </c>
      <c r="E107" s="70">
        <v>2018</v>
      </c>
      <c r="F107" s="70" t="s">
        <v>183</v>
      </c>
      <c r="G107" s="70" t="s">
        <v>1905</v>
      </c>
      <c r="H107" s="70" t="s">
        <v>1906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1921</v>
      </c>
      <c r="B108" s="70">
        <v>33</v>
      </c>
      <c r="C108" s="70">
        <v>16</v>
      </c>
      <c r="D108" s="70">
        <v>2</v>
      </c>
      <c r="E108" s="70">
        <v>2019</v>
      </c>
      <c r="F108" s="70" t="s">
        <v>158</v>
      </c>
      <c r="G108" s="70" t="s">
        <v>1905</v>
      </c>
      <c r="H108" s="70" t="s">
        <v>1906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1922</v>
      </c>
      <c r="B109" s="70">
        <v>34</v>
      </c>
      <c r="C109" s="70">
        <v>17</v>
      </c>
      <c r="D109" s="70">
        <v>2</v>
      </c>
      <c r="E109" s="70">
        <v>2020</v>
      </c>
      <c r="F109" s="70" t="s">
        <v>159</v>
      </c>
      <c r="G109" s="70" t="s">
        <v>1905</v>
      </c>
      <c r="H109" s="70" t="s">
        <v>1906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1923</v>
      </c>
      <c r="B110" s="70">
        <v>34</v>
      </c>
      <c r="C110" s="70">
        <v>18</v>
      </c>
      <c r="D110" s="70">
        <v>2</v>
      </c>
      <c r="E110" s="70">
        <v>2021</v>
      </c>
      <c r="F110" s="70" t="s">
        <v>160</v>
      </c>
      <c r="G110" s="70" t="s">
        <v>1905</v>
      </c>
      <c r="H110" s="70" t="s">
        <v>1906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1924</v>
      </c>
      <c r="B111" s="70">
        <v>34</v>
      </c>
      <c r="C111" s="70">
        <v>19</v>
      </c>
      <c r="D111" s="70">
        <v>2</v>
      </c>
      <c r="E111" s="70">
        <v>2022</v>
      </c>
      <c r="F111" s="70" t="s">
        <v>161</v>
      </c>
      <c r="G111" s="70" t="s">
        <v>1905</v>
      </c>
      <c r="H111" s="70" t="s">
        <v>1906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34</v>
      </c>
      <c r="C112" s="70">
        <v>20</v>
      </c>
      <c r="D112" s="70">
        <v>2</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34</v>
      </c>
      <c r="C113" s="70">
        <v>21</v>
      </c>
      <c r="D113" s="70">
        <v>2</v>
      </c>
      <c r="E113" s="70">
        <v>2024</v>
      </c>
      <c r="F113" s="70" t="s">
        <v>1554</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341</v>
      </c>
      <c r="C114" s="70">
        <v>1</v>
      </c>
      <c r="D114" s="70">
        <v>21</v>
      </c>
      <c r="E114" s="70">
        <v>1990</v>
      </c>
      <c r="F114" s="70" t="s">
        <v>787</v>
      </c>
      <c r="G114" s="70" t="s">
        <v>1812</v>
      </c>
      <c r="H114" s="70" t="s">
        <v>1813</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1928</v>
      </c>
      <c r="B115" s="70">
        <v>342</v>
      </c>
      <c r="C115" s="70">
        <v>2</v>
      </c>
      <c r="D115" s="70">
        <v>21</v>
      </c>
      <c r="E115" s="70">
        <v>2005</v>
      </c>
      <c r="F115" s="70" t="s">
        <v>789</v>
      </c>
      <c r="G115" s="70" t="s">
        <v>1812</v>
      </c>
      <c r="H115" s="70" t="s">
        <v>1813</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1929</v>
      </c>
      <c r="B116" s="70">
        <v>343</v>
      </c>
      <c r="C116" s="70">
        <v>3</v>
      </c>
      <c r="D116" s="70">
        <v>21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1930</v>
      </c>
      <c r="B117" s="70">
        <v>344</v>
      </c>
      <c r="C117" s="70">
        <v>4</v>
      </c>
      <c r="D117" s="70">
        <v>21</v>
      </c>
      <c r="E117" s="70">
        <v>2007</v>
      </c>
      <c r="F117" s="70" t="s">
        <v>791</v>
      </c>
      <c r="G117" s="70" t="s">
        <v>1812</v>
      </c>
      <c r="H117" s="70" t="s">
        <v>1813</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1931</v>
      </c>
      <c r="B118" s="70">
        <v>345</v>
      </c>
      <c r="C118" s="70">
        <v>5</v>
      </c>
      <c r="D118" s="70">
        <v>21</v>
      </c>
      <c r="E118" s="70">
        <v>2008</v>
      </c>
      <c r="F118" s="70" t="s">
        <v>792</v>
      </c>
      <c r="G118" s="70" t="s">
        <v>1812</v>
      </c>
      <c r="H118" s="70" t="s">
        <v>1813</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1932</v>
      </c>
      <c r="B119" s="70">
        <v>346</v>
      </c>
      <c r="C119" s="70">
        <v>6</v>
      </c>
      <c r="D119" s="70">
        <v>21</v>
      </c>
      <c r="E119" s="70">
        <v>2009</v>
      </c>
      <c r="F119" s="70" t="s">
        <v>176</v>
      </c>
      <c r="G119" s="70" t="s">
        <v>1812</v>
      </c>
      <c r="H119" s="70" t="s">
        <v>1813</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1933</v>
      </c>
      <c r="B120" s="70">
        <v>347</v>
      </c>
      <c r="C120" s="70">
        <v>7</v>
      </c>
      <c r="D120" s="70">
        <v>21</v>
      </c>
      <c r="E120" s="70">
        <v>2010</v>
      </c>
      <c r="F120" s="70" t="s">
        <v>177</v>
      </c>
      <c r="G120" s="70" t="s">
        <v>1812</v>
      </c>
      <c r="H120" s="70" t="s">
        <v>1813</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1934</v>
      </c>
      <c r="B121" s="70">
        <v>348</v>
      </c>
      <c r="C121" s="70">
        <v>8</v>
      </c>
      <c r="D121" s="70">
        <v>21</v>
      </c>
      <c r="E121" s="70">
        <v>2011</v>
      </c>
      <c r="F121" s="70" t="s">
        <v>178</v>
      </c>
      <c r="G121" s="1064" t="s">
        <v>1812</v>
      </c>
      <c r="H121" s="70" t="s">
        <v>1813</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1935</v>
      </c>
      <c r="B122" s="70">
        <v>349</v>
      </c>
      <c r="C122" s="70">
        <v>9</v>
      </c>
      <c r="D122" s="70">
        <v>21</v>
      </c>
      <c r="E122" s="70">
        <v>2012</v>
      </c>
      <c r="F122" s="70" t="s">
        <v>179</v>
      </c>
      <c r="G122" s="1064" t="s">
        <v>1812</v>
      </c>
      <c r="H122" s="70" t="s">
        <v>1813</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1936</v>
      </c>
      <c r="B123" s="70">
        <v>350</v>
      </c>
      <c r="C123" s="70">
        <v>10</v>
      </c>
      <c r="D123" s="70">
        <v>21</v>
      </c>
      <c r="E123" s="70">
        <v>2013</v>
      </c>
      <c r="F123" s="70" t="s">
        <v>180</v>
      </c>
      <c r="G123" s="70" t="s">
        <v>1812</v>
      </c>
      <c r="H123" s="70" t="s">
        <v>1813</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1937</v>
      </c>
      <c r="B124" s="70">
        <v>351</v>
      </c>
      <c r="C124" s="70">
        <v>11</v>
      </c>
      <c r="D124" s="70">
        <v>21</v>
      </c>
      <c r="E124" s="70">
        <v>2014</v>
      </c>
      <c r="F124" s="70" t="s">
        <v>181</v>
      </c>
      <c r="G124" s="70" t="s">
        <v>1812</v>
      </c>
      <c r="H124" s="70" t="s">
        <v>1813</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1938</v>
      </c>
      <c r="B125" s="70">
        <v>352</v>
      </c>
      <c r="C125" s="70">
        <v>12</v>
      </c>
      <c r="D125" s="70">
        <v>21</v>
      </c>
      <c r="E125" s="70">
        <v>2015</v>
      </c>
      <c r="F125" s="70" t="s">
        <v>182</v>
      </c>
      <c r="G125" s="70" t="s">
        <v>1812</v>
      </c>
      <c r="H125" s="70" t="s">
        <v>1813</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1939</v>
      </c>
      <c r="B126" s="70">
        <v>353</v>
      </c>
      <c r="C126" s="70">
        <v>13</v>
      </c>
      <c r="D126" s="70">
        <v>21</v>
      </c>
      <c r="E126" s="70">
        <v>2016</v>
      </c>
      <c r="F126" s="70" t="s">
        <v>155</v>
      </c>
      <c r="G126" s="70" t="s">
        <v>1812</v>
      </c>
      <c r="H126" s="70" t="s">
        <v>1813</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1940</v>
      </c>
      <c r="B127" s="70">
        <v>354</v>
      </c>
      <c r="C127" s="70">
        <v>14</v>
      </c>
      <c r="D127" s="70">
        <v>21</v>
      </c>
      <c r="E127" s="70">
        <v>2017</v>
      </c>
      <c r="F127" s="70" t="s">
        <v>156</v>
      </c>
      <c r="G127" s="70" t="s">
        <v>1812</v>
      </c>
      <c r="H127" s="70" t="s">
        <v>1813</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1941</v>
      </c>
      <c r="B128" s="70">
        <v>355</v>
      </c>
      <c r="C128" s="70">
        <v>15</v>
      </c>
      <c r="D128" s="70">
        <v>21</v>
      </c>
      <c r="E128" s="70">
        <v>2018</v>
      </c>
      <c r="F128" s="70" t="s">
        <v>183</v>
      </c>
      <c r="G128" s="70" t="s">
        <v>1812</v>
      </c>
      <c r="H128" s="70" t="s">
        <v>1813</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1942</v>
      </c>
      <c r="B129" s="70">
        <v>356</v>
      </c>
      <c r="C129" s="70">
        <v>16</v>
      </c>
      <c r="D129" s="70">
        <v>21</v>
      </c>
      <c r="E129" s="70">
        <v>2019</v>
      </c>
      <c r="F129" s="70" t="s">
        <v>158</v>
      </c>
      <c r="G129" s="70" t="s">
        <v>1812</v>
      </c>
      <c r="H129" s="70" t="s">
        <v>1813</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1943</v>
      </c>
      <c r="B130" s="70">
        <v>357</v>
      </c>
      <c r="C130" s="70">
        <v>17</v>
      </c>
      <c r="D130" s="70">
        <v>21</v>
      </c>
      <c r="E130" s="70">
        <v>2020</v>
      </c>
      <c r="F130" s="70" t="s">
        <v>159</v>
      </c>
      <c r="G130" s="70" t="s">
        <v>1812</v>
      </c>
      <c r="H130" s="70" t="s">
        <v>1813</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1944</v>
      </c>
      <c r="B131" s="70">
        <v>357</v>
      </c>
      <c r="C131" s="70">
        <v>18</v>
      </c>
      <c r="D131" s="70">
        <v>21</v>
      </c>
      <c r="E131" s="70">
        <v>2021</v>
      </c>
      <c r="F131" s="70" t="s">
        <v>160</v>
      </c>
      <c r="G131" s="70" t="s">
        <v>1812</v>
      </c>
      <c r="H131" s="70" t="s">
        <v>1813</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1818</v>
      </c>
      <c r="B132" s="70">
        <v>357</v>
      </c>
      <c r="C132" s="70">
        <v>19</v>
      </c>
      <c r="D132" s="70">
        <v>21</v>
      </c>
      <c r="E132" s="70">
        <v>2022</v>
      </c>
      <c r="F132" s="70" t="s">
        <v>161</v>
      </c>
      <c r="G132" s="70" t="s">
        <v>1812</v>
      </c>
      <c r="H132" s="70" t="s">
        <v>1813</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1945</v>
      </c>
      <c r="B133" s="70">
        <v>357</v>
      </c>
      <c r="C133" s="70">
        <v>20</v>
      </c>
      <c r="D133" s="70">
        <v>21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1811</v>
      </c>
      <c r="B134" s="70">
        <v>357</v>
      </c>
      <c r="C134" s="70">
        <v>21</v>
      </c>
      <c r="D134" s="70">
        <v>21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1946</v>
      </c>
      <c r="B135" s="70">
        <v>86</v>
      </c>
      <c r="C135" s="70">
        <v>1</v>
      </c>
      <c r="D135" s="70">
        <v>6</v>
      </c>
      <c r="E135" s="70">
        <v>1990</v>
      </c>
      <c r="F135" s="70" t="s">
        <v>787</v>
      </c>
      <c r="G135" s="70" t="s">
        <v>1947</v>
      </c>
      <c r="H135" s="70" t="s">
        <v>1948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1949</v>
      </c>
      <c r="B136" s="70">
        <v>87</v>
      </c>
      <c r="C136" s="70">
        <v>2</v>
      </c>
      <c r="D136" s="70">
        <v>6</v>
      </c>
      <c r="E136" s="70">
        <v>2005</v>
      </c>
      <c r="F136" s="70" t="s">
        <v>789</v>
      </c>
      <c r="G136" s="70" t="s">
        <v>1947</v>
      </c>
      <c r="H136" s="70" t="s">
        <v>1948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1950</v>
      </c>
      <c r="B137" s="70">
        <v>88</v>
      </c>
      <c r="C137" s="70">
        <v>3</v>
      </c>
      <c r="D137" s="70">
        <v>6</v>
      </c>
      <c r="E137" s="70">
        <v>2006</v>
      </c>
      <c r="F137" s="70" t="s">
        <v>790</v>
      </c>
      <c r="G137" s="70" t="s">
        <v>1947</v>
      </c>
      <c r="H137" s="70" t="s">
        <v>1948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1951</v>
      </c>
      <c r="B138" s="70">
        <v>89</v>
      </c>
      <c r="C138" s="70">
        <v>4</v>
      </c>
      <c r="D138" s="70">
        <v>6</v>
      </c>
      <c r="E138" s="70">
        <v>2007</v>
      </c>
      <c r="F138" s="70" t="s">
        <v>791</v>
      </c>
      <c r="G138" s="70" t="s">
        <v>1947</v>
      </c>
      <c r="H138" s="70" t="s">
        <v>1948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1952</v>
      </c>
      <c r="B139" s="70">
        <v>90</v>
      </c>
      <c r="C139" s="70">
        <v>5</v>
      </c>
      <c r="D139" s="70">
        <v>6</v>
      </c>
      <c r="E139" s="70">
        <v>2008</v>
      </c>
      <c r="F139" s="70" t="s">
        <v>792</v>
      </c>
      <c r="G139" s="70" t="s">
        <v>1947</v>
      </c>
      <c r="H139" s="70" t="s">
        <v>1948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1953</v>
      </c>
      <c r="B140" s="70">
        <v>91</v>
      </c>
      <c r="C140" s="70">
        <v>6</v>
      </c>
      <c r="D140" s="70">
        <v>6</v>
      </c>
      <c r="E140" s="70">
        <v>2009</v>
      </c>
      <c r="F140" s="70" t="s">
        <v>176</v>
      </c>
      <c r="G140" s="1064" t="s">
        <v>1947</v>
      </c>
      <c r="H140" s="70" t="s">
        <v>1948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1954</v>
      </c>
      <c r="B141" s="70">
        <v>92</v>
      </c>
      <c r="C141" s="70">
        <v>7</v>
      </c>
      <c r="D141" s="70">
        <v>6</v>
      </c>
      <c r="E141" s="70">
        <v>2010</v>
      </c>
      <c r="F141" s="70" t="s">
        <v>177</v>
      </c>
      <c r="G141" s="1064" t="s">
        <v>1947</v>
      </c>
      <c r="H141" s="70" t="s">
        <v>1948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1955</v>
      </c>
      <c r="B142" s="70">
        <v>93</v>
      </c>
      <c r="C142" s="70">
        <v>8</v>
      </c>
      <c r="D142" s="70">
        <v>6</v>
      </c>
      <c r="E142" s="70">
        <v>2011</v>
      </c>
      <c r="F142" s="70" t="s">
        <v>178</v>
      </c>
      <c r="G142" s="70" t="s">
        <v>1947</v>
      </c>
      <c r="H142" s="70" t="s">
        <v>1948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1956</v>
      </c>
      <c r="B143" s="70">
        <v>94</v>
      </c>
      <c r="C143" s="70">
        <v>9</v>
      </c>
      <c r="D143" s="70">
        <v>6</v>
      </c>
      <c r="E143" s="70">
        <v>2012</v>
      </c>
      <c r="F143" s="70" t="s">
        <v>179</v>
      </c>
      <c r="G143" s="70" t="s">
        <v>1947</v>
      </c>
      <c r="H143" s="70" t="s">
        <v>1948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1957</v>
      </c>
      <c r="B144" s="70">
        <v>95</v>
      </c>
      <c r="C144" s="70">
        <v>10</v>
      </c>
      <c r="D144" s="70">
        <v>6</v>
      </c>
      <c r="E144" s="70">
        <v>2013</v>
      </c>
      <c r="F144" s="70" t="s">
        <v>180</v>
      </c>
      <c r="G144" s="70" t="s">
        <v>1947</v>
      </c>
      <c r="H144" s="70" t="s">
        <v>1948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1958</v>
      </c>
      <c r="B145" s="70">
        <v>96</v>
      </c>
      <c r="C145" s="70">
        <v>11</v>
      </c>
      <c r="D145" s="70">
        <v>6</v>
      </c>
      <c r="E145" s="70">
        <v>2014</v>
      </c>
      <c r="F145" s="70" t="s">
        <v>181</v>
      </c>
      <c r="G145" s="70" t="s">
        <v>1947</v>
      </c>
      <c r="H145" s="70" t="s">
        <v>1948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1959</v>
      </c>
      <c r="B146" s="70">
        <v>97</v>
      </c>
      <c r="C146" s="70">
        <v>12</v>
      </c>
      <c r="D146" s="70">
        <v>6</v>
      </c>
      <c r="E146" s="70">
        <v>2015</v>
      </c>
      <c r="F146" s="70" t="s">
        <v>182</v>
      </c>
      <c r="G146" s="70" t="s">
        <v>1947</v>
      </c>
      <c r="H146" s="70" t="s">
        <v>1948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1960</v>
      </c>
      <c r="B147" s="70">
        <v>98</v>
      </c>
      <c r="C147" s="70">
        <v>13</v>
      </c>
      <c r="D147" s="70">
        <v>6</v>
      </c>
      <c r="E147" s="70">
        <v>2016</v>
      </c>
      <c r="F147" s="70" t="s">
        <v>155</v>
      </c>
      <c r="G147" s="70" t="s">
        <v>1947</v>
      </c>
      <c r="H147" s="70" t="s">
        <v>1948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1961</v>
      </c>
      <c r="B148" s="70">
        <v>99</v>
      </c>
      <c r="C148" s="70">
        <v>14</v>
      </c>
      <c r="D148" s="70">
        <v>6</v>
      </c>
      <c r="E148" s="70">
        <v>2017</v>
      </c>
      <c r="F148" s="70" t="s">
        <v>156</v>
      </c>
      <c r="G148" s="70" t="s">
        <v>1947</v>
      </c>
      <c r="H148" s="70" t="s">
        <v>1948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1962</v>
      </c>
      <c r="B149" s="70">
        <v>100</v>
      </c>
      <c r="C149" s="70">
        <v>15</v>
      </c>
      <c r="D149" s="70">
        <v>6</v>
      </c>
      <c r="E149" s="70">
        <v>2018</v>
      </c>
      <c r="F149" s="70" t="s">
        <v>183</v>
      </c>
      <c r="G149" s="70" t="s">
        <v>1947</v>
      </c>
      <c r="H149" s="70" t="s">
        <v>1948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1963</v>
      </c>
      <c r="B150" s="70">
        <v>101</v>
      </c>
      <c r="C150" s="70">
        <v>16</v>
      </c>
      <c r="D150" s="70">
        <v>6</v>
      </c>
      <c r="E150" s="70">
        <v>2019</v>
      </c>
      <c r="F150" s="70" t="s">
        <v>158</v>
      </c>
      <c r="G150" s="70" t="s">
        <v>1947</v>
      </c>
      <c r="H150" s="70" t="s">
        <v>1948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1964</v>
      </c>
      <c r="B151" s="70">
        <v>102</v>
      </c>
      <c r="C151" s="70">
        <v>17</v>
      </c>
      <c r="D151" s="70">
        <v>6</v>
      </c>
      <c r="E151" s="70">
        <v>2020</v>
      </c>
      <c r="F151" s="70" t="s">
        <v>159</v>
      </c>
      <c r="G151" s="70" t="s">
        <v>1947</v>
      </c>
      <c r="H151" s="70" t="s">
        <v>1948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1965</v>
      </c>
      <c r="B152" s="70">
        <v>102</v>
      </c>
      <c r="C152" s="70">
        <v>18</v>
      </c>
      <c r="D152" s="70">
        <v>6</v>
      </c>
      <c r="E152" s="70">
        <v>2021</v>
      </c>
      <c r="F152" s="70" t="s">
        <v>160</v>
      </c>
      <c r="G152" s="70" t="s">
        <v>1947</v>
      </c>
      <c r="H152" s="70" t="s">
        <v>1948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1966</v>
      </c>
      <c r="B153" s="70">
        <v>102</v>
      </c>
      <c r="C153" s="70">
        <v>19</v>
      </c>
      <c r="D153" s="70">
        <v>6</v>
      </c>
      <c r="E153" s="70">
        <v>2022</v>
      </c>
      <c r="F153" s="70" t="s">
        <v>161</v>
      </c>
      <c r="G153" s="70" t="s">
        <v>1947</v>
      </c>
      <c r="H153" s="70" t="s">
        <v>1948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1967</v>
      </c>
      <c r="B154" s="70">
        <v>102</v>
      </c>
      <c r="C154" s="70">
        <v>20</v>
      </c>
      <c r="D154" s="70">
        <v>6</v>
      </c>
      <c r="E154" s="70">
        <v>2023</v>
      </c>
      <c r="F154" s="70" t="s">
        <v>1539</v>
      </c>
      <c r="G154" s="70" t="s">
        <v>1947</v>
      </c>
      <c r="H154" s="70" t="s">
        <v>1948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1968</v>
      </c>
      <c r="B155" s="70">
        <v>102</v>
      </c>
      <c r="C155" s="70">
        <v>21</v>
      </c>
      <c r="D155" s="70">
        <v>6</v>
      </c>
      <c r="E155" s="70">
        <v>2024</v>
      </c>
      <c r="F155" s="70" t="s">
        <v>1554</v>
      </c>
      <c r="G155" s="70" t="s">
        <v>1947</v>
      </c>
      <c r="H155" s="70" t="s">
        <v>1948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1969</v>
      </c>
      <c r="B156" s="70">
        <v>375</v>
      </c>
      <c r="C156" s="70">
        <v>1</v>
      </c>
      <c r="D156" s="70">
        <v>23</v>
      </c>
      <c r="E156" s="70">
        <v>1990</v>
      </c>
      <c r="F156" s="70" t="s">
        <v>787</v>
      </c>
      <c r="G156" s="70" t="s">
        <v>1970</v>
      </c>
      <c r="H156" s="70" t="s">
        <v>1971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1972</v>
      </c>
      <c r="B157" s="70">
        <v>376</v>
      </c>
      <c r="C157" s="70">
        <v>2</v>
      </c>
      <c r="D157" s="70">
        <v>23</v>
      </c>
      <c r="E157" s="70">
        <v>2005</v>
      </c>
      <c r="F157" s="70" t="s">
        <v>789</v>
      </c>
      <c r="G157" s="70" t="s">
        <v>1970</v>
      </c>
      <c r="H157" s="70" t="s">
        <v>1971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1973</v>
      </c>
      <c r="B158" s="70">
        <v>377</v>
      </c>
      <c r="C158" s="70">
        <v>3</v>
      </c>
      <c r="D158" s="70">
        <v>23</v>
      </c>
      <c r="E158" s="70">
        <v>2006</v>
      </c>
      <c r="F158" s="70" t="s">
        <v>790</v>
      </c>
      <c r="G158" s="1064" t="s">
        <v>1970</v>
      </c>
      <c r="H158" s="70" t="s">
        <v>1971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1974</v>
      </c>
      <c r="B159" s="70">
        <v>378</v>
      </c>
      <c r="C159" s="70">
        <v>4</v>
      </c>
      <c r="D159" s="70">
        <v>23</v>
      </c>
      <c r="E159" s="70">
        <v>2007</v>
      </c>
      <c r="F159" s="70" t="s">
        <v>791</v>
      </c>
      <c r="G159" s="1064" t="s">
        <v>1970</v>
      </c>
      <c r="H159" s="70" t="s">
        <v>1971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1975</v>
      </c>
      <c r="B160" s="70">
        <v>379</v>
      </c>
      <c r="C160" s="70">
        <v>5</v>
      </c>
      <c r="D160" s="70">
        <v>23</v>
      </c>
      <c r="E160" s="70">
        <v>2008</v>
      </c>
      <c r="F160" s="70" t="s">
        <v>792</v>
      </c>
      <c r="G160" s="70" t="s">
        <v>1970</v>
      </c>
      <c r="H160" s="70" t="s">
        <v>1971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1976</v>
      </c>
      <c r="B161" s="70">
        <v>380</v>
      </c>
      <c r="C161" s="70">
        <v>6</v>
      </c>
      <c r="D161" s="70">
        <v>23</v>
      </c>
      <c r="E161" s="70">
        <v>2009</v>
      </c>
      <c r="F161" s="70" t="s">
        <v>176</v>
      </c>
      <c r="G161" s="70" t="s">
        <v>1970</v>
      </c>
      <c r="H161" s="70" t="s">
        <v>1971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1977</v>
      </c>
      <c r="B162" s="70">
        <v>381</v>
      </c>
      <c r="C162" s="70">
        <v>7</v>
      </c>
      <c r="D162" s="70">
        <v>23</v>
      </c>
      <c r="E162" s="70">
        <v>2010</v>
      </c>
      <c r="F162" s="70" t="s">
        <v>177</v>
      </c>
      <c r="G162" s="70" t="s">
        <v>1970</v>
      </c>
      <c r="H162" s="70" t="s">
        <v>1971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1978</v>
      </c>
      <c r="B163" s="70">
        <v>382</v>
      </c>
      <c r="C163" s="70">
        <v>8</v>
      </c>
      <c r="D163" s="70">
        <v>23</v>
      </c>
      <c r="E163" s="70">
        <v>2011</v>
      </c>
      <c r="F163" s="70" t="s">
        <v>178</v>
      </c>
      <c r="G163" s="70" t="s">
        <v>1970</v>
      </c>
      <c r="H163" s="70" t="s">
        <v>1971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1979</v>
      </c>
      <c r="B164" s="70">
        <v>383</v>
      </c>
      <c r="C164" s="70">
        <v>9</v>
      </c>
      <c r="D164" s="70">
        <v>23</v>
      </c>
      <c r="E164" s="70">
        <v>2012</v>
      </c>
      <c r="F164" s="70" t="s">
        <v>179</v>
      </c>
      <c r="G164" s="70" t="s">
        <v>1970</v>
      </c>
      <c r="H164" s="70" t="s">
        <v>1971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1980</v>
      </c>
      <c r="B165" s="70">
        <v>384</v>
      </c>
      <c r="C165" s="70">
        <v>10</v>
      </c>
      <c r="D165" s="70">
        <v>23</v>
      </c>
      <c r="E165" s="70">
        <v>2013</v>
      </c>
      <c r="F165" s="70" t="s">
        <v>180</v>
      </c>
      <c r="G165" s="70" t="s">
        <v>1970</v>
      </c>
      <c r="H165" s="70" t="s">
        <v>1971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1981</v>
      </c>
      <c r="B166" s="70">
        <v>385</v>
      </c>
      <c r="C166" s="70">
        <v>11</v>
      </c>
      <c r="D166" s="70">
        <v>23</v>
      </c>
      <c r="E166" s="70">
        <v>2014</v>
      </c>
      <c r="F166" s="70" t="s">
        <v>181</v>
      </c>
      <c r="G166" s="70" t="s">
        <v>1970</v>
      </c>
      <c r="H166" s="70" t="s">
        <v>1971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1982</v>
      </c>
      <c r="B167" s="70">
        <v>386</v>
      </c>
      <c r="C167" s="70">
        <v>12</v>
      </c>
      <c r="D167" s="70">
        <v>23</v>
      </c>
      <c r="E167" s="70">
        <v>2015</v>
      </c>
      <c r="F167" s="70" t="s">
        <v>182</v>
      </c>
      <c r="G167" s="70" t="s">
        <v>1970</v>
      </c>
      <c r="H167" s="70" t="s">
        <v>1971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1983</v>
      </c>
      <c r="B168" s="70">
        <v>387</v>
      </c>
      <c r="C168" s="70">
        <v>13</v>
      </c>
      <c r="D168" s="70">
        <v>23</v>
      </c>
      <c r="E168" s="70">
        <v>2016</v>
      </c>
      <c r="F168" s="70" t="s">
        <v>155</v>
      </c>
      <c r="G168" s="70" t="s">
        <v>1970</v>
      </c>
      <c r="H168" s="70" t="s">
        <v>1971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1984</v>
      </c>
      <c r="B169" s="70">
        <v>388</v>
      </c>
      <c r="C169" s="70">
        <v>14</v>
      </c>
      <c r="D169" s="70">
        <v>23</v>
      </c>
      <c r="E169" s="70">
        <v>2017</v>
      </c>
      <c r="F169" s="70" t="s">
        <v>156</v>
      </c>
      <c r="G169" s="70" t="s">
        <v>1970</v>
      </c>
      <c r="H169" s="70" t="s">
        <v>1971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1985</v>
      </c>
      <c r="B170" s="70">
        <v>389</v>
      </c>
      <c r="C170" s="70">
        <v>15</v>
      </c>
      <c r="D170" s="70">
        <v>23</v>
      </c>
      <c r="E170" s="70">
        <v>2018</v>
      </c>
      <c r="F170" s="70" t="s">
        <v>183</v>
      </c>
      <c r="G170" s="70" t="s">
        <v>1970</v>
      </c>
      <c r="H170" s="70" t="s">
        <v>1971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1986</v>
      </c>
      <c r="B171" s="70">
        <v>390</v>
      </c>
      <c r="C171" s="70">
        <v>16</v>
      </c>
      <c r="D171" s="70">
        <v>23</v>
      </c>
      <c r="E171" s="70">
        <v>2019</v>
      </c>
      <c r="F171" s="70" t="s">
        <v>158</v>
      </c>
      <c r="G171" s="70" t="s">
        <v>1970</v>
      </c>
      <c r="H171" s="70" t="s">
        <v>1971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1987</v>
      </c>
      <c r="B172" s="70">
        <v>391</v>
      </c>
      <c r="C172" s="70">
        <v>17</v>
      </c>
      <c r="D172" s="70">
        <v>23</v>
      </c>
      <c r="E172" s="70">
        <v>2020</v>
      </c>
      <c r="F172" s="70" t="s">
        <v>159</v>
      </c>
      <c r="G172" s="70" t="s">
        <v>1970</v>
      </c>
      <c r="H172" s="70" t="s">
        <v>1971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1988</v>
      </c>
      <c r="B173" s="70">
        <v>391</v>
      </c>
      <c r="C173" s="70">
        <v>18</v>
      </c>
      <c r="D173" s="70">
        <v>23</v>
      </c>
      <c r="E173" s="70">
        <v>2021</v>
      </c>
      <c r="F173" s="70" t="s">
        <v>160</v>
      </c>
      <c r="G173" s="70" t="s">
        <v>1970</v>
      </c>
      <c r="H173" s="70" t="s">
        <v>1971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1989</v>
      </c>
      <c r="B174" s="70">
        <v>391</v>
      </c>
      <c r="C174" s="70">
        <v>19</v>
      </c>
      <c r="D174" s="70">
        <v>23</v>
      </c>
      <c r="E174" s="70">
        <v>2022</v>
      </c>
      <c r="F174" s="70" t="s">
        <v>161</v>
      </c>
      <c r="G174" s="70" t="s">
        <v>1970</v>
      </c>
      <c r="H174" s="70" t="s">
        <v>1971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1990</v>
      </c>
      <c r="B175" s="70">
        <v>391</v>
      </c>
      <c r="C175" s="70">
        <v>20</v>
      </c>
      <c r="D175" s="70">
        <v>23</v>
      </c>
      <c r="E175" s="70">
        <v>2023</v>
      </c>
      <c r="F175" s="70" t="s">
        <v>1539</v>
      </c>
      <c r="G175" s="70" t="s">
        <v>1970</v>
      </c>
      <c r="H175" s="70" t="s">
        <v>1971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1991</v>
      </c>
      <c r="B176" s="70">
        <v>391</v>
      </c>
      <c r="C176" s="70">
        <v>21</v>
      </c>
      <c r="D176" s="70">
        <v>23</v>
      </c>
      <c r="E176" s="70">
        <v>2024</v>
      </c>
      <c r="F176" s="70" t="s">
        <v>1554</v>
      </c>
      <c r="G176" s="70" t="s">
        <v>1970</v>
      </c>
      <c r="H176" s="70" t="s">
        <v>1971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1992</v>
      </c>
      <c r="B177" s="70">
        <v>120</v>
      </c>
      <c r="C177" s="70">
        <v>1</v>
      </c>
      <c r="D177" s="70">
        <v>8</v>
      </c>
      <c r="E177" s="70">
        <v>1990</v>
      </c>
      <c r="F177" s="70" t="s">
        <v>787</v>
      </c>
      <c r="G177" s="70" t="s">
        <v>1993</v>
      </c>
      <c r="H177" s="70" t="s">
        <v>1994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1995</v>
      </c>
      <c r="B178" s="70">
        <v>121</v>
      </c>
      <c r="C178" s="70">
        <v>2</v>
      </c>
      <c r="D178" s="70">
        <v>8</v>
      </c>
      <c r="E178" s="70">
        <v>2005</v>
      </c>
      <c r="F178" s="70" t="s">
        <v>789</v>
      </c>
      <c r="G178" s="1064" t="s">
        <v>1993</v>
      </c>
      <c r="H178" s="70" t="s">
        <v>1994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1996</v>
      </c>
      <c r="B179" s="70">
        <v>122</v>
      </c>
      <c r="C179" s="70">
        <v>3</v>
      </c>
      <c r="D179" s="70">
        <v>8</v>
      </c>
      <c r="E179" s="70">
        <v>2006</v>
      </c>
      <c r="F179" s="70" t="s">
        <v>790</v>
      </c>
      <c r="G179" s="1064" t="s">
        <v>1993</v>
      </c>
      <c r="H179" s="70" t="s">
        <v>1994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1997</v>
      </c>
      <c r="B180" s="70">
        <v>123</v>
      </c>
      <c r="C180" s="70">
        <v>4</v>
      </c>
      <c r="D180" s="70">
        <v>8</v>
      </c>
      <c r="E180" s="70">
        <v>2007</v>
      </c>
      <c r="F180" s="70" t="s">
        <v>791</v>
      </c>
      <c r="G180" s="70" t="s">
        <v>1993</v>
      </c>
      <c r="H180" s="70" t="s">
        <v>1994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1998</v>
      </c>
      <c r="B181" s="70">
        <v>124</v>
      </c>
      <c r="C181" s="70">
        <v>5</v>
      </c>
      <c r="D181" s="70">
        <v>8</v>
      </c>
      <c r="E181" s="70">
        <v>2008</v>
      </c>
      <c r="F181" s="70" t="s">
        <v>792</v>
      </c>
      <c r="G181" s="70" t="s">
        <v>1993</v>
      </c>
      <c r="H181" s="70" t="s">
        <v>1994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1999</v>
      </c>
      <c r="B182" s="70">
        <v>125</v>
      </c>
      <c r="C182" s="70">
        <v>6</v>
      </c>
      <c r="D182" s="70">
        <v>8</v>
      </c>
      <c r="E182" s="70">
        <v>2009</v>
      </c>
      <c r="F182" s="70" t="s">
        <v>176</v>
      </c>
      <c r="G182" s="70" t="s">
        <v>1993</v>
      </c>
      <c r="H182" s="70" t="s">
        <v>1994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2000</v>
      </c>
      <c r="B183" s="70">
        <v>126</v>
      </c>
      <c r="C183" s="70">
        <v>7</v>
      </c>
      <c r="D183" s="70">
        <v>8</v>
      </c>
      <c r="E183" s="70">
        <v>2010</v>
      </c>
      <c r="F183" s="70" t="s">
        <v>177</v>
      </c>
      <c r="G183" s="70" t="s">
        <v>1993</v>
      </c>
      <c r="H183" s="70" t="s">
        <v>1994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2001</v>
      </c>
      <c r="B184" s="70">
        <v>127</v>
      </c>
      <c r="C184" s="70">
        <v>8</v>
      </c>
      <c r="D184" s="70">
        <v>8</v>
      </c>
      <c r="E184" s="70">
        <v>2011</v>
      </c>
      <c r="F184" s="70" t="s">
        <v>178</v>
      </c>
      <c r="G184" s="70" t="s">
        <v>1993</v>
      </c>
      <c r="H184" s="70" t="s">
        <v>1994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2002</v>
      </c>
      <c r="B185" s="70">
        <v>128</v>
      </c>
      <c r="C185" s="70">
        <v>9</v>
      </c>
      <c r="D185" s="70">
        <v>8</v>
      </c>
      <c r="E185" s="70">
        <v>2012</v>
      </c>
      <c r="F185" s="70" t="s">
        <v>179</v>
      </c>
      <c r="G185" s="70" t="s">
        <v>1993</v>
      </c>
      <c r="H185" s="70" t="s">
        <v>1994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2003</v>
      </c>
      <c r="B186" s="70">
        <v>129</v>
      </c>
      <c r="C186" s="70">
        <v>10</v>
      </c>
      <c r="D186" s="70">
        <v>8</v>
      </c>
      <c r="E186" s="70">
        <v>2013</v>
      </c>
      <c r="F186" s="70" t="s">
        <v>180</v>
      </c>
      <c r="G186" s="70" t="s">
        <v>1993</v>
      </c>
      <c r="H186" s="70" t="s">
        <v>1994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2004</v>
      </c>
      <c r="B187" s="70">
        <v>130</v>
      </c>
      <c r="C187" s="70">
        <v>11</v>
      </c>
      <c r="D187" s="70">
        <v>8</v>
      </c>
      <c r="E187" s="70">
        <v>2014</v>
      </c>
      <c r="F187" s="70" t="s">
        <v>181</v>
      </c>
      <c r="G187" s="70" t="s">
        <v>1993</v>
      </c>
      <c r="H187" s="70" t="s">
        <v>1994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2005</v>
      </c>
      <c r="B188" s="70">
        <v>131</v>
      </c>
      <c r="C188" s="70">
        <v>12</v>
      </c>
      <c r="D188" s="70">
        <v>8</v>
      </c>
      <c r="E188" s="70">
        <v>2015</v>
      </c>
      <c r="F188" s="70" t="s">
        <v>182</v>
      </c>
      <c r="G188" s="70" t="s">
        <v>1993</v>
      </c>
      <c r="H188" s="70" t="s">
        <v>1994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2006</v>
      </c>
      <c r="B189" s="70">
        <v>132</v>
      </c>
      <c r="C189" s="70">
        <v>13</v>
      </c>
      <c r="D189" s="70">
        <v>8</v>
      </c>
      <c r="E189" s="70">
        <v>2016</v>
      </c>
      <c r="F189" s="70" t="s">
        <v>155</v>
      </c>
      <c r="G189" s="70" t="s">
        <v>1993</v>
      </c>
      <c r="H189" s="70" t="s">
        <v>1994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2007</v>
      </c>
      <c r="B190" s="70">
        <v>133</v>
      </c>
      <c r="C190" s="70">
        <v>14</v>
      </c>
      <c r="D190" s="70">
        <v>8</v>
      </c>
      <c r="E190" s="70">
        <v>2017</v>
      </c>
      <c r="F190" s="70" t="s">
        <v>156</v>
      </c>
      <c r="G190" s="70" t="s">
        <v>1993</v>
      </c>
      <c r="H190" s="70" t="s">
        <v>1994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2008</v>
      </c>
      <c r="B191" s="70">
        <v>134</v>
      </c>
      <c r="C191" s="70">
        <v>15</v>
      </c>
      <c r="D191" s="70">
        <v>8</v>
      </c>
      <c r="E191" s="70">
        <v>2018</v>
      </c>
      <c r="F191" s="70" t="s">
        <v>183</v>
      </c>
      <c r="G191" s="70" t="s">
        <v>1993</v>
      </c>
      <c r="H191" s="70" t="s">
        <v>1994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2009</v>
      </c>
      <c r="B192" s="70">
        <v>135</v>
      </c>
      <c r="C192" s="70">
        <v>16</v>
      </c>
      <c r="D192" s="70">
        <v>8</v>
      </c>
      <c r="E192" s="70">
        <v>2019</v>
      </c>
      <c r="F192" s="70" t="s">
        <v>158</v>
      </c>
      <c r="G192" s="70" t="s">
        <v>1993</v>
      </c>
      <c r="H192" s="70" t="s">
        <v>1994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2010</v>
      </c>
      <c r="B193" s="70">
        <v>136</v>
      </c>
      <c r="C193" s="70">
        <v>17</v>
      </c>
      <c r="D193" s="70">
        <v>8</v>
      </c>
      <c r="E193" s="70">
        <v>2020</v>
      </c>
      <c r="F193" s="70" t="s">
        <v>159</v>
      </c>
      <c r="G193" s="70" t="s">
        <v>1993</v>
      </c>
      <c r="H193" s="70" t="s">
        <v>1994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2011</v>
      </c>
      <c r="B194" s="70">
        <v>136</v>
      </c>
      <c r="C194" s="70">
        <v>18</v>
      </c>
      <c r="D194" s="70">
        <v>8</v>
      </c>
      <c r="E194" s="70">
        <v>2021</v>
      </c>
      <c r="F194" s="70" t="s">
        <v>160</v>
      </c>
      <c r="G194" s="70" t="s">
        <v>1993</v>
      </c>
      <c r="H194" s="70" t="s">
        <v>1994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2012</v>
      </c>
      <c r="B195" s="70">
        <v>136</v>
      </c>
      <c r="C195" s="70">
        <v>19</v>
      </c>
      <c r="D195" s="70">
        <v>8</v>
      </c>
      <c r="E195" s="70">
        <v>2022</v>
      </c>
      <c r="F195" s="70" t="s">
        <v>161</v>
      </c>
      <c r="G195" s="70" t="s">
        <v>1993</v>
      </c>
      <c r="H195" s="70" t="s">
        <v>1994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2013</v>
      </c>
      <c r="B196" s="70">
        <v>136</v>
      </c>
      <c r="C196" s="70">
        <v>20</v>
      </c>
      <c r="D196" s="70">
        <v>8</v>
      </c>
      <c r="E196" s="70">
        <v>2023</v>
      </c>
      <c r="F196" s="70" t="s">
        <v>1539</v>
      </c>
      <c r="G196" s="70" t="s">
        <v>1993</v>
      </c>
      <c r="H196" s="70" t="s">
        <v>1994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2014</v>
      </c>
      <c r="B197" s="70">
        <v>136</v>
      </c>
      <c r="C197" s="70">
        <v>21</v>
      </c>
      <c r="D197" s="70">
        <v>8</v>
      </c>
      <c r="E197" s="70">
        <v>2024</v>
      </c>
      <c r="F197" s="70" t="s">
        <v>1554</v>
      </c>
      <c r="G197" s="1064" t="s">
        <v>1993</v>
      </c>
      <c r="H197" s="70" t="s">
        <v>1994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2015</v>
      </c>
      <c r="B198" s="70">
        <v>324</v>
      </c>
      <c r="C198" s="70">
        <v>1</v>
      </c>
      <c r="D198" s="70">
        <v>20</v>
      </c>
      <c r="E198" s="70">
        <v>1990</v>
      </c>
      <c r="F198" s="70" t="s">
        <v>787</v>
      </c>
      <c r="G198" s="1064" t="s">
        <v>1663</v>
      </c>
      <c r="H198" s="70" t="s">
        <v>1664</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2016</v>
      </c>
      <c r="B199" s="70">
        <v>325</v>
      </c>
      <c r="C199" s="70">
        <v>2</v>
      </c>
      <c r="D199" s="70">
        <v>20</v>
      </c>
      <c r="E199" s="70">
        <v>2005</v>
      </c>
      <c r="F199" s="70" t="s">
        <v>789</v>
      </c>
      <c r="G199" s="70" t="s">
        <v>1663</v>
      </c>
      <c r="H199" s="70" t="s">
        <v>1664</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2017</v>
      </c>
      <c r="B200" s="70">
        <v>326</v>
      </c>
      <c r="C200" s="70">
        <v>3</v>
      </c>
      <c r="D200" s="70">
        <v>20</v>
      </c>
      <c r="E200" s="70">
        <v>2006</v>
      </c>
      <c r="F200" s="70" t="s">
        <v>790</v>
      </c>
      <c r="G200" s="70" t="s">
        <v>1663</v>
      </c>
      <c r="H200" s="70" t="s">
        <v>1664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2018</v>
      </c>
      <c r="B201" s="70">
        <v>327</v>
      </c>
      <c r="C201" s="70">
        <v>4</v>
      </c>
      <c r="D201" s="70">
        <v>20</v>
      </c>
      <c r="E201" s="70">
        <v>2007</v>
      </c>
      <c r="F201" s="70" t="s">
        <v>791</v>
      </c>
      <c r="G201" s="70" t="s">
        <v>1663</v>
      </c>
      <c r="H201" s="70" t="s">
        <v>1664</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2019</v>
      </c>
      <c r="B202" s="70">
        <v>328</v>
      </c>
      <c r="C202" s="70">
        <v>5</v>
      </c>
      <c r="D202" s="70">
        <v>20</v>
      </c>
      <c r="E202" s="70">
        <v>2008</v>
      </c>
      <c r="F202" s="70" t="s">
        <v>792</v>
      </c>
      <c r="G202" s="70" t="s">
        <v>1663</v>
      </c>
      <c r="H202" s="70" t="s">
        <v>1664</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2020</v>
      </c>
      <c r="B203" s="70">
        <v>329</v>
      </c>
      <c r="C203" s="70">
        <v>6</v>
      </c>
      <c r="D203" s="70">
        <v>20</v>
      </c>
      <c r="E203" s="70">
        <v>2009</v>
      </c>
      <c r="F203" s="70" t="s">
        <v>176</v>
      </c>
      <c r="G203" s="70" t="s">
        <v>1663</v>
      </c>
      <c r="H203" s="70" t="s">
        <v>1664</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2021</v>
      </c>
      <c r="B204" s="70">
        <v>330</v>
      </c>
      <c r="C204" s="70">
        <v>7</v>
      </c>
      <c r="D204" s="70">
        <v>20</v>
      </c>
      <c r="E204" s="70">
        <v>2010</v>
      </c>
      <c r="F204" s="70" t="s">
        <v>177</v>
      </c>
      <c r="G204" s="70" t="s">
        <v>1663</v>
      </c>
      <c r="H204" s="70" t="s">
        <v>1664</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2022</v>
      </c>
      <c r="B205" s="70">
        <v>331</v>
      </c>
      <c r="C205" s="70">
        <v>8</v>
      </c>
      <c r="D205" s="70">
        <v>20</v>
      </c>
      <c r="E205" s="70">
        <v>2011</v>
      </c>
      <c r="F205" s="70" t="s">
        <v>178</v>
      </c>
      <c r="G205" s="70" t="s">
        <v>1663</v>
      </c>
      <c r="H205" s="70" t="s">
        <v>1664</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2023</v>
      </c>
      <c r="B206" s="70">
        <v>332</v>
      </c>
      <c r="C206" s="70">
        <v>9</v>
      </c>
      <c r="D206" s="70">
        <v>20</v>
      </c>
      <c r="E206" s="70">
        <v>2012</v>
      </c>
      <c r="F206" s="70" t="s">
        <v>179</v>
      </c>
      <c r="G206" s="70" t="s">
        <v>1663</v>
      </c>
      <c r="H206" s="70" t="s">
        <v>1664</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2024</v>
      </c>
      <c r="B207" s="70">
        <v>333</v>
      </c>
      <c r="C207" s="70">
        <v>10</v>
      </c>
      <c r="D207" s="70">
        <v>20</v>
      </c>
      <c r="E207" s="70">
        <v>2013</v>
      </c>
      <c r="F207" s="70" t="s">
        <v>180</v>
      </c>
      <c r="G207" s="70" t="s">
        <v>1663</v>
      </c>
      <c r="H207" s="70" t="s">
        <v>1664</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2025</v>
      </c>
      <c r="B208" s="70">
        <v>334</v>
      </c>
      <c r="C208" s="70">
        <v>11</v>
      </c>
      <c r="D208" s="70">
        <v>20</v>
      </c>
      <c r="E208" s="70">
        <v>2014</v>
      </c>
      <c r="F208" s="70" t="s">
        <v>181</v>
      </c>
      <c r="G208" s="70" t="s">
        <v>1663</v>
      </c>
      <c r="H208" s="70" t="s">
        <v>1664</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2026</v>
      </c>
      <c r="B209" s="70">
        <v>335</v>
      </c>
      <c r="C209" s="70">
        <v>12</v>
      </c>
      <c r="D209" s="70">
        <v>20</v>
      </c>
      <c r="E209" s="70">
        <v>2015</v>
      </c>
      <c r="F209" s="70" t="s">
        <v>182</v>
      </c>
      <c r="G209" s="70" t="s">
        <v>1663</v>
      </c>
      <c r="H209" s="70" t="s">
        <v>1664</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2027</v>
      </c>
      <c r="B210" s="70">
        <v>336</v>
      </c>
      <c r="C210" s="70">
        <v>13</v>
      </c>
      <c r="D210" s="70">
        <v>20</v>
      </c>
      <c r="E210" s="70">
        <v>2016</v>
      </c>
      <c r="F210" s="70" t="s">
        <v>155</v>
      </c>
      <c r="G210" s="70" t="s">
        <v>1663</v>
      </c>
      <c r="H210" s="70" t="s">
        <v>1664</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2028</v>
      </c>
      <c r="B211" s="70">
        <v>337</v>
      </c>
      <c r="C211" s="70">
        <v>14</v>
      </c>
      <c r="D211" s="70">
        <v>20</v>
      </c>
      <c r="E211" s="70">
        <v>2017</v>
      </c>
      <c r="F211" s="70" t="s">
        <v>156</v>
      </c>
      <c r="G211" s="70" t="s">
        <v>1663</v>
      </c>
      <c r="H211" s="70" t="s">
        <v>1664</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2029</v>
      </c>
      <c r="B212" s="70">
        <v>338</v>
      </c>
      <c r="C212" s="70">
        <v>15</v>
      </c>
      <c r="D212" s="70">
        <v>20</v>
      </c>
      <c r="E212" s="70">
        <v>2018</v>
      </c>
      <c r="F212" s="70" t="s">
        <v>183</v>
      </c>
      <c r="G212" s="70" t="s">
        <v>1663</v>
      </c>
      <c r="H212" s="70" t="s">
        <v>1664</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2030</v>
      </c>
      <c r="B213" s="70">
        <v>339</v>
      </c>
      <c r="C213" s="70">
        <v>16</v>
      </c>
      <c r="D213" s="70">
        <v>20</v>
      </c>
      <c r="E213" s="70">
        <v>2019</v>
      </c>
      <c r="F213" s="70" t="s">
        <v>158</v>
      </c>
      <c r="G213" s="70" t="s">
        <v>1663</v>
      </c>
      <c r="H213" s="70" t="s">
        <v>1664</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2031</v>
      </c>
      <c r="B214" s="70">
        <v>340</v>
      </c>
      <c r="C214" s="70">
        <v>17</v>
      </c>
      <c r="D214" s="70">
        <v>20</v>
      </c>
      <c r="E214" s="70">
        <v>2020</v>
      </c>
      <c r="F214" s="70" t="s">
        <v>159</v>
      </c>
      <c r="G214" s="70" t="s">
        <v>1663</v>
      </c>
      <c r="H214" s="70" t="s">
        <v>1664</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2032</v>
      </c>
      <c r="B215" s="70">
        <v>340</v>
      </c>
      <c r="C215" s="70">
        <v>18</v>
      </c>
      <c r="D215" s="70">
        <v>20</v>
      </c>
      <c r="E215" s="70">
        <v>2021</v>
      </c>
      <c r="F215" s="70" t="s">
        <v>160</v>
      </c>
      <c r="G215" s="70" t="s">
        <v>1663</v>
      </c>
      <c r="H215" s="70" t="s">
        <v>1664</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1765</v>
      </c>
      <c r="B216" s="70">
        <v>340</v>
      </c>
      <c r="C216" s="70">
        <v>19</v>
      </c>
      <c r="D216" s="70">
        <v>20</v>
      </c>
      <c r="E216" s="70">
        <v>2022</v>
      </c>
      <c r="F216" s="70" t="s">
        <v>161</v>
      </c>
      <c r="G216" s="1064" t="s">
        <v>1663</v>
      </c>
      <c r="H216" s="70" t="s">
        <v>1664</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2033</v>
      </c>
      <c r="B217" s="70">
        <v>340</v>
      </c>
      <c r="C217" s="70">
        <v>20</v>
      </c>
      <c r="D217" s="70">
        <v>20</v>
      </c>
      <c r="E217" s="70">
        <v>2023</v>
      </c>
      <c r="F217" s="70" t="s">
        <v>1539</v>
      </c>
      <c r="G217" s="1064" t="s">
        <v>1663</v>
      </c>
      <c r="H217" s="70" t="s">
        <v>1664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1662</v>
      </c>
      <c r="B218" s="70">
        <v>340</v>
      </c>
      <c r="C218" s="70">
        <v>21</v>
      </c>
      <c r="D218" s="70">
        <v>20</v>
      </c>
      <c r="E218" s="70">
        <v>2024</v>
      </c>
      <c r="F218" s="70" t="s">
        <v>1554</v>
      </c>
      <c r="G218" s="70" t="s">
        <v>1663</v>
      </c>
      <c r="H218" s="70" t="s">
        <v>1664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358</v>
      </c>
      <c r="C219" s="70">
        <v>1</v>
      </c>
      <c r="D219" s="70">
        <v>22</v>
      </c>
      <c r="E219" s="70">
        <v>1990</v>
      </c>
      <c r="F219" s="70" t="s">
        <v>787</v>
      </c>
      <c r="G219" s="70" t="s">
        <v>2035</v>
      </c>
      <c r="H219" s="70" t="s">
        <v>2036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359</v>
      </c>
      <c r="C220" s="70">
        <v>2</v>
      </c>
      <c r="D220" s="70">
        <v>22</v>
      </c>
      <c r="E220" s="70">
        <v>2005</v>
      </c>
      <c r="F220" s="70" t="s">
        <v>789</v>
      </c>
      <c r="G220" s="70" t="s">
        <v>2035</v>
      </c>
      <c r="H220" s="70" t="s">
        <v>2036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360</v>
      </c>
      <c r="C221" s="70">
        <v>3</v>
      </c>
      <c r="D221" s="70">
        <v>22</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361</v>
      </c>
      <c r="C222" s="70">
        <v>4</v>
      </c>
      <c r="D222" s="70">
        <v>22</v>
      </c>
      <c r="E222" s="70">
        <v>2007</v>
      </c>
      <c r="F222" s="70" t="s">
        <v>791</v>
      </c>
      <c r="G222" s="70" t="s">
        <v>2035</v>
      </c>
      <c r="H222" s="70" t="s">
        <v>2036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362</v>
      </c>
      <c r="C223" s="70">
        <v>5</v>
      </c>
      <c r="D223" s="70">
        <v>22</v>
      </c>
      <c r="E223" s="70">
        <v>2008</v>
      </c>
      <c r="F223" s="70" t="s">
        <v>792</v>
      </c>
      <c r="G223" s="70" t="s">
        <v>2035</v>
      </c>
      <c r="H223" s="70" t="s">
        <v>2036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363</v>
      </c>
      <c r="C224" s="70">
        <v>6</v>
      </c>
      <c r="D224" s="70">
        <v>22</v>
      </c>
      <c r="E224" s="70">
        <v>2009</v>
      </c>
      <c r="F224" s="70" t="s">
        <v>176</v>
      </c>
      <c r="G224" s="70" t="s">
        <v>2035</v>
      </c>
      <c r="H224" s="70" t="s">
        <v>2036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2042</v>
      </c>
      <c r="B225" s="70">
        <v>364</v>
      </c>
      <c r="C225" s="70">
        <v>7</v>
      </c>
      <c r="D225" s="70">
        <v>22</v>
      </c>
      <c r="E225" s="70">
        <v>2010</v>
      </c>
      <c r="F225" s="70" t="s">
        <v>177</v>
      </c>
      <c r="G225" s="70" t="s">
        <v>2035</v>
      </c>
      <c r="H225" s="70" t="s">
        <v>2036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2043</v>
      </c>
      <c r="B226" s="70">
        <v>365</v>
      </c>
      <c r="C226" s="70">
        <v>8</v>
      </c>
      <c r="D226" s="70">
        <v>22</v>
      </c>
      <c r="E226" s="70">
        <v>2011</v>
      </c>
      <c r="F226" s="70" t="s">
        <v>178</v>
      </c>
      <c r="G226" s="70" t="s">
        <v>2035</v>
      </c>
      <c r="H226" s="70" t="s">
        <v>2036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2044</v>
      </c>
      <c r="B227" s="70">
        <v>366</v>
      </c>
      <c r="C227" s="70">
        <v>9</v>
      </c>
      <c r="D227" s="70">
        <v>22</v>
      </c>
      <c r="E227" s="70">
        <v>2012</v>
      </c>
      <c r="F227" s="70" t="s">
        <v>179</v>
      </c>
      <c r="G227" s="70" t="s">
        <v>2035</v>
      </c>
      <c r="H227" s="70" t="s">
        <v>2036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2045</v>
      </c>
      <c r="B228" s="70">
        <v>367</v>
      </c>
      <c r="C228" s="70">
        <v>10</v>
      </c>
      <c r="D228" s="70">
        <v>22</v>
      </c>
      <c r="E228" s="70">
        <v>2013</v>
      </c>
      <c r="F228" s="70" t="s">
        <v>180</v>
      </c>
      <c r="G228" s="70" t="s">
        <v>2035</v>
      </c>
      <c r="H228" s="70" t="s">
        <v>2036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2046</v>
      </c>
      <c r="B229" s="70">
        <v>368</v>
      </c>
      <c r="C229" s="70">
        <v>11</v>
      </c>
      <c r="D229" s="70">
        <v>22</v>
      </c>
      <c r="E229" s="70">
        <v>2014</v>
      </c>
      <c r="F229" s="70" t="s">
        <v>181</v>
      </c>
      <c r="G229" s="70" t="s">
        <v>2035</v>
      </c>
      <c r="H229" s="70" t="s">
        <v>2036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2047</v>
      </c>
      <c r="B230" s="70">
        <v>369</v>
      </c>
      <c r="C230" s="70">
        <v>12</v>
      </c>
      <c r="D230" s="70">
        <v>22</v>
      </c>
      <c r="E230" s="70">
        <v>2015</v>
      </c>
      <c r="F230" s="70" t="s">
        <v>182</v>
      </c>
      <c r="G230" s="70" t="s">
        <v>2035</v>
      </c>
      <c r="H230" s="70" t="s">
        <v>2036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2048</v>
      </c>
      <c r="B231" s="70">
        <v>370</v>
      </c>
      <c r="C231" s="70">
        <v>13</v>
      </c>
      <c r="D231" s="70">
        <v>22</v>
      </c>
      <c r="E231" s="70">
        <v>2016</v>
      </c>
      <c r="F231" s="70" t="s">
        <v>155</v>
      </c>
      <c r="G231" s="70" t="s">
        <v>2035</v>
      </c>
      <c r="H231" s="70" t="s">
        <v>2036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2049</v>
      </c>
      <c r="B232" s="70">
        <v>371</v>
      </c>
      <c r="C232" s="70">
        <v>14</v>
      </c>
      <c r="D232" s="70">
        <v>22</v>
      </c>
      <c r="E232" s="70">
        <v>2017</v>
      </c>
      <c r="F232" s="70" t="s">
        <v>156</v>
      </c>
      <c r="G232" s="70" t="s">
        <v>2035</v>
      </c>
      <c r="H232" s="70" t="s">
        <v>2036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2050</v>
      </c>
      <c r="B233" s="70">
        <v>372</v>
      </c>
      <c r="C233" s="70">
        <v>15</v>
      </c>
      <c r="D233" s="70">
        <v>22</v>
      </c>
      <c r="E233" s="70">
        <v>2018</v>
      </c>
      <c r="F233" s="70" t="s">
        <v>183</v>
      </c>
      <c r="G233" s="70" t="s">
        <v>2035</v>
      </c>
      <c r="H233" s="70" t="s">
        <v>2036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2051</v>
      </c>
      <c r="B234" s="70">
        <v>373</v>
      </c>
      <c r="C234" s="70">
        <v>16</v>
      </c>
      <c r="D234" s="70">
        <v>22</v>
      </c>
      <c r="E234" s="70">
        <v>2019</v>
      </c>
      <c r="F234" s="70" t="s">
        <v>158</v>
      </c>
      <c r="G234" s="70" t="s">
        <v>2035</v>
      </c>
      <c r="H234" s="70" t="s">
        <v>2036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2052</v>
      </c>
      <c r="B235" s="70">
        <v>374</v>
      </c>
      <c r="C235" s="70">
        <v>17</v>
      </c>
      <c r="D235" s="70">
        <v>22</v>
      </c>
      <c r="E235" s="70">
        <v>2020</v>
      </c>
      <c r="F235" s="70" t="s">
        <v>159</v>
      </c>
      <c r="G235" s="1064" t="s">
        <v>2035</v>
      </c>
      <c r="H235" s="70" t="s">
        <v>2036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2053</v>
      </c>
      <c r="B236" s="70">
        <v>374</v>
      </c>
      <c r="C236" s="70">
        <v>18</v>
      </c>
      <c r="D236" s="70">
        <v>22</v>
      </c>
      <c r="E236" s="70">
        <v>2021</v>
      </c>
      <c r="F236" s="70" t="s">
        <v>160</v>
      </c>
      <c r="G236" s="1064" t="s">
        <v>2035</v>
      </c>
      <c r="H236" s="70" t="s">
        <v>2036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2054</v>
      </c>
      <c r="B237" s="70">
        <v>374</v>
      </c>
      <c r="C237" s="70">
        <v>19</v>
      </c>
      <c r="D237" s="70">
        <v>22</v>
      </c>
      <c r="E237" s="70">
        <v>2022</v>
      </c>
      <c r="F237" s="70" t="s">
        <v>161</v>
      </c>
      <c r="G237" s="70" t="s">
        <v>2035</v>
      </c>
      <c r="H237" s="70" t="s">
        <v>2036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374</v>
      </c>
      <c r="C238" s="70">
        <v>20</v>
      </c>
      <c r="D238" s="70">
        <v>22</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374</v>
      </c>
      <c r="C239" s="70">
        <v>21</v>
      </c>
      <c r="D239" s="70">
        <v>22</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273</v>
      </c>
      <c r="C240" s="70">
        <v>1</v>
      </c>
      <c r="D240" s="70">
        <v>17</v>
      </c>
      <c r="E240" s="70">
        <v>1990</v>
      </c>
      <c r="F240" s="70" t="s">
        <v>787</v>
      </c>
      <c r="G240" s="70" t="s">
        <v>2058</v>
      </c>
      <c r="H240" s="70" t="s">
        <v>2059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274</v>
      </c>
      <c r="C241" s="70">
        <v>2</v>
      </c>
      <c r="D241" s="70">
        <v>17</v>
      </c>
      <c r="E241" s="70">
        <v>2005</v>
      </c>
      <c r="F241" s="70" t="s">
        <v>789</v>
      </c>
      <c r="G241" s="70" t="s">
        <v>2058</v>
      </c>
      <c r="H241" s="70" t="s">
        <v>2059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275</v>
      </c>
      <c r="C242" s="70">
        <v>3</v>
      </c>
      <c r="D242" s="70">
        <v>17</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276</v>
      </c>
      <c r="C243" s="70">
        <v>4</v>
      </c>
      <c r="D243" s="70">
        <v>17</v>
      </c>
      <c r="E243" s="70">
        <v>2007</v>
      </c>
      <c r="F243" s="70" t="s">
        <v>791</v>
      </c>
      <c r="G243" s="70" t="s">
        <v>2058</v>
      </c>
      <c r="H243" s="70" t="s">
        <v>2059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277</v>
      </c>
      <c r="C244" s="70">
        <v>5</v>
      </c>
      <c r="D244" s="70">
        <v>17</v>
      </c>
      <c r="E244" s="70">
        <v>2008</v>
      </c>
      <c r="F244" s="70" t="s">
        <v>792</v>
      </c>
      <c r="G244" s="70" t="s">
        <v>2058</v>
      </c>
      <c r="H244" s="70" t="s">
        <v>2059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278</v>
      </c>
      <c r="C245" s="70">
        <v>6</v>
      </c>
      <c r="D245" s="70">
        <v>17</v>
      </c>
      <c r="E245" s="70">
        <v>2009</v>
      </c>
      <c r="F245" s="70" t="s">
        <v>176</v>
      </c>
      <c r="G245" s="70" t="s">
        <v>2058</v>
      </c>
      <c r="H245" s="70" t="s">
        <v>2059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2065</v>
      </c>
      <c r="B246" s="70">
        <v>279</v>
      </c>
      <c r="C246" s="70">
        <v>7</v>
      </c>
      <c r="D246" s="70">
        <v>17</v>
      </c>
      <c r="E246" s="70">
        <v>2010</v>
      </c>
      <c r="F246" s="70" t="s">
        <v>177</v>
      </c>
      <c r="G246" s="70" t="s">
        <v>2058</v>
      </c>
      <c r="H246" s="70" t="s">
        <v>2059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2066</v>
      </c>
      <c r="B247" s="70">
        <v>280</v>
      </c>
      <c r="C247" s="70">
        <v>8</v>
      </c>
      <c r="D247" s="70">
        <v>17</v>
      </c>
      <c r="E247" s="70">
        <v>2011</v>
      </c>
      <c r="F247" s="70" t="s">
        <v>178</v>
      </c>
      <c r="G247" s="70" t="s">
        <v>2058</v>
      </c>
      <c r="H247" s="70" t="s">
        <v>2059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2067</v>
      </c>
      <c r="B248" s="70">
        <v>281</v>
      </c>
      <c r="C248" s="70">
        <v>9</v>
      </c>
      <c r="D248" s="70">
        <v>17</v>
      </c>
      <c r="E248" s="70">
        <v>2012</v>
      </c>
      <c r="F248" s="70" t="s">
        <v>179</v>
      </c>
      <c r="G248" s="70" t="s">
        <v>2058</v>
      </c>
      <c r="H248" s="70" t="s">
        <v>2059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2068</v>
      </c>
      <c r="B249" s="70">
        <v>282</v>
      </c>
      <c r="C249" s="70">
        <v>10</v>
      </c>
      <c r="D249" s="70">
        <v>17</v>
      </c>
      <c r="E249" s="70">
        <v>2013</v>
      </c>
      <c r="F249" s="70" t="s">
        <v>180</v>
      </c>
      <c r="G249" s="70" t="s">
        <v>2058</v>
      </c>
      <c r="H249" s="70" t="s">
        <v>2059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2069</v>
      </c>
      <c r="B250" s="70">
        <v>283</v>
      </c>
      <c r="C250" s="70">
        <v>11</v>
      </c>
      <c r="D250" s="70">
        <v>17</v>
      </c>
      <c r="E250" s="70">
        <v>2014</v>
      </c>
      <c r="F250" s="70" t="s">
        <v>181</v>
      </c>
      <c r="G250" s="70" t="s">
        <v>2058</v>
      </c>
      <c r="H250" s="70" t="s">
        <v>2059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2070</v>
      </c>
      <c r="B251" s="70">
        <v>284</v>
      </c>
      <c r="C251" s="70">
        <v>12</v>
      </c>
      <c r="D251" s="70">
        <v>17</v>
      </c>
      <c r="E251" s="70">
        <v>2015</v>
      </c>
      <c r="F251" s="70" t="s">
        <v>182</v>
      </c>
      <c r="G251" s="70" t="s">
        <v>2058</v>
      </c>
      <c r="H251" s="70" t="s">
        <v>2059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2071</v>
      </c>
      <c r="B252" s="70">
        <v>285</v>
      </c>
      <c r="C252" s="70">
        <v>13</v>
      </c>
      <c r="D252" s="70">
        <v>17</v>
      </c>
      <c r="E252" s="70">
        <v>2016</v>
      </c>
      <c r="F252" s="70" t="s">
        <v>155</v>
      </c>
      <c r="G252" s="70" t="s">
        <v>2058</v>
      </c>
      <c r="H252" s="70" t="s">
        <v>2059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2072</v>
      </c>
      <c r="B253" s="70">
        <v>286</v>
      </c>
      <c r="C253" s="70">
        <v>14</v>
      </c>
      <c r="D253" s="70">
        <v>17</v>
      </c>
      <c r="E253" s="70">
        <v>2017</v>
      </c>
      <c r="F253" s="70" t="s">
        <v>156</v>
      </c>
      <c r="G253" s="70" t="s">
        <v>2058</v>
      </c>
      <c r="H253" s="70" t="s">
        <v>2059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2073</v>
      </c>
      <c r="B254" s="70">
        <v>287</v>
      </c>
      <c r="C254" s="70">
        <v>15</v>
      </c>
      <c r="D254" s="70">
        <v>17</v>
      </c>
      <c r="E254" s="70">
        <v>2018</v>
      </c>
      <c r="F254" s="70" t="s">
        <v>183</v>
      </c>
      <c r="G254" s="1064" t="s">
        <v>2058</v>
      </c>
      <c r="H254" s="70" t="s">
        <v>2059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2074</v>
      </c>
      <c r="B255" s="70">
        <v>288</v>
      </c>
      <c r="C255" s="70">
        <v>16</v>
      </c>
      <c r="D255" s="70">
        <v>17</v>
      </c>
      <c r="E255" s="70">
        <v>2019</v>
      </c>
      <c r="F255" s="70" t="s">
        <v>158</v>
      </c>
      <c r="G255" s="1064" t="s">
        <v>2058</v>
      </c>
      <c r="H255" s="70" t="s">
        <v>2059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2075</v>
      </c>
      <c r="B256" s="70">
        <v>289</v>
      </c>
      <c r="C256" s="70">
        <v>17</v>
      </c>
      <c r="D256" s="70">
        <v>17</v>
      </c>
      <c r="E256" s="70">
        <v>2020</v>
      </c>
      <c r="F256" s="70" t="s">
        <v>159</v>
      </c>
      <c r="G256" s="70" t="s">
        <v>2058</v>
      </c>
      <c r="H256" s="70" t="s">
        <v>2059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2076</v>
      </c>
      <c r="B257" s="70">
        <v>289</v>
      </c>
      <c r="C257" s="70">
        <v>18</v>
      </c>
      <c r="D257" s="70">
        <v>17</v>
      </c>
      <c r="E257" s="70">
        <v>2021</v>
      </c>
      <c r="F257" s="70" t="s">
        <v>160</v>
      </c>
      <c r="G257" s="70" t="s">
        <v>2058</v>
      </c>
      <c r="H257" s="70" t="s">
        <v>2059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2077</v>
      </c>
      <c r="B258" s="70">
        <v>289</v>
      </c>
      <c r="C258" s="70">
        <v>19</v>
      </c>
      <c r="D258" s="70">
        <v>17</v>
      </c>
      <c r="E258" s="70">
        <v>2022</v>
      </c>
      <c r="F258" s="70" t="s">
        <v>161</v>
      </c>
      <c r="G258" s="70" t="s">
        <v>2058</v>
      </c>
      <c r="H258" s="70" t="s">
        <v>2059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289</v>
      </c>
      <c r="C259" s="70">
        <v>20</v>
      </c>
      <c r="D259" s="70">
        <v>17</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289</v>
      </c>
      <c r="C260" s="70">
        <v>21</v>
      </c>
      <c r="D260" s="70">
        <v>17</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35</v>
      </c>
      <c r="C261" s="70">
        <v>1</v>
      </c>
      <c r="D261" s="70">
        <v>3</v>
      </c>
      <c r="E261" s="70">
        <v>1990</v>
      </c>
      <c r="F261" s="70" t="s">
        <v>787</v>
      </c>
      <c r="G261" s="70" t="s">
        <v>1690</v>
      </c>
      <c r="H261" s="70" t="s">
        <v>1691</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2081</v>
      </c>
      <c r="B262" s="70">
        <v>36</v>
      </c>
      <c r="C262" s="70">
        <v>2</v>
      </c>
      <c r="D262" s="70">
        <v>3</v>
      </c>
      <c r="E262" s="70">
        <v>2005</v>
      </c>
      <c r="F262" s="70" t="s">
        <v>789</v>
      </c>
      <c r="G262" s="70" t="s">
        <v>1690</v>
      </c>
      <c r="H262" s="70" t="s">
        <v>1691</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2082</v>
      </c>
      <c r="B263" s="70">
        <v>37</v>
      </c>
      <c r="C263" s="70">
        <v>3</v>
      </c>
      <c r="D263" s="70">
        <v>3</v>
      </c>
      <c r="E263" s="70">
        <v>2006</v>
      </c>
      <c r="F263" s="70" t="s">
        <v>790</v>
      </c>
      <c r="G263" s="70" t="s">
        <v>1690</v>
      </c>
      <c r="H263" s="70" t="s">
        <v>1691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2083</v>
      </c>
      <c r="B264" s="70">
        <v>38</v>
      </c>
      <c r="C264" s="70">
        <v>4</v>
      </c>
      <c r="D264" s="70">
        <v>3</v>
      </c>
      <c r="E264" s="70">
        <v>2007</v>
      </c>
      <c r="F264" s="70" t="s">
        <v>791</v>
      </c>
      <c r="G264" s="70" t="s">
        <v>1690</v>
      </c>
      <c r="H264" s="70" t="s">
        <v>1691</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2084</v>
      </c>
      <c r="B265" s="70">
        <v>39</v>
      </c>
      <c r="C265" s="70">
        <v>5</v>
      </c>
      <c r="D265" s="70">
        <v>3</v>
      </c>
      <c r="E265" s="70">
        <v>2008</v>
      </c>
      <c r="F265" s="70" t="s">
        <v>792</v>
      </c>
      <c r="G265" s="70" t="s">
        <v>1690</v>
      </c>
      <c r="H265" s="70" t="s">
        <v>1691</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2085</v>
      </c>
      <c r="B266" s="70">
        <v>40</v>
      </c>
      <c r="C266" s="70">
        <v>6</v>
      </c>
      <c r="D266" s="70">
        <v>3</v>
      </c>
      <c r="E266" s="70">
        <v>2009</v>
      </c>
      <c r="F266" s="70" t="s">
        <v>176</v>
      </c>
      <c r="G266" s="70" t="s">
        <v>1690</v>
      </c>
      <c r="H266" s="70" t="s">
        <v>1691</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2086</v>
      </c>
      <c r="B267" s="70">
        <v>41</v>
      </c>
      <c r="C267" s="70">
        <v>7</v>
      </c>
      <c r="D267" s="70">
        <v>3</v>
      </c>
      <c r="E267" s="70">
        <v>2010</v>
      </c>
      <c r="F267" s="70" t="s">
        <v>177</v>
      </c>
      <c r="G267" s="70" t="s">
        <v>1690</v>
      </c>
      <c r="H267" s="70" t="s">
        <v>1691</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2087</v>
      </c>
      <c r="B268" s="70">
        <v>42</v>
      </c>
      <c r="C268" s="70">
        <v>8</v>
      </c>
      <c r="D268" s="70">
        <v>3</v>
      </c>
      <c r="E268" s="70">
        <v>2011</v>
      </c>
      <c r="F268" s="70" t="s">
        <v>178</v>
      </c>
      <c r="G268" s="70" t="s">
        <v>1690</v>
      </c>
      <c r="H268" s="70" t="s">
        <v>1691</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2088</v>
      </c>
      <c r="B269" s="70">
        <v>43</v>
      </c>
      <c r="C269" s="70">
        <v>9</v>
      </c>
      <c r="D269" s="70">
        <v>3</v>
      </c>
      <c r="E269" s="70">
        <v>2012</v>
      </c>
      <c r="F269" s="70" t="s">
        <v>179</v>
      </c>
      <c r="G269" s="70" t="s">
        <v>1690</v>
      </c>
      <c r="H269" s="70" t="s">
        <v>1691</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2089</v>
      </c>
      <c r="B270" s="70">
        <v>44</v>
      </c>
      <c r="C270" s="70">
        <v>10</v>
      </c>
      <c r="D270" s="70">
        <v>3</v>
      </c>
      <c r="E270" s="70">
        <v>2013</v>
      </c>
      <c r="F270" s="70" t="s">
        <v>180</v>
      </c>
      <c r="G270" s="70" t="s">
        <v>1690</v>
      </c>
      <c r="H270" s="70" t="s">
        <v>1691</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2090</v>
      </c>
      <c r="B271" s="70">
        <v>45</v>
      </c>
      <c r="C271" s="70">
        <v>11</v>
      </c>
      <c r="D271" s="70">
        <v>3</v>
      </c>
      <c r="E271" s="70">
        <v>2014</v>
      </c>
      <c r="F271" s="70" t="s">
        <v>181</v>
      </c>
      <c r="G271" s="70" t="s">
        <v>1690</v>
      </c>
      <c r="H271" s="70" t="s">
        <v>1691</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2091</v>
      </c>
      <c r="B272" s="70">
        <v>46</v>
      </c>
      <c r="C272" s="70">
        <v>12</v>
      </c>
      <c r="D272" s="70">
        <v>3</v>
      </c>
      <c r="E272" s="70">
        <v>2015</v>
      </c>
      <c r="F272" s="70" t="s">
        <v>182</v>
      </c>
      <c r="G272" s="70" t="s">
        <v>1690</v>
      </c>
      <c r="H272" s="70" t="s">
        <v>1691</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2092</v>
      </c>
      <c r="B273" s="70">
        <v>47</v>
      </c>
      <c r="C273" s="70">
        <v>13</v>
      </c>
      <c r="D273" s="70">
        <v>3</v>
      </c>
      <c r="E273" s="70">
        <v>2016</v>
      </c>
      <c r="F273" s="70" t="s">
        <v>155</v>
      </c>
      <c r="G273" s="1064" t="s">
        <v>1690</v>
      </c>
      <c r="H273" s="70" t="s">
        <v>1691</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2093</v>
      </c>
      <c r="B274" s="70">
        <v>48</v>
      </c>
      <c r="C274" s="70">
        <v>14</v>
      </c>
      <c r="D274" s="70">
        <v>3</v>
      </c>
      <c r="E274" s="70">
        <v>2017</v>
      </c>
      <c r="F274" s="70" t="s">
        <v>156</v>
      </c>
      <c r="G274" s="1064" t="s">
        <v>1690</v>
      </c>
      <c r="H274" s="70" t="s">
        <v>1691</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2094</v>
      </c>
      <c r="B275" s="70">
        <v>49</v>
      </c>
      <c r="C275" s="70">
        <v>15</v>
      </c>
      <c r="D275" s="70">
        <v>3</v>
      </c>
      <c r="E275" s="70">
        <v>2018</v>
      </c>
      <c r="F275" s="70" t="s">
        <v>183</v>
      </c>
      <c r="G275" s="70" t="s">
        <v>1690</v>
      </c>
      <c r="H275" s="70" t="s">
        <v>1691</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2095</v>
      </c>
      <c r="B276" s="70">
        <v>50</v>
      </c>
      <c r="C276" s="70">
        <v>16</v>
      </c>
      <c r="D276" s="70">
        <v>3</v>
      </c>
      <c r="E276" s="70">
        <v>2019</v>
      </c>
      <c r="F276" s="70" t="s">
        <v>158</v>
      </c>
      <c r="G276" s="70" t="s">
        <v>1690</v>
      </c>
      <c r="H276" s="70" t="s">
        <v>1691</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2096</v>
      </c>
      <c r="B277" s="70">
        <v>51</v>
      </c>
      <c r="C277" s="70">
        <v>17</v>
      </c>
      <c r="D277" s="70">
        <v>3</v>
      </c>
      <c r="E277" s="70">
        <v>2020</v>
      </c>
      <c r="F277" s="70" t="s">
        <v>159</v>
      </c>
      <c r="G277" s="70" t="s">
        <v>1690</v>
      </c>
      <c r="H277" s="70" t="s">
        <v>1691</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2097</v>
      </c>
      <c r="B278" s="70">
        <v>51</v>
      </c>
      <c r="C278" s="70">
        <v>18</v>
      </c>
      <c r="D278" s="70">
        <v>3</v>
      </c>
      <c r="E278" s="70">
        <v>2021</v>
      </c>
      <c r="F278" s="70" t="s">
        <v>160</v>
      </c>
      <c r="G278" s="70" t="s">
        <v>1690</v>
      </c>
      <c r="H278" s="70" t="s">
        <v>1691</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1774</v>
      </c>
      <c r="B279" s="70">
        <v>51</v>
      </c>
      <c r="C279" s="70">
        <v>19</v>
      </c>
      <c r="D279" s="70">
        <v>3</v>
      </c>
      <c r="E279" s="70">
        <v>2022</v>
      </c>
      <c r="F279" s="70" t="s">
        <v>161</v>
      </c>
      <c r="G279" s="70" t="s">
        <v>1690</v>
      </c>
      <c r="H279" s="70" t="s">
        <v>1691</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2098</v>
      </c>
      <c r="B280" s="70">
        <v>51</v>
      </c>
      <c r="C280" s="70">
        <v>20</v>
      </c>
      <c r="D280" s="70">
        <v>3</v>
      </c>
      <c r="E280" s="70">
        <v>2023</v>
      </c>
      <c r="F280" s="70" t="s">
        <v>1539</v>
      </c>
      <c r="G280" s="70" t="s">
        <v>1690</v>
      </c>
      <c r="H280" s="70" t="s">
        <v>1691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1689</v>
      </c>
      <c r="B281" s="70">
        <v>51</v>
      </c>
      <c r="C281" s="70">
        <v>21</v>
      </c>
      <c r="D281" s="70">
        <v>3</v>
      </c>
      <c r="E281" s="70">
        <v>2024</v>
      </c>
      <c r="F281" s="70" t="s">
        <v>1554</v>
      </c>
      <c r="G281" s="70" t="s">
        <v>1690</v>
      </c>
      <c r="H281" s="70" t="s">
        <v>1691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2099</v>
      </c>
      <c r="B282" s="70">
        <v>86</v>
      </c>
      <c r="C282" s="70">
        <v>1</v>
      </c>
      <c r="D282" s="70">
        <v>6</v>
      </c>
      <c r="E282" s="70">
        <v>1990</v>
      </c>
      <c r="F282" s="70" t="s">
        <v>787</v>
      </c>
      <c r="G282" s="70" t="s">
        <v>2100</v>
      </c>
      <c r="H282" s="70" t="s">
        <v>2101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2102</v>
      </c>
      <c r="B283" s="70">
        <v>87</v>
      </c>
      <c r="C283" s="70">
        <v>2</v>
      </c>
      <c r="D283" s="70">
        <v>6</v>
      </c>
      <c r="E283" s="70">
        <v>2005</v>
      </c>
      <c r="F283" s="70" t="s">
        <v>789</v>
      </c>
      <c r="G283" s="70" t="s">
        <v>2100</v>
      </c>
      <c r="H283" s="70" t="s">
        <v>2101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2103</v>
      </c>
      <c r="B284" s="70">
        <v>88</v>
      </c>
      <c r="C284" s="70">
        <v>3</v>
      </c>
      <c r="D284" s="70">
        <v>6</v>
      </c>
      <c r="E284" s="70">
        <v>2006</v>
      </c>
      <c r="F284" s="70" t="s">
        <v>790</v>
      </c>
      <c r="G284" s="70" t="s">
        <v>2100</v>
      </c>
      <c r="H284" s="70" t="s">
        <v>2101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2104</v>
      </c>
      <c r="B285" s="70">
        <v>89</v>
      </c>
      <c r="C285" s="70">
        <v>4</v>
      </c>
      <c r="D285" s="70">
        <v>6</v>
      </c>
      <c r="E285" s="70">
        <v>2007</v>
      </c>
      <c r="F285" s="70" t="s">
        <v>791</v>
      </c>
      <c r="G285" s="70" t="s">
        <v>2100</v>
      </c>
      <c r="H285" s="70" t="s">
        <v>2101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2105</v>
      </c>
      <c r="B286" s="70">
        <v>90</v>
      </c>
      <c r="C286" s="70">
        <v>5</v>
      </c>
      <c r="D286" s="70">
        <v>6</v>
      </c>
      <c r="E286" s="70">
        <v>2008</v>
      </c>
      <c r="F286" s="70" t="s">
        <v>792</v>
      </c>
      <c r="G286" s="70" t="s">
        <v>2100</v>
      </c>
      <c r="H286" s="70" t="s">
        <v>2101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2106</v>
      </c>
      <c r="B287" s="70">
        <v>91</v>
      </c>
      <c r="C287" s="70">
        <v>6</v>
      </c>
      <c r="D287" s="70">
        <v>6</v>
      </c>
      <c r="E287" s="70">
        <v>2009</v>
      </c>
      <c r="F287" s="70" t="s">
        <v>176</v>
      </c>
      <c r="G287" s="70" t="s">
        <v>2100</v>
      </c>
      <c r="H287" s="70" t="s">
        <v>2101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2107</v>
      </c>
      <c r="B288" s="70">
        <v>92</v>
      </c>
      <c r="C288" s="70">
        <v>7</v>
      </c>
      <c r="D288" s="70">
        <v>6</v>
      </c>
      <c r="E288" s="70">
        <v>2010</v>
      </c>
      <c r="F288" s="70" t="s">
        <v>177</v>
      </c>
      <c r="G288" s="70" t="s">
        <v>2100</v>
      </c>
      <c r="H288" s="70" t="s">
        <v>2101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2108</v>
      </c>
      <c r="B289" s="70">
        <v>93</v>
      </c>
      <c r="C289" s="70">
        <v>8</v>
      </c>
      <c r="D289" s="70">
        <v>6</v>
      </c>
      <c r="E289" s="70">
        <v>2011</v>
      </c>
      <c r="F289" s="70" t="s">
        <v>178</v>
      </c>
      <c r="G289" s="70" t="s">
        <v>2100</v>
      </c>
      <c r="H289" s="70" t="s">
        <v>2101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2109</v>
      </c>
      <c r="B290" s="70">
        <v>94</v>
      </c>
      <c r="C290" s="70">
        <v>9</v>
      </c>
      <c r="D290" s="70">
        <v>6</v>
      </c>
      <c r="E290" s="70">
        <v>2012</v>
      </c>
      <c r="F290" s="70" t="s">
        <v>179</v>
      </c>
      <c r="G290" s="70" t="s">
        <v>2100</v>
      </c>
      <c r="H290" s="70" t="s">
        <v>2101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2110</v>
      </c>
      <c r="B291" s="70">
        <v>95</v>
      </c>
      <c r="C291" s="70">
        <v>10</v>
      </c>
      <c r="D291" s="70">
        <v>6</v>
      </c>
      <c r="E291" s="70">
        <v>2013</v>
      </c>
      <c r="F291" s="70" t="s">
        <v>180</v>
      </c>
      <c r="G291" s="70" t="s">
        <v>2100</v>
      </c>
      <c r="H291" s="70" t="s">
        <v>2101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2111</v>
      </c>
      <c r="B292" s="70">
        <v>96</v>
      </c>
      <c r="C292" s="70">
        <v>11</v>
      </c>
      <c r="D292" s="70">
        <v>6</v>
      </c>
      <c r="E292" s="70">
        <v>2014</v>
      </c>
      <c r="F292" s="70" t="s">
        <v>181</v>
      </c>
      <c r="G292" s="1064" t="s">
        <v>2100</v>
      </c>
      <c r="H292" s="70" t="s">
        <v>2101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2112</v>
      </c>
      <c r="B293" s="70">
        <v>97</v>
      </c>
      <c r="C293" s="70">
        <v>12</v>
      </c>
      <c r="D293" s="70">
        <v>6</v>
      </c>
      <c r="E293" s="70">
        <v>2015</v>
      </c>
      <c r="F293" s="70" t="s">
        <v>182</v>
      </c>
      <c r="G293" s="1064" t="s">
        <v>2100</v>
      </c>
      <c r="H293" s="70" t="s">
        <v>2101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2113</v>
      </c>
      <c r="B294" s="70">
        <v>98</v>
      </c>
      <c r="C294" s="70">
        <v>13</v>
      </c>
      <c r="D294" s="70">
        <v>6</v>
      </c>
      <c r="E294" s="70">
        <v>2016</v>
      </c>
      <c r="F294" s="70" t="s">
        <v>155</v>
      </c>
      <c r="G294" s="70" t="s">
        <v>2100</v>
      </c>
      <c r="H294" s="70" t="s">
        <v>2101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2114</v>
      </c>
      <c r="B295" s="70">
        <v>99</v>
      </c>
      <c r="C295" s="70">
        <v>14</v>
      </c>
      <c r="D295" s="70">
        <v>6</v>
      </c>
      <c r="E295" s="70">
        <v>2017</v>
      </c>
      <c r="F295" s="70" t="s">
        <v>156</v>
      </c>
      <c r="G295" s="70" t="s">
        <v>2100</v>
      </c>
      <c r="H295" s="70" t="s">
        <v>2101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2115</v>
      </c>
      <c r="B296" s="70">
        <v>100</v>
      </c>
      <c r="C296" s="70">
        <v>15</v>
      </c>
      <c r="D296" s="70">
        <v>6</v>
      </c>
      <c r="E296" s="70">
        <v>2018</v>
      </c>
      <c r="F296" s="70" t="s">
        <v>183</v>
      </c>
      <c r="G296" s="70" t="s">
        <v>2100</v>
      </c>
      <c r="H296" s="70" t="s">
        <v>2101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2116</v>
      </c>
      <c r="B297" s="70">
        <v>101</v>
      </c>
      <c r="C297" s="70">
        <v>16</v>
      </c>
      <c r="D297" s="70">
        <v>6</v>
      </c>
      <c r="E297" s="70">
        <v>2019</v>
      </c>
      <c r="F297" s="70" t="s">
        <v>158</v>
      </c>
      <c r="G297" s="70" t="s">
        <v>2100</v>
      </c>
      <c r="H297" s="70" t="s">
        <v>2101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2117</v>
      </c>
      <c r="B298" s="70">
        <v>102</v>
      </c>
      <c r="C298" s="70">
        <v>17</v>
      </c>
      <c r="D298" s="70">
        <v>6</v>
      </c>
      <c r="E298" s="70">
        <v>2020</v>
      </c>
      <c r="F298" s="70" t="s">
        <v>159</v>
      </c>
      <c r="G298" s="70" t="s">
        <v>2100</v>
      </c>
      <c r="H298" s="70" t="s">
        <v>2101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2118</v>
      </c>
      <c r="B299" s="70">
        <v>102</v>
      </c>
      <c r="C299" s="70">
        <v>18</v>
      </c>
      <c r="D299" s="70">
        <v>6</v>
      </c>
      <c r="E299" s="70">
        <v>2021</v>
      </c>
      <c r="F299" s="70" t="s">
        <v>160</v>
      </c>
      <c r="G299" s="70" t="s">
        <v>2100</v>
      </c>
      <c r="H299" s="70" t="s">
        <v>2101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2119</v>
      </c>
      <c r="B300" s="70">
        <v>102</v>
      </c>
      <c r="C300" s="70">
        <v>19</v>
      </c>
      <c r="D300" s="70">
        <v>6</v>
      </c>
      <c r="E300" s="70">
        <v>2022</v>
      </c>
      <c r="F300" s="70" t="s">
        <v>161</v>
      </c>
      <c r="G300" s="70" t="s">
        <v>2100</v>
      </c>
      <c r="H300" s="70" t="s">
        <v>2101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2120</v>
      </c>
      <c r="B301" s="70">
        <v>102</v>
      </c>
      <c r="C301" s="70">
        <v>20</v>
      </c>
      <c r="D301" s="70">
        <v>6</v>
      </c>
      <c r="E301" s="70">
        <v>2023</v>
      </c>
      <c r="F301" s="70" t="s">
        <v>1539</v>
      </c>
      <c r="G301" s="70" t="s">
        <v>2100</v>
      </c>
      <c r="H301" s="70" t="s">
        <v>2101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2121</v>
      </c>
      <c r="B302" s="70">
        <v>102</v>
      </c>
      <c r="C302" s="70">
        <v>21</v>
      </c>
      <c r="D302" s="70">
        <v>6</v>
      </c>
      <c r="E302" s="70">
        <v>2024</v>
      </c>
      <c r="F302" s="70" t="s">
        <v>1554</v>
      </c>
      <c r="G302" s="70" t="s">
        <v>2100</v>
      </c>
      <c r="H302" s="70" t="s">
        <v>2101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2122</v>
      </c>
      <c r="B303" s="70">
        <v>239</v>
      </c>
      <c r="C303" s="70">
        <v>1</v>
      </c>
      <c r="D303" s="70">
        <v>15</v>
      </c>
      <c r="E303" s="70">
        <v>1990</v>
      </c>
      <c r="F303" s="70" t="s">
        <v>787</v>
      </c>
      <c r="G303" s="70" t="s">
        <v>2123</v>
      </c>
      <c r="H303" s="70" t="s">
        <v>2124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2125</v>
      </c>
      <c r="B304" s="70">
        <v>240</v>
      </c>
      <c r="C304" s="70">
        <v>2</v>
      </c>
      <c r="D304" s="70">
        <v>15</v>
      </c>
      <c r="E304" s="70">
        <v>2005</v>
      </c>
      <c r="F304" s="70" t="s">
        <v>789</v>
      </c>
      <c r="G304" s="70" t="s">
        <v>2123</v>
      </c>
      <c r="H304" s="70" t="s">
        <v>2124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2126</v>
      </c>
      <c r="B305" s="70">
        <v>241</v>
      </c>
      <c r="C305" s="70">
        <v>3</v>
      </c>
      <c r="D305" s="70">
        <v>15</v>
      </c>
      <c r="E305" s="70">
        <v>2006</v>
      </c>
      <c r="F305" s="70" t="s">
        <v>790</v>
      </c>
      <c r="G305" s="70" t="s">
        <v>2123</v>
      </c>
      <c r="H305" s="70" t="s">
        <v>2124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2127</v>
      </c>
      <c r="B306" s="70">
        <v>242</v>
      </c>
      <c r="C306" s="70">
        <v>4</v>
      </c>
      <c r="D306" s="70">
        <v>15</v>
      </c>
      <c r="E306" s="70">
        <v>2007</v>
      </c>
      <c r="F306" s="70" t="s">
        <v>791</v>
      </c>
      <c r="G306" s="70" t="s">
        <v>2123</v>
      </c>
      <c r="H306" s="70" t="s">
        <v>2124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2128</v>
      </c>
      <c r="B307" s="70">
        <v>243</v>
      </c>
      <c r="C307" s="70">
        <v>5</v>
      </c>
      <c r="D307" s="70">
        <v>15</v>
      </c>
      <c r="E307" s="70">
        <v>2008</v>
      </c>
      <c r="F307" s="70" t="s">
        <v>792</v>
      </c>
      <c r="G307" s="70" t="s">
        <v>2123</v>
      </c>
      <c r="H307" s="70" t="s">
        <v>2124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2129</v>
      </c>
      <c r="B308" s="70">
        <v>244</v>
      </c>
      <c r="C308" s="70">
        <v>6</v>
      </c>
      <c r="D308" s="70">
        <v>15</v>
      </c>
      <c r="E308" s="70">
        <v>2009</v>
      </c>
      <c r="F308" s="70" t="s">
        <v>176</v>
      </c>
      <c r="G308" s="70" t="s">
        <v>2123</v>
      </c>
      <c r="H308" s="70" t="s">
        <v>2124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2130</v>
      </c>
      <c r="B309" s="70">
        <v>245</v>
      </c>
      <c r="C309" s="70">
        <v>7</v>
      </c>
      <c r="D309" s="70">
        <v>15</v>
      </c>
      <c r="E309" s="70">
        <v>2010</v>
      </c>
      <c r="F309" s="70" t="s">
        <v>177</v>
      </c>
      <c r="G309" s="70" t="s">
        <v>2123</v>
      </c>
      <c r="H309" s="70" t="s">
        <v>2124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2131</v>
      </c>
      <c r="B310" s="70">
        <v>246</v>
      </c>
      <c r="C310" s="70">
        <v>8</v>
      </c>
      <c r="D310" s="70">
        <v>15</v>
      </c>
      <c r="E310" s="70">
        <v>2011</v>
      </c>
      <c r="F310" s="70" t="s">
        <v>178</v>
      </c>
      <c r="G310" s="70" t="s">
        <v>2123</v>
      </c>
      <c r="H310" s="70" t="s">
        <v>2124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2132</v>
      </c>
      <c r="B311" s="70">
        <v>247</v>
      </c>
      <c r="C311" s="70">
        <v>9</v>
      </c>
      <c r="D311" s="70">
        <v>15</v>
      </c>
      <c r="E311" s="70">
        <v>2012</v>
      </c>
      <c r="F311" s="70" t="s">
        <v>179</v>
      </c>
      <c r="G311" s="1064" t="s">
        <v>2123</v>
      </c>
      <c r="H311" s="70" t="s">
        <v>2124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2133</v>
      </c>
      <c r="B312" s="70">
        <v>248</v>
      </c>
      <c r="C312" s="70">
        <v>10</v>
      </c>
      <c r="D312" s="70">
        <v>15</v>
      </c>
      <c r="E312" s="70">
        <v>2013</v>
      </c>
      <c r="F312" s="70" t="s">
        <v>180</v>
      </c>
      <c r="G312" s="1064" t="s">
        <v>2123</v>
      </c>
      <c r="H312" s="70" t="s">
        <v>2124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2134</v>
      </c>
      <c r="B313" s="70">
        <v>249</v>
      </c>
      <c r="C313" s="70">
        <v>11</v>
      </c>
      <c r="D313" s="70">
        <v>15</v>
      </c>
      <c r="E313" s="70">
        <v>2014</v>
      </c>
      <c r="F313" s="70" t="s">
        <v>181</v>
      </c>
      <c r="G313" s="70" t="s">
        <v>2123</v>
      </c>
      <c r="H313" s="70" t="s">
        <v>2124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2135</v>
      </c>
      <c r="B314" s="70">
        <v>250</v>
      </c>
      <c r="C314" s="70">
        <v>12</v>
      </c>
      <c r="D314" s="70">
        <v>15</v>
      </c>
      <c r="E314" s="70">
        <v>2015</v>
      </c>
      <c r="F314" s="70" t="s">
        <v>182</v>
      </c>
      <c r="G314" s="70" t="s">
        <v>2123</v>
      </c>
      <c r="H314" s="70" t="s">
        <v>2124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2136</v>
      </c>
      <c r="B315" s="70">
        <v>251</v>
      </c>
      <c r="C315" s="70">
        <v>13</v>
      </c>
      <c r="D315" s="70">
        <v>15</v>
      </c>
      <c r="E315" s="70">
        <v>2016</v>
      </c>
      <c r="F315" s="70" t="s">
        <v>155</v>
      </c>
      <c r="G315" s="70" t="s">
        <v>2123</v>
      </c>
      <c r="H315" s="70" t="s">
        <v>2124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2137</v>
      </c>
      <c r="B316" s="70">
        <v>252</v>
      </c>
      <c r="C316" s="70">
        <v>14</v>
      </c>
      <c r="D316" s="70">
        <v>15</v>
      </c>
      <c r="E316" s="70">
        <v>2017</v>
      </c>
      <c r="F316" s="70" t="s">
        <v>156</v>
      </c>
      <c r="G316" s="70" t="s">
        <v>2123</v>
      </c>
      <c r="H316" s="70" t="s">
        <v>2124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2138</v>
      </c>
      <c r="B317" s="70">
        <v>253</v>
      </c>
      <c r="C317" s="70">
        <v>15</v>
      </c>
      <c r="D317" s="70">
        <v>15</v>
      </c>
      <c r="E317" s="70">
        <v>2018</v>
      </c>
      <c r="F317" s="70" t="s">
        <v>183</v>
      </c>
      <c r="G317" s="70" t="s">
        <v>2123</v>
      </c>
      <c r="H317" s="70" t="s">
        <v>2124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2139</v>
      </c>
      <c r="B318" s="70">
        <v>254</v>
      </c>
      <c r="C318" s="70">
        <v>16</v>
      </c>
      <c r="D318" s="70">
        <v>15</v>
      </c>
      <c r="E318" s="70">
        <v>2019</v>
      </c>
      <c r="F318" s="70" t="s">
        <v>158</v>
      </c>
      <c r="G318" s="70" t="s">
        <v>2123</v>
      </c>
      <c r="H318" s="70" t="s">
        <v>2124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2140</v>
      </c>
      <c r="B319" s="70">
        <v>255</v>
      </c>
      <c r="C319" s="70">
        <v>17</v>
      </c>
      <c r="D319" s="70">
        <v>15</v>
      </c>
      <c r="E319" s="70">
        <v>2020</v>
      </c>
      <c r="F319" s="70" t="s">
        <v>159</v>
      </c>
      <c r="G319" s="70" t="s">
        <v>2123</v>
      </c>
      <c r="H319" s="70" t="s">
        <v>2124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2141</v>
      </c>
      <c r="B320" s="70">
        <v>255</v>
      </c>
      <c r="C320" s="70">
        <v>18</v>
      </c>
      <c r="D320" s="70">
        <v>15</v>
      </c>
      <c r="E320" s="70">
        <v>2021</v>
      </c>
      <c r="F320" s="70" t="s">
        <v>160</v>
      </c>
      <c r="G320" s="70" t="s">
        <v>2123</v>
      </c>
      <c r="H320" s="70" t="s">
        <v>2124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2142</v>
      </c>
      <c r="B321" s="70">
        <v>255</v>
      </c>
      <c r="C321" s="70">
        <v>19</v>
      </c>
      <c r="D321" s="70">
        <v>15</v>
      </c>
      <c r="E321" s="70">
        <v>2022</v>
      </c>
      <c r="F321" s="70" t="s">
        <v>161</v>
      </c>
      <c r="G321" s="70" t="s">
        <v>2123</v>
      </c>
      <c r="H321" s="70" t="s">
        <v>2124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2143</v>
      </c>
      <c r="B322" s="70">
        <v>255</v>
      </c>
      <c r="C322" s="70">
        <v>20</v>
      </c>
      <c r="D322" s="70">
        <v>15</v>
      </c>
      <c r="E322" s="70">
        <v>2023</v>
      </c>
      <c r="F322" s="70" t="s">
        <v>1539</v>
      </c>
      <c r="G322" s="70" t="s">
        <v>2123</v>
      </c>
      <c r="H322" s="70" t="s">
        <v>2124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2144</v>
      </c>
      <c r="B323" s="70">
        <v>255</v>
      </c>
      <c r="C323" s="70">
        <v>21</v>
      </c>
      <c r="D323" s="70">
        <v>15</v>
      </c>
      <c r="E323" s="70">
        <v>2024</v>
      </c>
      <c r="F323" s="70" t="s">
        <v>1554</v>
      </c>
      <c r="G323" s="70" t="s">
        <v>2123</v>
      </c>
      <c r="H323" s="70" t="s">
        <v>2124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2145</v>
      </c>
      <c r="B324" s="70">
        <v>307</v>
      </c>
      <c r="C324" s="70">
        <v>1</v>
      </c>
      <c r="D324" s="70">
        <v>19</v>
      </c>
      <c r="E324" s="70">
        <v>1990</v>
      </c>
      <c r="F324" s="70" t="s">
        <v>787</v>
      </c>
      <c r="G324" s="70" t="s">
        <v>2146</v>
      </c>
      <c r="H324" s="70" t="s">
        <v>2147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2148</v>
      </c>
      <c r="B325" s="70">
        <v>308</v>
      </c>
      <c r="C325" s="70">
        <v>2</v>
      </c>
      <c r="D325" s="70">
        <v>19</v>
      </c>
      <c r="E325" s="70">
        <v>2005</v>
      </c>
      <c r="F325" s="70" t="s">
        <v>789</v>
      </c>
      <c r="G325" s="70" t="s">
        <v>2146</v>
      </c>
      <c r="H325" s="70" t="s">
        <v>2147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2149</v>
      </c>
      <c r="B326" s="70">
        <v>309</v>
      </c>
      <c r="C326" s="70">
        <v>3</v>
      </c>
      <c r="D326" s="70">
        <v>19</v>
      </c>
      <c r="E326" s="70">
        <v>2006</v>
      </c>
      <c r="F326" s="70" t="s">
        <v>790</v>
      </c>
      <c r="G326" s="70" t="s">
        <v>2146</v>
      </c>
      <c r="H326" s="70" t="s">
        <v>2147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2150</v>
      </c>
      <c r="B327" s="70">
        <v>310</v>
      </c>
      <c r="C327" s="70">
        <v>4</v>
      </c>
      <c r="D327" s="70">
        <v>19</v>
      </c>
      <c r="E327" s="70">
        <v>2007</v>
      </c>
      <c r="F327" s="70" t="s">
        <v>791</v>
      </c>
      <c r="G327" s="70" t="s">
        <v>2146</v>
      </c>
      <c r="H327" s="70" t="s">
        <v>2147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2151</v>
      </c>
      <c r="B328" s="70">
        <v>311</v>
      </c>
      <c r="C328" s="70">
        <v>5</v>
      </c>
      <c r="D328" s="70">
        <v>19</v>
      </c>
      <c r="E328" s="70">
        <v>2008</v>
      </c>
      <c r="F328" s="70" t="s">
        <v>792</v>
      </c>
      <c r="G328" s="70" t="s">
        <v>2146</v>
      </c>
      <c r="H328" s="70" t="s">
        <v>2147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2152</v>
      </c>
      <c r="B329" s="70">
        <v>312</v>
      </c>
      <c r="C329" s="70">
        <v>6</v>
      </c>
      <c r="D329" s="70">
        <v>19</v>
      </c>
      <c r="E329" s="70">
        <v>2009</v>
      </c>
      <c r="F329" s="70" t="s">
        <v>176</v>
      </c>
      <c r="G329" s="1064" t="s">
        <v>2146</v>
      </c>
      <c r="H329" s="70" t="s">
        <v>2147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2153</v>
      </c>
      <c r="B330" s="70">
        <v>313</v>
      </c>
      <c r="C330" s="70">
        <v>7</v>
      </c>
      <c r="D330" s="70">
        <v>19</v>
      </c>
      <c r="E330" s="70">
        <v>2010</v>
      </c>
      <c r="F330" s="70" t="s">
        <v>177</v>
      </c>
      <c r="G330" s="1064" t="s">
        <v>2146</v>
      </c>
      <c r="H330" s="70" t="s">
        <v>2147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2154</v>
      </c>
      <c r="B331" s="70">
        <v>314</v>
      </c>
      <c r="C331" s="70">
        <v>8</v>
      </c>
      <c r="D331" s="70">
        <v>19</v>
      </c>
      <c r="E331" s="70">
        <v>2011</v>
      </c>
      <c r="F331" s="70" t="s">
        <v>178</v>
      </c>
      <c r="G331" s="70" t="s">
        <v>2146</v>
      </c>
      <c r="H331" s="70" t="s">
        <v>2147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2155</v>
      </c>
      <c r="B332" s="70">
        <v>315</v>
      </c>
      <c r="C332" s="70">
        <v>9</v>
      </c>
      <c r="D332" s="70">
        <v>19</v>
      </c>
      <c r="E332" s="70">
        <v>2012</v>
      </c>
      <c r="F332" s="70" t="s">
        <v>179</v>
      </c>
      <c r="G332" s="70" t="s">
        <v>2146</v>
      </c>
      <c r="H332" s="70" t="s">
        <v>2147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2156</v>
      </c>
      <c r="B333" s="70">
        <v>316</v>
      </c>
      <c r="C333" s="70">
        <v>10</v>
      </c>
      <c r="D333" s="70">
        <v>19</v>
      </c>
      <c r="E333" s="70">
        <v>2013</v>
      </c>
      <c r="F333" s="70" t="s">
        <v>180</v>
      </c>
      <c r="G333" s="70" t="s">
        <v>2146</v>
      </c>
      <c r="H333" s="70" t="s">
        <v>2147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2157</v>
      </c>
      <c r="B334" s="70">
        <v>317</v>
      </c>
      <c r="C334" s="70">
        <v>11</v>
      </c>
      <c r="D334" s="70">
        <v>19</v>
      </c>
      <c r="E334" s="70">
        <v>2014</v>
      </c>
      <c r="F334" s="70" t="s">
        <v>181</v>
      </c>
      <c r="G334" s="70" t="s">
        <v>2146</v>
      </c>
      <c r="H334" s="70" t="s">
        <v>2147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2158</v>
      </c>
      <c r="B335" s="70">
        <v>318</v>
      </c>
      <c r="C335" s="70">
        <v>12</v>
      </c>
      <c r="D335" s="70">
        <v>19</v>
      </c>
      <c r="E335" s="70">
        <v>2015</v>
      </c>
      <c r="F335" s="70" t="s">
        <v>182</v>
      </c>
      <c r="G335" s="70" t="s">
        <v>2146</v>
      </c>
      <c r="H335" s="70" t="s">
        <v>2147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2159</v>
      </c>
      <c r="B336" s="70">
        <v>319</v>
      </c>
      <c r="C336" s="70">
        <v>13</v>
      </c>
      <c r="D336" s="70">
        <v>19</v>
      </c>
      <c r="E336" s="70">
        <v>2016</v>
      </c>
      <c r="F336" s="70" t="s">
        <v>155</v>
      </c>
      <c r="G336" s="70" t="s">
        <v>2146</v>
      </c>
      <c r="H336" s="70" t="s">
        <v>2147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2160</v>
      </c>
      <c r="B337" s="70">
        <v>320</v>
      </c>
      <c r="C337" s="70">
        <v>14</v>
      </c>
      <c r="D337" s="70">
        <v>19</v>
      </c>
      <c r="E337" s="70">
        <v>2017</v>
      </c>
      <c r="F337" s="70" t="s">
        <v>156</v>
      </c>
      <c r="G337" s="70" t="s">
        <v>2146</v>
      </c>
      <c r="H337" s="70" t="s">
        <v>2147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2161</v>
      </c>
      <c r="B338" s="70">
        <v>321</v>
      </c>
      <c r="C338" s="70">
        <v>15</v>
      </c>
      <c r="D338" s="70">
        <v>19</v>
      </c>
      <c r="E338" s="70">
        <v>2018</v>
      </c>
      <c r="F338" s="70" t="s">
        <v>183</v>
      </c>
      <c r="G338" s="70" t="s">
        <v>2146</v>
      </c>
      <c r="H338" s="70" t="s">
        <v>2147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2162</v>
      </c>
      <c r="B339" s="70">
        <v>322</v>
      </c>
      <c r="C339" s="70">
        <v>16</v>
      </c>
      <c r="D339" s="70">
        <v>19</v>
      </c>
      <c r="E339" s="70">
        <v>2019</v>
      </c>
      <c r="F339" s="70" t="s">
        <v>158</v>
      </c>
      <c r="G339" s="70" t="s">
        <v>2146</v>
      </c>
      <c r="H339" s="70" t="s">
        <v>2147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2163</v>
      </c>
      <c r="B340" s="70">
        <v>323</v>
      </c>
      <c r="C340" s="70">
        <v>17</v>
      </c>
      <c r="D340" s="70">
        <v>19</v>
      </c>
      <c r="E340" s="70">
        <v>2020</v>
      </c>
      <c r="F340" s="70" t="s">
        <v>159</v>
      </c>
      <c r="G340" s="70" t="s">
        <v>2146</v>
      </c>
      <c r="H340" s="70" t="s">
        <v>2147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2164</v>
      </c>
      <c r="B341" s="70">
        <v>323</v>
      </c>
      <c r="C341" s="70">
        <v>18</v>
      </c>
      <c r="D341" s="70">
        <v>19</v>
      </c>
      <c r="E341" s="70">
        <v>2021</v>
      </c>
      <c r="F341" s="70" t="s">
        <v>160</v>
      </c>
      <c r="G341" s="70" t="s">
        <v>2146</v>
      </c>
      <c r="H341" s="70" t="s">
        <v>2147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2165</v>
      </c>
      <c r="B342" s="70">
        <v>323</v>
      </c>
      <c r="C342" s="70">
        <v>19</v>
      </c>
      <c r="D342" s="70">
        <v>19</v>
      </c>
      <c r="E342" s="70">
        <v>2022</v>
      </c>
      <c r="F342" s="70" t="s">
        <v>161</v>
      </c>
      <c r="G342" s="70" t="s">
        <v>2146</v>
      </c>
      <c r="H342" s="70" t="s">
        <v>2147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2166</v>
      </c>
      <c r="B343" s="70">
        <v>323</v>
      </c>
      <c r="C343" s="70">
        <v>20</v>
      </c>
      <c r="D343" s="70">
        <v>19</v>
      </c>
      <c r="E343" s="70">
        <v>2023</v>
      </c>
      <c r="F343" s="70" t="s">
        <v>1539</v>
      </c>
      <c r="G343" s="70" t="s">
        <v>2146</v>
      </c>
      <c r="H343" s="70" t="s">
        <v>2147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2167</v>
      </c>
      <c r="B344" s="70">
        <v>323</v>
      </c>
      <c r="C344" s="70">
        <v>21</v>
      </c>
      <c r="D344" s="70">
        <v>19</v>
      </c>
      <c r="E344" s="70">
        <v>2024</v>
      </c>
      <c r="F344" s="70" t="s">
        <v>1554</v>
      </c>
      <c r="G344" s="70" t="s">
        <v>2146</v>
      </c>
      <c r="H344" s="70" t="s">
        <v>2147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2168</v>
      </c>
      <c r="B345" s="70">
        <v>137</v>
      </c>
      <c r="C345" s="70">
        <v>1</v>
      </c>
      <c r="D345" s="70">
        <v>9</v>
      </c>
      <c r="E345" s="70">
        <v>1990</v>
      </c>
      <c r="F345" s="70" t="s">
        <v>787</v>
      </c>
      <c r="G345" s="70" t="s">
        <v>1800</v>
      </c>
      <c r="H345" s="70" t="s">
        <v>1801</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2169</v>
      </c>
      <c r="B346" s="70">
        <v>138</v>
      </c>
      <c r="C346" s="70">
        <v>2</v>
      </c>
      <c r="D346" s="70">
        <v>9</v>
      </c>
      <c r="E346" s="70">
        <v>2005</v>
      </c>
      <c r="F346" s="70" t="s">
        <v>789</v>
      </c>
      <c r="G346" s="70" t="s">
        <v>1800</v>
      </c>
      <c r="H346" s="70" t="s">
        <v>1801</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2170</v>
      </c>
      <c r="B347" s="70">
        <v>139</v>
      </c>
      <c r="C347" s="70">
        <v>3</v>
      </c>
      <c r="D347" s="70">
        <v>9</v>
      </c>
      <c r="E347" s="70">
        <v>2006</v>
      </c>
      <c r="F347" s="70" t="s">
        <v>790</v>
      </c>
      <c r="G347" s="70" t="s">
        <v>1800</v>
      </c>
      <c r="H347" s="70" t="s">
        <v>1801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2171</v>
      </c>
      <c r="B348" s="70">
        <v>140</v>
      </c>
      <c r="C348" s="70">
        <v>4</v>
      </c>
      <c r="D348" s="70">
        <v>9</v>
      </c>
      <c r="E348" s="70">
        <v>2007</v>
      </c>
      <c r="F348" s="70" t="s">
        <v>791</v>
      </c>
      <c r="G348" s="70" t="s">
        <v>1800</v>
      </c>
      <c r="H348" s="70" t="s">
        <v>1801</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2172</v>
      </c>
      <c r="B349" s="70">
        <v>141</v>
      </c>
      <c r="C349" s="70">
        <v>5</v>
      </c>
      <c r="D349" s="70">
        <v>9</v>
      </c>
      <c r="E349" s="70">
        <v>2008</v>
      </c>
      <c r="F349" s="70" t="s">
        <v>792</v>
      </c>
      <c r="G349" s="1064" t="s">
        <v>1800</v>
      </c>
      <c r="H349" s="70" t="s">
        <v>1801</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2173</v>
      </c>
      <c r="B350" s="70">
        <v>142</v>
      </c>
      <c r="C350" s="70">
        <v>6</v>
      </c>
      <c r="D350" s="70">
        <v>9</v>
      </c>
      <c r="E350" s="70">
        <v>2009</v>
      </c>
      <c r="F350" s="70" t="s">
        <v>176</v>
      </c>
      <c r="G350" s="1064" t="s">
        <v>1800</v>
      </c>
      <c r="H350" s="70" t="s">
        <v>1801</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2174</v>
      </c>
      <c r="B351" s="70">
        <v>143</v>
      </c>
      <c r="C351" s="70">
        <v>7</v>
      </c>
      <c r="D351" s="70">
        <v>9</v>
      </c>
      <c r="E351" s="70">
        <v>2010</v>
      </c>
      <c r="F351" s="70" t="s">
        <v>177</v>
      </c>
      <c r="G351" s="70" t="s">
        <v>1800</v>
      </c>
      <c r="H351" s="70" t="s">
        <v>1801</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2175</v>
      </c>
      <c r="B352" s="70">
        <v>144</v>
      </c>
      <c r="C352" s="70">
        <v>8</v>
      </c>
      <c r="D352" s="70">
        <v>9</v>
      </c>
      <c r="E352" s="70">
        <v>2011</v>
      </c>
      <c r="F352" s="70" t="s">
        <v>178</v>
      </c>
      <c r="G352" s="70" t="s">
        <v>1800</v>
      </c>
      <c r="H352" s="70" t="s">
        <v>1801</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2176</v>
      </c>
      <c r="B353" s="70">
        <v>145</v>
      </c>
      <c r="C353" s="70">
        <v>9</v>
      </c>
      <c r="D353" s="70">
        <v>9</v>
      </c>
      <c r="E353" s="70">
        <v>2012</v>
      </c>
      <c r="F353" s="70" t="s">
        <v>179</v>
      </c>
      <c r="G353" s="70" t="s">
        <v>1800</v>
      </c>
      <c r="H353" s="70" t="s">
        <v>1801</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2177</v>
      </c>
      <c r="B354" s="70">
        <v>146</v>
      </c>
      <c r="C354" s="70">
        <v>10</v>
      </c>
      <c r="D354" s="70">
        <v>9</v>
      </c>
      <c r="E354" s="70">
        <v>2013</v>
      </c>
      <c r="F354" s="70" t="s">
        <v>180</v>
      </c>
      <c r="G354" s="70" t="s">
        <v>1800</v>
      </c>
      <c r="H354" s="70" t="s">
        <v>1801</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2178</v>
      </c>
      <c r="B355" s="70">
        <v>147</v>
      </c>
      <c r="C355" s="70">
        <v>11</v>
      </c>
      <c r="D355" s="70">
        <v>9</v>
      </c>
      <c r="E355" s="70">
        <v>2014</v>
      </c>
      <c r="F355" s="70" t="s">
        <v>181</v>
      </c>
      <c r="G355" s="70" t="s">
        <v>1800</v>
      </c>
      <c r="H355" s="70" t="s">
        <v>1801</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2179</v>
      </c>
      <c r="B356" s="70">
        <v>148</v>
      </c>
      <c r="C356" s="70">
        <v>12</v>
      </c>
      <c r="D356" s="70">
        <v>9</v>
      </c>
      <c r="E356" s="70">
        <v>2015</v>
      </c>
      <c r="F356" s="70" t="s">
        <v>182</v>
      </c>
      <c r="G356" s="70" t="s">
        <v>1800</v>
      </c>
      <c r="H356" s="70" t="s">
        <v>1801</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2180</v>
      </c>
      <c r="B357" s="70">
        <v>149</v>
      </c>
      <c r="C357" s="70">
        <v>13</v>
      </c>
      <c r="D357" s="70">
        <v>9</v>
      </c>
      <c r="E357" s="70">
        <v>2016</v>
      </c>
      <c r="F357" s="70" t="s">
        <v>155</v>
      </c>
      <c r="G357" s="70" t="s">
        <v>1800</v>
      </c>
      <c r="H357" s="70" t="s">
        <v>1801</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2181</v>
      </c>
      <c r="B358" s="70">
        <v>150</v>
      </c>
      <c r="C358" s="70">
        <v>14</v>
      </c>
      <c r="D358" s="70">
        <v>9</v>
      </c>
      <c r="E358" s="70">
        <v>2017</v>
      </c>
      <c r="F358" s="70" t="s">
        <v>156</v>
      </c>
      <c r="G358" s="70" t="s">
        <v>1800</v>
      </c>
      <c r="H358" s="70" t="s">
        <v>1801</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2182</v>
      </c>
      <c r="B359" s="70">
        <v>151</v>
      </c>
      <c r="C359" s="70">
        <v>15</v>
      </c>
      <c r="D359" s="70">
        <v>9</v>
      </c>
      <c r="E359" s="70">
        <v>2018</v>
      </c>
      <c r="F359" s="70" t="s">
        <v>183</v>
      </c>
      <c r="G359" s="70" t="s">
        <v>1800</v>
      </c>
      <c r="H359" s="70" t="s">
        <v>1801</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2183</v>
      </c>
      <c r="B360" s="70">
        <v>152</v>
      </c>
      <c r="C360" s="70">
        <v>16</v>
      </c>
      <c r="D360" s="70">
        <v>9</v>
      </c>
      <c r="E360" s="70">
        <v>2019</v>
      </c>
      <c r="F360" s="70" t="s">
        <v>158</v>
      </c>
      <c r="G360" s="70" t="s">
        <v>1800</v>
      </c>
      <c r="H360" s="70" t="s">
        <v>1801</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2184</v>
      </c>
      <c r="B361" s="70">
        <v>153</v>
      </c>
      <c r="C361" s="70">
        <v>17</v>
      </c>
      <c r="D361" s="70">
        <v>9</v>
      </c>
      <c r="E361" s="70">
        <v>2020</v>
      </c>
      <c r="F361" s="70" t="s">
        <v>159</v>
      </c>
      <c r="G361" s="70" t="s">
        <v>1800</v>
      </c>
      <c r="H361" s="70" t="s">
        <v>1801</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2185</v>
      </c>
      <c r="B362" s="70">
        <v>153</v>
      </c>
      <c r="C362" s="70">
        <v>18</v>
      </c>
      <c r="D362" s="70">
        <v>9</v>
      </c>
      <c r="E362" s="70">
        <v>2021</v>
      </c>
      <c r="F362" s="70" t="s">
        <v>160</v>
      </c>
      <c r="G362" s="70" t="s">
        <v>1800</v>
      </c>
      <c r="H362" s="70" t="s">
        <v>1801</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1814</v>
      </c>
      <c r="B363" s="70">
        <v>153</v>
      </c>
      <c r="C363" s="70">
        <v>19</v>
      </c>
      <c r="D363" s="70">
        <v>9</v>
      </c>
      <c r="E363" s="70">
        <v>2022</v>
      </c>
      <c r="F363" s="70" t="s">
        <v>161</v>
      </c>
      <c r="G363" s="70" t="s">
        <v>1800</v>
      </c>
      <c r="H363" s="70" t="s">
        <v>1801</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2186</v>
      </c>
      <c r="B364" s="70">
        <v>153</v>
      </c>
      <c r="C364" s="70">
        <v>20</v>
      </c>
      <c r="D364" s="70">
        <v>9</v>
      </c>
      <c r="E364" s="70">
        <v>2023</v>
      </c>
      <c r="F364" s="70" t="s">
        <v>1539</v>
      </c>
      <c r="G364" s="70" t="s">
        <v>1800</v>
      </c>
      <c r="H364" s="70" t="s">
        <v>1801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1799</v>
      </c>
      <c r="B365" s="70">
        <v>153</v>
      </c>
      <c r="C365" s="70">
        <v>21</v>
      </c>
      <c r="D365" s="70">
        <v>9</v>
      </c>
      <c r="E365" s="70">
        <v>2024</v>
      </c>
      <c r="F365" s="70" t="s">
        <v>1554</v>
      </c>
      <c r="G365" s="70" t="s">
        <v>1800</v>
      </c>
      <c r="H365" s="70" t="s">
        <v>1801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52</v>
      </c>
      <c r="C366" s="70">
        <v>1</v>
      </c>
      <c r="D366" s="70">
        <v>4</v>
      </c>
      <c r="E366" s="70">
        <v>1990</v>
      </c>
      <c r="F366" s="70" t="s">
        <v>787</v>
      </c>
      <c r="G366" s="70" t="s">
        <v>2188</v>
      </c>
      <c r="H366" s="70" t="s">
        <v>2189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53</v>
      </c>
      <c r="C367" s="70">
        <v>2</v>
      </c>
      <c r="D367" s="70">
        <v>4</v>
      </c>
      <c r="E367" s="70">
        <v>2005</v>
      </c>
      <c r="F367" s="70" t="s">
        <v>789</v>
      </c>
      <c r="G367" s="70" t="s">
        <v>2188</v>
      </c>
      <c r="H367" s="70" t="s">
        <v>2189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54</v>
      </c>
      <c r="C368" s="70">
        <v>3</v>
      </c>
      <c r="D368" s="70">
        <v>4</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55</v>
      </c>
      <c r="C369" s="70">
        <v>4</v>
      </c>
      <c r="D369" s="70">
        <v>4</v>
      </c>
      <c r="E369" s="70">
        <v>2007</v>
      </c>
      <c r="F369" s="70" t="s">
        <v>791</v>
      </c>
      <c r="G369" s="1064" t="s">
        <v>2188</v>
      </c>
      <c r="H369" s="70" t="s">
        <v>2189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56</v>
      </c>
      <c r="C370" s="70">
        <v>5</v>
      </c>
      <c r="D370" s="70">
        <v>4</v>
      </c>
      <c r="E370" s="70">
        <v>2008</v>
      </c>
      <c r="F370" s="70" t="s">
        <v>792</v>
      </c>
      <c r="G370" s="70" t="s">
        <v>2188</v>
      </c>
      <c r="H370" s="70" t="s">
        <v>2189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57</v>
      </c>
      <c r="C371" s="70">
        <v>6</v>
      </c>
      <c r="D371" s="70">
        <v>4</v>
      </c>
      <c r="E371" s="70">
        <v>2009</v>
      </c>
      <c r="F371" s="70" t="s">
        <v>176</v>
      </c>
      <c r="G371" s="70" t="s">
        <v>2188</v>
      </c>
      <c r="H371" s="70" t="s">
        <v>2189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2195</v>
      </c>
      <c r="B372" s="70">
        <v>58</v>
      </c>
      <c r="C372" s="70">
        <v>7</v>
      </c>
      <c r="D372" s="70">
        <v>4</v>
      </c>
      <c r="E372" s="70">
        <v>2010</v>
      </c>
      <c r="F372" s="70" t="s">
        <v>177</v>
      </c>
      <c r="G372" s="70" t="s">
        <v>2188</v>
      </c>
      <c r="H372" s="70" t="s">
        <v>2189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2196</v>
      </c>
      <c r="B373" s="70">
        <v>59</v>
      </c>
      <c r="C373" s="70">
        <v>8</v>
      </c>
      <c r="D373" s="70">
        <v>4</v>
      </c>
      <c r="E373" s="70">
        <v>2011</v>
      </c>
      <c r="F373" s="70" t="s">
        <v>178</v>
      </c>
      <c r="G373" s="70" t="s">
        <v>2188</v>
      </c>
      <c r="H373" s="70" t="s">
        <v>2189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2197</v>
      </c>
      <c r="B374" s="70">
        <v>60</v>
      </c>
      <c r="C374" s="70">
        <v>9</v>
      </c>
      <c r="D374" s="70">
        <v>4</v>
      </c>
      <c r="E374" s="70">
        <v>2012</v>
      </c>
      <c r="F374" s="70" t="s">
        <v>179</v>
      </c>
      <c r="G374" s="70" t="s">
        <v>2188</v>
      </c>
      <c r="H374" s="70" t="s">
        <v>2189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2198</v>
      </c>
      <c r="B375" s="70">
        <v>61</v>
      </c>
      <c r="C375" s="70">
        <v>10</v>
      </c>
      <c r="D375" s="70">
        <v>4</v>
      </c>
      <c r="E375" s="70">
        <v>2013</v>
      </c>
      <c r="F375" s="70" t="s">
        <v>180</v>
      </c>
      <c r="G375" s="70" t="s">
        <v>2188</v>
      </c>
      <c r="H375" s="70" t="s">
        <v>2189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2199</v>
      </c>
      <c r="B376" s="70">
        <v>62</v>
      </c>
      <c r="C376" s="70">
        <v>11</v>
      </c>
      <c r="D376" s="70">
        <v>4</v>
      </c>
      <c r="E376" s="70">
        <v>2014</v>
      </c>
      <c r="F376" s="70" t="s">
        <v>181</v>
      </c>
      <c r="G376" s="70" t="s">
        <v>2188</v>
      </c>
      <c r="H376" s="70" t="s">
        <v>2189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2200</v>
      </c>
      <c r="B377" s="70">
        <v>63</v>
      </c>
      <c r="C377" s="70">
        <v>12</v>
      </c>
      <c r="D377" s="70">
        <v>4</v>
      </c>
      <c r="E377" s="70">
        <v>2015</v>
      </c>
      <c r="F377" s="70" t="s">
        <v>182</v>
      </c>
      <c r="G377" s="70" t="s">
        <v>2188</v>
      </c>
      <c r="H377" s="70" t="s">
        <v>2189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2201</v>
      </c>
      <c r="B378" s="70">
        <v>64</v>
      </c>
      <c r="C378" s="70">
        <v>13</v>
      </c>
      <c r="D378" s="70">
        <v>4</v>
      </c>
      <c r="E378" s="70">
        <v>2016</v>
      </c>
      <c r="F378" s="70" t="s">
        <v>155</v>
      </c>
      <c r="G378" s="70" t="s">
        <v>2188</v>
      </c>
      <c r="H378" s="70" t="s">
        <v>2189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2202</v>
      </c>
      <c r="B379" s="70">
        <v>65</v>
      </c>
      <c r="C379" s="70">
        <v>14</v>
      </c>
      <c r="D379" s="70">
        <v>4</v>
      </c>
      <c r="E379" s="70">
        <v>2017</v>
      </c>
      <c r="F379" s="70" t="s">
        <v>156</v>
      </c>
      <c r="G379" s="70" t="s">
        <v>2188</v>
      </c>
      <c r="H379" s="70" t="s">
        <v>2189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2203</v>
      </c>
      <c r="B380" s="70">
        <v>66</v>
      </c>
      <c r="C380" s="70">
        <v>15</v>
      </c>
      <c r="D380" s="70">
        <v>4</v>
      </c>
      <c r="E380" s="70">
        <v>2018</v>
      </c>
      <c r="F380" s="70" t="s">
        <v>183</v>
      </c>
      <c r="G380" s="70" t="s">
        <v>2188</v>
      </c>
      <c r="H380" s="70" t="s">
        <v>2189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2204</v>
      </c>
      <c r="B381" s="70">
        <v>67</v>
      </c>
      <c r="C381" s="70">
        <v>16</v>
      </c>
      <c r="D381" s="70">
        <v>4</v>
      </c>
      <c r="E381" s="70">
        <v>2019</v>
      </c>
      <c r="F381" s="70" t="s">
        <v>158</v>
      </c>
      <c r="G381" s="70" t="s">
        <v>2188</v>
      </c>
      <c r="H381" s="70" t="s">
        <v>2189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2205</v>
      </c>
      <c r="B382" s="70">
        <v>68</v>
      </c>
      <c r="C382" s="70">
        <v>17</v>
      </c>
      <c r="D382" s="70">
        <v>4</v>
      </c>
      <c r="E382" s="70">
        <v>2020</v>
      </c>
      <c r="F382" s="70" t="s">
        <v>159</v>
      </c>
      <c r="G382" s="70" t="s">
        <v>2188</v>
      </c>
      <c r="H382" s="70" t="s">
        <v>2189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2206</v>
      </c>
      <c r="B383" s="70">
        <v>68</v>
      </c>
      <c r="C383" s="70">
        <v>18</v>
      </c>
      <c r="D383" s="70">
        <v>4</v>
      </c>
      <c r="E383" s="70">
        <v>2021</v>
      </c>
      <c r="F383" s="70" t="s">
        <v>160</v>
      </c>
      <c r="G383" s="70" t="s">
        <v>2188</v>
      </c>
      <c r="H383" s="70" t="s">
        <v>2189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2207</v>
      </c>
      <c r="B384" s="70">
        <v>68</v>
      </c>
      <c r="C384" s="70">
        <v>19</v>
      </c>
      <c r="D384" s="70">
        <v>4</v>
      </c>
      <c r="E384" s="70">
        <v>2022</v>
      </c>
      <c r="F384" s="70" t="s">
        <v>161</v>
      </c>
      <c r="G384" s="70" t="s">
        <v>2188</v>
      </c>
      <c r="H384" s="70" t="s">
        <v>2189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68</v>
      </c>
      <c r="C385" s="70">
        <v>20</v>
      </c>
      <c r="D385" s="70">
        <v>4</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68</v>
      </c>
      <c r="C386" s="70">
        <v>21</v>
      </c>
      <c r="D386" s="70">
        <v>4</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409</v>
      </c>
      <c r="C387" s="70">
        <v>1</v>
      </c>
      <c r="D387" s="70">
        <v>25</v>
      </c>
      <c r="E387" s="70">
        <v>1990</v>
      </c>
      <c r="F387" s="70" t="s">
        <v>787</v>
      </c>
      <c r="G387" s="1064" t="s">
        <v>2211</v>
      </c>
      <c r="H387" s="70" t="s">
        <v>2212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410</v>
      </c>
      <c r="C388" s="70">
        <v>2</v>
      </c>
      <c r="D388" s="70">
        <v>25</v>
      </c>
      <c r="E388" s="70">
        <v>2005</v>
      </c>
      <c r="F388" s="70" t="s">
        <v>789</v>
      </c>
      <c r="G388" s="70" t="s">
        <v>2211</v>
      </c>
      <c r="H388" s="70" t="s">
        <v>2212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411</v>
      </c>
      <c r="C389" s="70">
        <v>3</v>
      </c>
      <c r="D389" s="70">
        <v>25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412</v>
      </c>
      <c r="C390" s="70">
        <v>4</v>
      </c>
      <c r="D390" s="70">
        <v>25</v>
      </c>
      <c r="E390" s="70">
        <v>2007</v>
      </c>
      <c r="F390" s="70" t="s">
        <v>791</v>
      </c>
      <c r="G390" s="70" t="s">
        <v>2211</v>
      </c>
      <c r="H390" s="70" t="s">
        <v>2212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413</v>
      </c>
      <c r="C391" s="70">
        <v>5</v>
      </c>
      <c r="D391" s="70">
        <v>25</v>
      </c>
      <c r="E391" s="70">
        <v>2008</v>
      </c>
      <c r="F391" s="70" t="s">
        <v>792</v>
      </c>
      <c r="G391" s="70" t="s">
        <v>2211</v>
      </c>
      <c r="H391" s="70" t="s">
        <v>2212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414</v>
      </c>
      <c r="C392" s="70">
        <v>6</v>
      </c>
      <c r="D392" s="70">
        <v>25</v>
      </c>
      <c r="E392" s="70">
        <v>2009</v>
      </c>
      <c r="F392" s="70" t="s">
        <v>176</v>
      </c>
      <c r="G392" s="70" t="s">
        <v>2211</v>
      </c>
      <c r="H392" s="70" t="s">
        <v>2212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2218</v>
      </c>
      <c r="B393" s="70">
        <v>415</v>
      </c>
      <c r="C393" s="70">
        <v>7</v>
      </c>
      <c r="D393" s="70">
        <v>25</v>
      </c>
      <c r="E393" s="70">
        <v>2010</v>
      </c>
      <c r="F393" s="70" t="s">
        <v>177</v>
      </c>
      <c r="G393" s="70" t="s">
        <v>2211</v>
      </c>
      <c r="H393" s="70" t="s">
        <v>2212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2219</v>
      </c>
      <c r="B394" s="70">
        <v>416</v>
      </c>
      <c r="C394" s="70">
        <v>8</v>
      </c>
      <c r="D394" s="70">
        <v>25</v>
      </c>
      <c r="E394" s="70">
        <v>2011</v>
      </c>
      <c r="F394" s="70" t="s">
        <v>178</v>
      </c>
      <c r="G394" s="70" t="s">
        <v>2211</v>
      </c>
      <c r="H394" s="70" t="s">
        <v>2212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2220</v>
      </c>
      <c r="B395" s="70">
        <v>417</v>
      </c>
      <c r="C395" s="70">
        <v>9</v>
      </c>
      <c r="D395" s="70">
        <v>25</v>
      </c>
      <c r="E395" s="70">
        <v>2012</v>
      </c>
      <c r="F395" s="70" t="s">
        <v>179</v>
      </c>
      <c r="G395" s="70" t="s">
        <v>2211</v>
      </c>
      <c r="H395" s="70" t="s">
        <v>2212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2221</v>
      </c>
      <c r="B396" s="70">
        <v>418</v>
      </c>
      <c r="C396" s="70">
        <v>10</v>
      </c>
      <c r="D396" s="70">
        <v>25</v>
      </c>
      <c r="E396" s="70">
        <v>2013</v>
      </c>
      <c r="F396" s="70" t="s">
        <v>180</v>
      </c>
      <c r="G396" s="70" t="s">
        <v>2211</v>
      </c>
      <c r="H396" s="70" t="s">
        <v>2212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2222</v>
      </c>
      <c r="B397" s="70">
        <v>419</v>
      </c>
      <c r="C397" s="70">
        <v>11</v>
      </c>
      <c r="D397" s="70">
        <v>25</v>
      </c>
      <c r="E397" s="70">
        <v>2014</v>
      </c>
      <c r="F397" s="70" t="s">
        <v>181</v>
      </c>
      <c r="G397" s="70" t="s">
        <v>2211</v>
      </c>
      <c r="H397" s="70" t="s">
        <v>2212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2223</v>
      </c>
      <c r="B398" s="70">
        <v>420</v>
      </c>
      <c r="C398" s="70">
        <v>12</v>
      </c>
      <c r="D398" s="70">
        <v>25</v>
      </c>
      <c r="E398" s="70">
        <v>2015</v>
      </c>
      <c r="F398" s="70" t="s">
        <v>182</v>
      </c>
      <c r="G398" s="70" t="s">
        <v>2211</v>
      </c>
      <c r="H398" s="70" t="s">
        <v>2212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2224</v>
      </c>
      <c r="B399" s="70">
        <v>421</v>
      </c>
      <c r="C399" s="70">
        <v>13</v>
      </c>
      <c r="D399" s="70">
        <v>25</v>
      </c>
      <c r="E399" s="70">
        <v>2016</v>
      </c>
      <c r="F399" s="70" t="s">
        <v>155</v>
      </c>
      <c r="G399" s="70" t="s">
        <v>2211</v>
      </c>
      <c r="H399" s="70" t="s">
        <v>2212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2225</v>
      </c>
      <c r="B400" s="70">
        <v>422</v>
      </c>
      <c r="C400" s="70">
        <v>14</v>
      </c>
      <c r="D400" s="70">
        <v>25</v>
      </c>
      <c r="E400" s="70">
        <v>2017</v>
      </c>
      <c r="F400" s="70" t="s">
        <v>156</v>
      </c>
      <c r="G400" s="70" t="s">
        <v>2211</v>
      </c>
      <c r="H400" s="70" t="s">
        <v>2212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2226</v>
      </c>
      <c r="B401" s="70">
        <v>423</v>
      </c>
      <c r="C401" s="70">
        <v>15</v>
      </c>
      <c r="D401" s="70">
        <v>25</v>
      </c>
      <c r="E401" s="70">
        <v>2018</v>
      </c>
      <c r="F401" s="70" t="s">
        <v>183</v>
      </c>
      <c r="G401" s="70" t="s">
        <v>2211</v>
      </c>
      <c r="H401" s="70" t="s">
        <v>2212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2227</v>
      </c>
      <c r="B402" s="70">
        <v>424</v>
      </c>
      <c r="C402" s="70">
        <v>16</v>
      </c>
      <c r="D402" s="70">
        <v>25</v>
      </c>
      <c r="E402" s="70">
        <v>2019</v>
      </c>
      <c r="F402" s="70" t="s">
        <v>158</v>
      </c>
      <c r="G402" s="70" t="s">
        <v>2211</v>
      </c>
      <c r="H402" s="70" t="s">
        <v>2212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2228</v>
      </c>
      <c r="B403" s="70">
        <v>425</v>
      </c>
      <c r="C403" s="70">
        <v>17</v>
      </c>
      <c r="D403" s="70">
        <v>25</v>
      </c>
      <c r="E403" s="70">
        <v>2020</v>
      </c>
      <c r="F403" s="70" t="s">
        <v>159</v>
      </c>
      <c r="G403" s="70" t="s">
        <v>2211</v>
      </c>
      <c r="H403" s="70" t="s">
        <v>2212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2229</v>
      </c>
      <c r="B404" s="70">
        <v>425</v>
      </c>
      <c r="C404" s="70">
        <v>18</v>
      </c>
      <c r="D404" s="70">
        <v>25</v>
      </c>
      <c r="E404" s="70">
        <v>2021</v>
      </c>
      <c r="F404" s="70" t="s">
        <v>160</v>
      </c>
      <c r="G404" s="70" t="s">
        <v>2211</v>
      </c>
      <c r="H404" s="70" t="s">
        <v>2212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2230</v>
      </c>
      <c r="B405" s="70">
        <v>425</v>
      </c>
      <c r="C405" s="70">
        <v>19</v>
      </c>
      <c r="D405" s="70">
        <v>25</v>
      </c>
      <c r="E405" s="70">
        <v>2022</v>
      </c>
      <c r="F405" s="70" t="s">
        <v>161</v>
      </c>
      <c r="G405" s="70" t="s">
        <v>2211</v>
      </c>
      <c r="H405" s="70" t="s">
        <v>2212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425</v>
      </c>
      <c r="C406" s="70">
        <v>20</v>
      </c>
      <c r="D406" s="70">
        <v>25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425</v>
      </c>
      <c r="C407" s="70">
        <v>21</v>
      </c>
      <c r="D407" s="70">
        <v>25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171</v>
      </c>
      <c r="C408" s="70">
        <v>1</v>
      </c>
      <c r="D408" s="70">
        <v>11</v>
      </c>
      <c r="E408" s="70">
        <v>1990</v>
      </c>
      <c r="F408" s="70" t="s">
        <v>787</v>
      </c>
      <c r="G408" s="70" t="s">
        <v>1678</v>
      </c>
      <c r="H408" s="70" t="s">
        <v>1679</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2234</v>
      </c>
      <c r="B409" s="70">
        <v>172</v>
      </c>
      <c r="C409" s="70">
        <v>2</v>
      </c>
      <c r="D409" s="70">
        <v>11</v>
      </c>
      <c r="E409" s="70">
        <v>2005</v>
      </c>
      <c r="F409" s="70" t="s">
        <v>789</v>
      </c>
      <c r="G409" s="70" t="s">
        <v>1678</v>
      </c>
      <c r="H409" s="70" t="s">
        <v>1679</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2235</v>
      </c>
      <c r="B410" s="70">
        <v>173</v>
      </c>
      <c r="C410" s="70">
        <v>3</v>
      </c>
      <c r="D410" s="70">
        <v>11</v>
      </c>
      <c r="E410" s="70">
        <v>2006</v>
      </c>
      <c r="F410" s="70" t="s">
        <v>790</v>
      </c>
      <c r="G410" s="70" t="s">
        <v>1678</v>
      </c>
      <c r="H410" s="70" t="s">
        <v>1679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2236</v>
      </c>
      <c r="B411" s="70">
        <v>174</v>
      </c>
      <c r="C411" s="70">
        <v>4</v>
      </c>
      <c r="D411" s="70">
        <v>11</v>
      </c>
      <c r="E411" s="70">
        <v>2007</v>
      </c>
      <c r="F411" s="70" t="s">
        <v>791</v>
      </c>
      <c r="G411" s="70" t="s">
        <v>1678</v>
      </c>
      <c r="H411" s="70" t="s">
        <v>1679</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2237</v>
      </c>
      <c r="B412" s="70">
        <v>175</v>
      </c>
      <c r="C412" s="70">
        <v>5</v>
      </c>
      <c r="D412" s="70">
        <v>11</v>
      </c>
      <c r="E412" s="70">
        <v>2008</v>
      </c>
      <c r="F412" s="70" t="s">
        <v>792</v>
      </c>
      <c r="G412" s="70" t="s">
        <v>1678</v>
      </c>
      <c r="H412" s="70" t="s">
        <v>1679</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2238</v>
      </c>
      <c r="B413" s="70">
        <v>176</v>
      </c>
      <c r="C413" s="70">
        <v>6</v>
      </c>
      <c r="D413" s="70">
        <v>11</v>
      </c>
      <c r="E413" s="70">
        <v>2009</v>
      </c>
      <c r="F413" s="70" t="s">
        <v>176</v>
      </c>
      <c r="G413" s="70" t="s">
        <v>1678</v>
      </c>
      <c r="H413" s="70" t="s">
        <v>1679</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2239</v>
      </c>
      <c r="B414" s="70">
        <v>177</v>
      </c>
      <c r="C414" s="70">
        <v>7</v>
      </c>
      <c r="D414" s="70">
        <v>11</v>
      </c>
      <c r="E414" s="70">
        <v>2010</v>
      </c>
      <c r="F414" s="70" t="s">
        <v>177</v>
      </c>
      <c r="G414" s="70" t="s">
        <v>1678</v>
      </c>
      <c r="H414" s="70" t="s">
        <v>1679</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2240</v>
      </c>
      <c r="B415" s="70">
        <v>178</v>
      </c>
      <c r="C415" s="70">
        <v>8</v>
      </c>
      <c r="D415" s="70">
        <v>11</v>
      </c>
      <c r="E415" s="70">
        <v>2011</v>
      </c>
      <c r="F415" s="70" t="s">
        <v>178</v>
      </c>
      <c r="G415" s="70" t="s">
        <v>1678</v>
      </c>
      <c r="H415" s="70" t="s">
        <v>1679</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2241</v>
      </c>
      <c r="B416" s="70">
        <v>179</v>
      </c>
      <c r="C416" s="70">
        <v>9</v>
      </c>
      <c r="D416" s="70">
        <v>11</v>
      </c>
      <c r="E416" s="70">
        <v>2012</v>
      </c>
      <c r="F416" s="70" t="s">
        <v>179</v>
      </c>
      <c r="G416" s="70" t="s">
        <v>1678</v>
      </c>
      <c r="H416" s="70" t="s">
        <v>1679</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2242</v>
      </c>
      <c r="B417" s="70">
        <v>180</v>
      </c>
      <c r="C417" s="70">
        <v>10</v>
      </c>
      <c r="D417" s="70">
        <v>11</v>
      </c>
      <c r="E417" s="70">
        <v>2013</v>
      </c>
      <c r="F417" s="70" t="s">
        <v>180</v>
      </c>
      <c r="G417" s="70" t="s">
        <v>1678</v>
      </c>
      <c r="H417" s="70" t="s">
        <v>1679</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2243</v>
      </c>
      <c r="B418" s="70">
        <v>181</v>
      </c>
      <c r="C418" s="70">
        <v>11</v>
      </c>
      <c r="D418" s="70">
        <v>11</v>
      </c>
      <c r="E418" s="70">
        <v>2014</v>
      </c>
      <c r="F418" s="70" t="s">
        <v>181</v>
      </c>
      <c r="G418" s="70" t="s">
        <v>1678</v>
      </c>
      <c r="H418" s="70" t="s">
        <v>1679</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2244</v>
      </c>
      <c r="B419" s="70">
        <v>182</v>
      </c>
      <c r="C419" s="70">
        <v>12</v>
      </c>
      <c r="D419" s="70">
        <v>11</v>
      </c>
      <c r="E419" s="70">
        <v>2015</v>
      </c>
      <c r="F419" s="70" t="s">
        <v>182</v>
      </c>
      <c r="G419" s="70" t="s">
        <v>1678</v>
      </c>
      <c r="H419" s="70" t="s">
        <v>1679</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2245</v>
      </c>
      <c r="B420" s="70">
        <v>183</v>
      </c>
      <c r="C420" s="70">
        <v>13</v>
      </c>
      <c r="D420" s="70">
        <v>11</v>
      </c>
      <c r="E420" s="70">
        <v>2016</v>
      </c>
      <c r="F420" s="70" t="s">
        <v>155</v>
      </c>
      <c r="G420" s="70" t="s">
        <v>1678</v>
      </c>
      <c r="H420" s="70" t="s">
        <v>1679</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2246</v>
      </c>
      <c r="B421" s="70">
        <v>184</v>
      </c>
      <c r="C421" s="70">
        <v>14</v>
      </c>
      <c r="D421" s="70">
        <v>11</v>
      </c>
      <c r="E421" s="70">
        <v>2017</v>
      </c>
      <c r="F421" s="70" t="s">
        <v>156</v>
      </c>
      <c r="G421" s="70" t="s">
        <v>1678</v>
      </c>
      <c r="H421" s="70" t="s">
        <v>1679</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2247</v>
      </c>
      <c r="B422" s="70">
        <v>185</v>
      </c>
      <c r="C422" s="70">
        <v>15</v>
      </c>
      <c r="D422" s="70">
        <v>11</v>
      </c>
      <c r="E422" s="70">
        <v>2018</v>
      </c>
      <c r="F422" s="70" t="s">
        <v>183</v>
      </c>
      <c r="G422" s="70" t="s">
        <v>1678</v>
      </c>
      <c r="H422" s="70" t="s">
        <v>1679</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2248</v>
      </c>
      <c r="B423" s="70">
        <v>186</v>
      </c>
      <c r="C423" s="70">
        <v>16</v>
      </c>
      <c r="D423" s="70">
        <v>11</v>
      </c>
      <c r="E423" s="70">
        <v>2019</v>
      </c>
      <c r="F423" s="70" t="s">
        <v>158</v>
      </c>
      <c r="G423" s="70" t="s">
        <v>1678</v>
      </c>
      <c r="H423" s="70" t="s">
        <v>1679</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2249</v>
      </c>
      <c r="B424" s="70">
        <v>187</v>
      </c>
      <c r="C424" s="70">
        <v>17</v>
      </c>
      <c r="D424" s="70">
        <v>11</v>
      </c>
      <c r="E424" s="70">
        <v>2020</v>
      </c>
      <c r="F424" s="70" t="s">
        <v>159</v>
      </c>
      <c r="G424" s="70" t="s">
        <v>1678</v>
      </c>
      <c r="H424" s="70" t="s">
        <v>1679</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2250</v>
      </c>
      <c r="B425" s="70">
        <v>187</v>
      </c>
      <c r="C425" s="70">
        <v>18</v>
      </c>
      <c r="D425" s="70">
        <v>11</v>
      </c>
      <c r="E425" s="70">
        <v>2021</v>
      </c>
      <c r="F425" s="70" t="s">
        <v>160</v>
      </c>
      <c r="G425" s="1064" t="s">
        <v>1678</v>
      </c>
      <c r="H425" s="70" t="s">
        <v>1679</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1770</v>
      </c>
      <c r="B426" s="70">
        <v>187</v>
      </c>
      <c r="C426" s="70">
        <v>19</v>
      </c>
      <c r="D426" s="70">
        <v>11</v>
      </c>
      <c r="E426" s="70">
        <v>2022</v>
      </c>
      <c r="F426" s="70" t="s">
        <v>161</v>
      </c>
      <c r="G426" s="1064" t="s">
        <v>1678</v>
      </c>
      <c r="H426" s="70" t="s">
        <v>1679</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2251</v>
      </c>
      <c r="B427" s="70">
        <v>187</v>
      </c>
      <c r="C427" s="70">
        <v>20</v>
      </c>
      <c r="D427" s="70">
        <v>11</v>
      </c>
      <c r="E427" s="70">
        <v>2023</v>
      </c>
      <c r="F427" s="70" t="s">
        <v>1539</v>
      </c>
      <c r="G427" s="70" t="s">
        <v>1678</v>
      </c>
      <c r="H427" s="70" t="s">
        <v>1679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1677</v>
      </c>
      <c r="B428" s="70">
        <v>187</v>
      </c>
      <c r="C428" s="70">
        <v>21</v>
      </c>
      <c r="D428" s="70">
        <v>11</v>
      </c>
      <c r="E428" s="70">
        <v>2024</v>
      </c>
      <c r="F428" s="70" t="s">
        <v>1554</v>
      </c>
      <c r="G428" s="70" t="s">
        <v>1678</v>
      </c>
      <c r="H428" s="70" t="s">
        <v>1679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18</v>
      </c>
      <c r="C429" s="70">
        <v>1</v>
      </c>
      <c r="D429" s="70">
        <v>2</v>
      </c>
      <c r="E429" s="70">
        <v>1990</v>
      </c>
      <c r="F429" s="70" t="s">
        <v>787</v>
      </c>
      <c r="G429" s="70" t="s">
        <v>2253</v>
      </c>
      <c r="H429" s="70" t="s">
        <v>2254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19</v>
      </c>
      <c r="C430" s="70">
        <v>2</v>
      </c>
      <c r="D430" s="70">
        <v>2</v>
      </c>
      <c r="E430" s="70">
        <v>2005</v>
      </c>
      <c r="F430" s="70" t="s">
        <v>789</v>
      </c>
      <c r="G430" s="70" t="s">
        <v>2253</v>
      </c>
      <c r="H430" s="70" t="s">
        <v>2254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20</v>
      </c>
      <c r="C431" s="70">
        <v>3</v>
      </c>
      <c r="D431" s="70">
        <v>2</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21</v>
      </c>
      <c r="C432" s="70">
        <v>4</v>
      </c>
      <c r="D432" s="70">
        <v>2</v>
      </c>
      <c r="E432" s="70">
        <v>2007</v>
      </c>
      <c r="F432" s="70" t="s">
        <v>791</v>
      </c>
      <c r="G432" s="70" t="s">
        <v>2253</v>
      </c>
      <c r="H432" s="70" t="s">
        <v>2254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22</v>
      </c>
      <c r="C433" s="70">
        <v>5</v>
      </c>
      <c r="D433" s="70">
        <v>2</v>
      </c>
      <c r="E433" s="70">
        <v>2008</v>
      </c>
      <c r="F433" s="70" t="s">
        <v>792</v>
      </c>
      <c r="G433" s="70" t="s">
        <v>2253</v>
      </c>
      <c r="H433" s="70" t="s">
        <v>2254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23</v>
      </c>
      <c r="C434" s="70">
        <v>6</v>
      </c>
      <c r="D434" s="70">
        <v>2</v>
      </c>
      <c r="E434" s="70">
        <v>2009</v>
      </c>
      <c r="F434" s="70" t="s">
        <v>176</v>
      </c>
      <c r="G434" s="70" t="s">
        <v>2253</v>
      </c>
      <c r="H434" s="70" t="s">
        <v>2254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24</v>
      </c>
      <c r="C435" s="70">
        <v>7</v>
      </c>
      <c r="D435" s="70">
        <v>2</v>
      </c>
      <c r="E435" s="70">
        <v>2010</v>
      </c>
      <c r="F435" s="70" t="s">
        <v>177</v>
      </c>
      <c r="G435" s="70" t="s">
        <v>2253</v>
      </c>
      <c r="H435" s="70" t="s">
        <v>2254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25</v>
      </c>
      <c r="C436" s="70">
        <v>8</v>
      </c>
      <c r="D436" s="70">
        <v>2</v>
      </c>
      <c r="E436" s="70">
        <v>2011</v>
      </c>
      <c r="F436" s="70" t="s">
        <v>178</v>
      </c>
      <c r="G436" s="70" t="s">
        <v>2253</v>
      </c>
      <c r="H436" s="70" t="s">
        <v>2254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26</v>
      </c>
      <c r="C437" s="70">
        <v>9</v>
      </c>
      <c r="D437" s="70">
        <v>2</v>
      </c>
      <c r="E437" s="70">
        <v>2012</v>
      </c>
      <c r="F437" s="70" t="s">
        <v>179</v>
      </c>
      <c r="G437" s="70" t="s">
        <v>2253</v>
      </c>
      <c r="H437" s="70" t="s">
        <v>2254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27</v>
      </c>
      <c r="C438" s="70">
        <v>10</v>
      </c>
      <c r="D438" s="70">
        <v>2</v>
      </c>
      <c r="E438" s="70">
        <v>2013</v>
      </c>
      <c r="F438" s="70" t="s">
        <v>180</v>
      </c>
      <c r="G438" s="70" t="s">
        <v>2253</v>
      </c>
      <c r="H438" s="70" t="s">
        <v>2254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28</v>
      </c>
      <c r="C439" s="70">
        <v>11</v>
      </c>
      <c r="D439" s="70">
        <v>2</v>
      </c>
      <c r="E439" s="70">
        <v>2014</v>
      </c>
      <c r="F439" s="70" t="s">
        <v>181</v>
      </c>
      <c r="G439" s="70" t="s">
        <v>2253</v>
      </c>
      <c r="H439" s="70" t="s">
        <v>2254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29</v>
      </c>
      <c r="C440" s="70">
        <v>12</v>
      </c>
      <c r="D440" s="70">
        <v>2</v>
      </c>
      <c r="E440" s="70">
        <v>2015</v>
      </c>
      <c r="F440" s="70" t="s">
        <v>182</v>
      </c>
      <c r="G440" s="70" t="s">
        <v>2253</v>
      </c>
      <c r="H440" s="70" t="s">
        <v>2254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30</v>
      </c>
      <c r="C441" s="70">
        <v>13</v>
      </c>
      <c r="D441" s="70">
        <v>2</v>
      </c>
      <c r="E441" s="70">
        <v>2016</v>
      </c>
      <c r="F441" s="70" t="s">
        <v>155</v>
      </c>
      <c r="G441" s="70" t="s">
        <v>2253</v>
      </c>
      <c r="H441" s="70" t="s">
        <v>2254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2267</v>
      </c>
      <c r="B442" s="70">
        <v>31</v>
      </c>
      <c r="C442" s="70">
        <v>14</v>
      </c>
      <c r="D442" s="70">
        <v>2</v>
      </c>
      <c r="E442" s="70">
        <v>2017</v>
      </c>
      <c r="F442" s="70" t="s">
        <v>156</v>
      </c>
      <c r="G442" s="70" t="s">
        <v>2253</v>
      </c>
      <c r="H442" s="70" t="s">
        <v>2254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2268</v>
      </c>
      <c r="B443" s="70">
        <v>32</v>
      </c>
      <c r="C443" s="70">
        <v>15</v>
      </c>
      <c r="D443" s="70">
        <v>2</v>
      </c>
      <c r="E443" s="70">
        <v>2018</v>
      </c>
      <c r="F443" s="70" t="s">
        <v>183</v>
      </c>
      <c r="G443" s="70" t="s">
        <v>2253</v>
      </c>
      <c r="H443" s="70" t="s">
        <v>2254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2269</v>
      </c>
      <c r="B444" s="70">
        <v>33</v>
      </c>
      <c r="C444" s="70">
        <v>16</v>
      </c>
      <c r="D444" s="70">
        <v>2</v>
      </c>
      <c r="E444" s="70">
        <v>2019</v>
      </c>
      <c r="F444" s="70" t="s">
        <v>158</v>
      </c>
      <c r="G444" s="1064" t="s">
        <v>2253</v>
      </c>
      <c r="H444" s="70" t="s">
        <v>2254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2270</v>
      </c>
      <c r="B445" s="70">
        <v>34</v>
      </c>
      <c r="C445" s="70">
        <v>17</v>
      </c>
      <c r="D445" s="70">
        <v>2</v>
      </c>
      <c r="E445" s="70">
        <v>2020</v>
      </c>
      <c r="F445" s="70" t="s">
        <v>159</v>
      </c>
      <c r="G445" s="1064" t="s">
        <v>2253</v>
      </c>
      <c r="H445" s="70" t="s">
        <v>2254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2271</v>
      </c>
      <c r="B446" s="70">
        <v>34</v>
      </c>
      <c r="C446" s="70">
        <v>18</v>
      </c>
      <c r="D446" s="70">
        <v>2</v>
      </c>
      <c r="E446" s="70">
        <v>2021</v>
      </c>
      <c r="F446" s="70" t="s">
        <v>160</v>
      </c>
      <c r="G446" s="70" t="s">
        <v>2253</v>
      </c>
      <c r="H446" s="70" t="s">
        <v>2254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2272</v>
      </c>
      <c r="B447" s="70">
        <v>34</v>
      </c>
      <c r="C447" s="70">
        <v>19</v>
      </c>
      <c r="D447" s="70">
        <v>2</v>
      </c>
      <c r="E447" s="70">
        <v>2022</v>
      </c>
      <c r="F447" s="70" t="s">
        <v>161</v>
      </c>
      <c r="G447" s="70" t="s">
        <v>2253</v>
      </c>
      <c r="H447" s="70" t="s">
        <v>2254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v>
      </c>
      <c r="C448" s="70">
        <v>20</v>
      </c>
      <c r="D448" s="70">
        <v>2</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v>
      </c>
      <c r="C449" s="70">
        <v>21</v>
      </c>
      <c r="D449" s="70">
        <v>2</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222</v>
      </c>
      <c r="C450" s="70">
        <v>1</v>
      </c>
      <c r="D450" s="70">
        <v>14</v>
      </c>
      <c r="E450" s="70">
        <v>1990</v>
      </c>
      <c r="F450" s="70" t="s">
        <v>787</v>
      </c>
      <c r="G450" s="70" t="s">
        <v>2276</v>
      </c>
      <c r="H450" s="70" t="s">
        <v>1819</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223</v>
      </c>
      <c r="C451" s="70">
        <v>2</v>
      </c>
      <c r="D451" s="70">
        <v>14</v>
      </c>
      <c r="E451" s="70">
        <v>2005</v>
      </c>
      <c r="F451" s="70" t="s">
        <v>789</v>
      </c>
      <c r="G451" s="70" t="s">
        <v>2276</v>
      </c>
      <c r="H451" s="70" t="s">
        <v>1819</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224</v>
      </c>
      <c r="C452" s="70">
        <v>3</v>
      </c>
      <c r="D452" s="70">
        <v>14</v>
      </c>
      <c r="E452" s="70">
        <v>2006</v>
      </c>
      <c r="F452" s="70" t="s">
        <v>790</v>
      </c>
      <c r="G452" s="70" t="s">
        <v>2276</v>
      </c>
      <c r="H452" s="70" t="s">
        <v>1819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225</v>
      </c>
      <c r="C453" s="70">
        <v>4</v>
      </c>
      <c r="D453" s="70">
        <v>14</v>
      </c>
      <c r="E453" s="70">
        <v>2007</v>
      </c>
      <c r="F453" s="70" t="s">
        <v>791</v>
      </c>
      <c r="G453" s="70" t="s">
        <v>2276</v>
      </c>
      <c r="H453" s="70" t="s">
        <v>1819</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226</v>
      </c>
      <c r="C454" s="70">
        <v>5</v>
      </c>
      <c r="D454" s="70">
        <v>14</v>
      </c>
      <c r="E454" s="70">
        <v>2008</v>
      </c>
      <c r="F454" s="70" t="s">
        <v>792</v>
      </c>
      <c r="G454" s="70" t="s">
        <v>2276</v>
      </c>
      <c r="H454" s="70" t="s">
        <v>1819</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227</v>
      </c>
      <c r="C455" s="70">
        <v>6</v>
      </c>
      <c r="D455" s="70">
        <v>14</v>
      </c>
      <c r="E455" s="70">
        <v>2009</v>
      </c>
      <c r="F455" s="70" t="s">
        <v>176</v>
      </c>
      <c r="G455" s="70" t="s">
        <v>2276</v>
      </c>
      <c r="H455" s="70" t="s">
        <v>1819</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2282</v>
      </c>
      <c r="B456" s="70">
        <v>228</v>
      </c>
      <c r="C456" s="70">
        <v>7</v>
      </c>
      <c r="D456" s="70">
        <v>14</v>
      </c>
      <c r="E456" s="70">
        <v>2010</v>
      </c>
      <c r="F456" s="70" t="s">
        <v>177</v>
      </c>
      <c r="G456" s="70" t="s">
        <v>2276</v>
      </c>
      <c r="H456" s="70" t="s">
        <v>1819</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2283</v>
      </c>
      <c r="B457" s="70">
        <v>229</v>
      </c>
      <c r="C457" s="70">
        <v>8</v>
      </c>
      <c r="D457" s="70">
        <v>14</v>
      </c>
      <c r="E457" s="70">
        <v>2011</v>
      </c>
      <c r="F457" s="70" t="s">
        <v>178</v>
      </c>
      <c r="G457" s="70" t="s">
        <v>2276</v>
      </c>
      <c r="H457" s="70" t="s">
        <v>1819</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2284</v>
      </c>
      <c r="B458" s="70">
        <v>230</v>
      </c>
      <c r="C458" s="70">
        <v>9</v>
      </c>
      <c r="D458" s="70">
        <v>14</v>
      </c>
      <c r="E458" s="70">
        <v>2012</v>
      </c>
      <c r="F458" s="70" t="s">
        <v>179</v>
      </c>
      <c r="G458" s="70" t="s">
        <v>2276</v>
      </c>
      <c r="H458" s="70" t="s">
        <v>1819</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2285</v>
      </c>
      <c r="B459" s="70">
        <v>231</v>
      </c>
      <c r="C459" s="70">
        <v>10</v>
      </c>
      <c r="D459" s="70">
        <v>14</v>
      </c>
      <c r="E459" s="70">
        <v>2013</v>
      </c>
      <c r="F459" s="70" t="s">
        <v>180</v>
      </c>
      <c r="G459" s="70" t="s">
        <v>2276</v>
      </c>
      <c r="H459" s="70" t="s">
        <v>1819</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2286</v>
      </c>
      <c r="B460" s="70">
        <v>232</v>
      </c>
      <c r="C460" s="70">
        <v>11</v>
      </c>
      <c r="D460" s="70">
        <v>14</v>
      </c>
      <c r="E460" s="70">
        <v>2014</v>
      </c>
      <c r="F460" s="70" t="s">
        <v>181</v>
      </c>
      <c r="G460" s="70" t="s">
        <v>2276</v>
      </c>
      <c r="H460" s="70" t="s">
        <v>1819</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2287</v>
      </c>
      <c r="B461" s="70">
        <v>233</v>
      </c>
      <c r="C461" s="70">
        <v>12</v>
      </c>
      <c r="D461" s="70">
        <v>14</v>
      </c>
      <c r="E461" s="70">
        <v>2015</v>
      </c>
      <c r="F461" s="70" t="s">
        <v>182</v>
      </c>
      <c r="G461" s="70" t="s">
        <v>2276</v>
      </c>
      <c r="H461" s="70" t="s">
        <v>1819</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2288</v>
      </c>
      <c r="B462" s="70">
        <v>234</v>
      </c>
      <c r="C462" s="70">
        <v>13</v>
      </c>
      <c r="D462" s="70">
        <v>14</v>
      </c>
      <c r="E462" s="70">
        <v>2016</v>
      </c>
      <c r="F462" s="70" t="s">
        <v>155</v>
      </c>
      <c r="G462" s="1064" t="s">
        <v>2276</v>
      </c>
      <c r="H462" s="70" t="s">
        <v>1819</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2289</v>
      </c>
      <c r="B463" s="70">
        <v>235</v>
      </c>
      <c r="C463" s="70">
        <v>14</v>
      </c>
      <c r="D463" s="70">
        <v>14</v>
      </c>
      <c r="E463" s="70">
        <v>2017</v>
      </c>
      <c r="F463" s="70" t="s">
        <v>156</v>
      </c>
      <c r="G463" s="1064" t="s">
        <v>2276</v>
      </c>
      <c r="H463" s="70" t="s">
        <v>1819</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2290</v>
      </c>
      <c r="B464" s="70">
        <v>236</v>
      </c>
      <c r="C464" s="70">
        <v>15</v>
      </c>
      <c r="D464" s="70">
        <v>14</v>
      </c>
      <c r="E464" s="70">
        <v>2018</v>
      </c>
      <c r="F464" s="70" t="s">
        <v>183</v>
      </c>
      <c r="G464" s="70" t="s">
        <v>2276</v>
      </c>
      <c r="H464" s="70" t="s">
        <v>1819</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2291</v>
      </c>
      <c r="B465" s="70">
        <v>237</v>
      </c>
      <c r="C465" s="70">
        <v>16</v>
      </c>
      <c r="D465" s="70">
        <v>14</v>
      </c>
      <c r="E465" s="70">
        <v>2019</v>
      </c>
      <c r="F465" s="70" t="s">
        <v>158</v>
      </c>
      <c r="G465" s="70" t="s">
        <v>2276</v>
      </c>
      <c r="H465" s="70" t="s">
        <v>1819</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2292</v>
      </c>
      <c r="B466" s="70">
        <v>238</v>
      </c>
      <c r="C466" s="70">
        <v>17</v>
      </c>
      <c r="D466" s="70">
        <v>14</v>
      </c>
      <c r="E466" s="70">
        <v>2020</v>
      </c>
      <c r="F466" s="70" t="s">
        <v>159</v>
      </c>
      <c r="G466" s="70" t="s">
        <v>2276</v>
      </c>
      <c r="H466" s="70" t="s">
        <v>1819</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2293</v>
      </c>
      <c r="B467" s="70">
        <v>238</v>
      </c>
      <c r="C467" s="70">
        <v>18</v>
      </c>
      <c r="D467" s="70">
        <v>14</v>
      </c>
      <c r="E467" s="70">
        <v>2021</v>
      </c>
      <c r="F467" s="70" t="s">
        <v>160</v>
      </c>
      <c r="G467" s="70" t="s">
        <v>2276</v>
      </c>
      <c r="H467" s="70" t="s">
        <v>1819</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2294</v>
      </c>
      <c r="B468" s="70">
        <v>238</v>
      </c>
      <c r="C468" s="70">
        <v>19</v>
      </c>
      <c r="D468" s="70">
        <v>14</v>
      </c>
      <c r="E468" s="70">
        <v>2022</v>
      </c>
      <c r="F468" s="70" t="s">
        <v>161</v>
      </c>
      <c r="G468" s="70" t="s">
        <v>2276</v>
      </c>
      <c r="H468" s="70" t="s">
        <v>1819</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238</v>
      </c>
      <c r="C469" s="70">
        <v>20</v>
      </c>
      <c r="D469" s="70">
        <v>14</v>
      </c>
      <c r="E469" s="70">
        <v>2023</v>
      </c>
      <c r="F469" s="70" t="s">
        <v>1539</v>
      </c>
      <c r="G469" s="70" t="s">
        <v>2276</v>
      </c>
      <c r="H469" s="70" t="s">
        <v>1819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238</v>
      </c>
      <c r="C470" s="70">
        <v>21</v>
      </c>
      <c r="D470" s="70">
        <v>14</v>
      </c>
      <c r="E470" s="70">
        <v>2024</v>
      </c>
      <c r="F470" s="70" t="s">
        <v>1554</v>
      </c>
      <c r="G470" s="70" t="s">
        <v>2276</v>
      </c>
      <c r="H470" s="70" t="s">
        <v>1819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205</v>
      </c>
      <c r="C471" s="70">
        <v>1</v>
      </c>
      <c r="D471" s="70">
        <v>13</v>
      </c>
      <c r="E471" s="70">
        <v>1990</v>
      </c>
      <c r="F471" s="70" t="s">
        <v>787</v>
      </c>
      <c r="G471" s="70" t="s">
        <v>1809</v>
      </c>
      <c r="H471" s="70" t="s">
        <v>1810</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2298</v>
      </c>
      <c r="B472" s="70">
        <v>206</v>
      </c>
      <c r="C472" s="70">
        <v>2</v>
      </c>
      <c r="D472" s="70">
        <v>13</v>
      </c>
      <c r="E472" s="70">
        <v>2005</v>
      </c>
      <c r="F472" s="70" t="s">
        <v>789</v>
      </c>
      <c r="G472" s="70" t="s">
        <v>1809</v>
      </c>
      <c r="H472" s="70" t="s">
        <v>1810</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2299</v>
      </c>
      <c r="B473" s="70">
        <v>207</v>
      </c>
      <c r="C473" s="70">
        <v>3</v>
      </c>
      <c r="D473" s="70">
        <v>13</v>
      </c>
      <c r="E473" s="70">
        <v>2006</v>
      </c>
      <c r="F473" s="70" t="s">
        <v>790</v>
      </c>
      <c r="G473" s="70" t="s">
        <v>1809</v>
      </c>
      <c r="H473" s="70" t="s">
        <v>1810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2300</v>
      </c>
      <c r="B474" s="70">
        <v>208</v>
      </c>
      <c r="C474" s="70">
        <v>4</v>
      </c>
      <c r="D474" s="70">
        <v>13</v>
      </c>
      <c r="E474" s="70">
        <v>2007</v>
      </c>
      <c r="F474" s="70" t="s">
        <v>791</v>
      </c>
      <c r="G474" s="70" t="s">
        <v>1809</v>
      </c>
      <c r="H474" s="70" t="s">
        <v>1810</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2301</v>
      </c>
      <c r="B475" s="70">
        <v>209</v>
      </c>
      <c r="C475" s="70">
        <v>5</v>
      </c>
      <c r="D475" s="70">
        <v>13</v>
      </c>
      <c r="E475" s="70">
        <v>2008</v>
      </c>
      <c r="F475" s="70" t="s">
        <v>792</v>
      </c>
      <c r="G475" s="70" t="s">
        <v>1809</v>
      </c>
      <c r="H475" s="70" t="s">
        <v>1810</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2302</v>
      </c>
      <c r="B476" s="70">
        <v>210</v>
      </c>
      <c r="C476" s="70">
        <v>6</v>
      </c>
      <c r="D476" s="70">
        <v>13</v>
      </c>
      <c r="E476" s="70">
        <v>2009</v>
      </c>
      <c r="F476" s="70" t="s">
        <v>176</v>
      </c>
      <c r="G476" s="70" t="s">
        <v>1809</v>
      </c>
      <c r="H476" s="70" t="s">
        <v>1810</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2303</v>
      </c>
      <c r="B477" s="70">
        <v>211</v>
      </c>
      <c r="C477" s="70">
        <v>7</v>
      </c>
      <c r="D477" s="70">
        <v>13</v>
      </c>
      <c r="E477" s="70">
        <v>2010</v>
      </c>
      <c r="F477" s="70" t="s">
        <v>177</v>
      </c>
      <c r="G477" s="70" t="s">
        <v>1809</v>
      </c>
      <c r="H477" s="70" t="s">
        <v>1810</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2304</v>
      </c>
      <c r="B478" s="70">
        <v>212</v>
      </c>
      <c r="C478" s="70">
        <v>8</v>
      </c>
      <c r="D478" s="70">
        <v>13</v>
      </c>
      <c r="E478" s="70">
        <v>2011</v>
      </c>
      <c r="F478" s="70" t="s">
        <v>178</v>
      </c>
      <c r="G478" s="70" t="s">
        <v>1809</v>
      </c>
      <c r="H478" s="70" t="s">
        <v>1810</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2305</v>
      </c>
      <c r="B479" s="70">
        <v>213</v>
      </c>
      <c r="C479" s="70">
        <v>9</v>
      </c>
      <c r="D479" s="70">
        <v>13</v>
      </c>
      <c r="E479" s="70">
        <v>2012</v>
      </c>
      <c r="F479" s="70" t="s">
        <v>179</v>
      </c>
      <c r="G479" s="70" t="s">
        <v>1809</v>
      </c>
      <c r="H479" s="70" t="s">
        <v>1810</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2306</v>
      </c>
      <c r="B480" s="70">
        <v>214</v>
      </c>
      <c r="C480" s="70">
        <v>10</v>
      </c>
      <c r="D480" s="70">
        <v>13</v>
      </c>
      <c r="E480" s="70">
        <v>2013</v>
      </c>
      <c r="F480" s="70" t="s">
        <v>180</v>
      </c>
      <c r="G480" s="70" t="s">
        <v>1809</v>
      </c>
      <c r="H480" s="70" t="s">
        <v>1810</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2307</v>
      </c>
      <c r="B481" s="70">
        <v>215</v>
      </c>
      <c r="C481" s="70">
        <v>11</v>
      </c>
      <c r="D481" s="70">
        <v>13</v>
      </c>
      <c r="E481" s="70">
        <v>2014</v>
      </c>
      <c r="F481" s="70" t="s">
        <v>181</v>
      </c>
      <c r="G481" s="70" t="s">
        <v>1809</v>
      </c>
      <c r="H481" s="70" t="s">
        <v>1810</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2308</v>
      </c>
      <c r="B482" s="70">
        <v>216</v>
      </c>
      <c r="C482" s="70">
        <v>12</v>
      </c>
      <c r="D482" s="70">
        <v>13</v>
      </c>
      <c r="E482" s="70">
        <v>2015</v>
      </c>
      <c r="F482" s="70" t="s">
        <v>182</v>
      </c>
      <c r="G482" s="1064" t="s">
        <v>1809</v>
      </c>
      <c r="H482" s="70" t="s">
        <v>1810</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2309</v>
      </c>
      <c r="B483" s="70">
        <v>217</v>
      </c>
      <c r="C483" s="70">
        <v>13</v>
      </c>
      <c r="D483" s="70">
        <v>13</v>
      </c>
      <c r="E483" s="70">
        <v>2016</v>
      </c>
      <c r="F483" s="70" t="s">
        <v>155</v>
      </c>
      <c r="G483" s="1064" t="s">
        <v>1809</v>
      </c>
      <c r="H483" s="70" t="s">
        <v>1810</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2310</v>
      </c>
      <c r="B484" s="70">
        <v>218</v>
      </c>
      <c r="C484" s="70">
        <v>14</v>
      </c>
      <c r="D484" s="70">
        <v>13</v>
      </c>
      <c r="E484" s="70">
        <v>2017</v>
      </c>
      <c r="F484" s="70" t="s">
        <v>156</v>
      </c>
      <c r="G484" s="70" t="s">
        <v>1809</v>
      </c>
      <c r="H484" s="70" t="s">
        <v>1810</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2311</v>
      </c>
      <c r="B485" s="70">
        <v>219</v>
      </c>
      <c r="C485" s="70">
        <v>15</v>
      </c>
      <c r="D485" s="70">
        <v>13</v>
      </c>
      <c r="E485" s="70">
        <v>2018</v>
      </c>
      <c r="F485" s="70" t="s">
        <v>183</v>
      </c>
      <c r="G485" s="70" t="s">
        <v>1809</v>
      </c>
      <c r="H485" s="70" t="s">
        <v>1810</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2312</v>
      </c>
      <c r="B486" s="70">
        <v>220</v>
      </c>
      <c r="C486" s="70">
        <v>16</v>
      </c>
      <c r="D486" s="70">
        <v>13</v>
      </c>
      <c r="E486" s="70">
        <v>2019</v>
      </c>
      <c r="F486" s="70" t="s">
        <v>158</v>
      </c>
      <c r="G486" s="70" t="s">
        <v>1809</v>
      </c>
      <c r="H486" s="70" t="s">
        <v>1810</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2313</v>
      </c>
      <c r="B487" s="70">
        <v>221</v>
      </c>
      <c r="C487" s="70">
        <v>17</v>
      </c>
      <c r="D487" s="70">
        <v>13</v>
      </c>
      <c r="E487" s="70">
        <v>2020</v>
      </c>
      <c r="F487" s="70" t="s">
        <v>159</v>
      </c>
      <c r="G487" s="70" t="s">
        <v>1809</v>
      </c>
      <c r="H487" s="70" t="s">
        <v>1810</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2314</v>
      </c>
      <c r="B488" s="70">
        <v>221</v>
      </c>
      <c r="C488" s="70">
        <v>18</v>
      </c>
      <c r="D488" s="70">
        <v>13</v>
      </c>
      <c r="E488" s="70">
        <v>2021</v>
      </c>
      <c r="F488" s="70" t="s">
        <v>160</v>
      </c>
      <c r="G488" s="70" t="s">
        <v>1809</v>
      </c>
      <c r="H488" s="70" t="s">
        <v>1810</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1817</v>
      </c>
      <c r="B489" s="70">
        <v>221</v>
      </c>
      <c r="C489" s="70">
        <v>19</v>
      </c>
      <c r="D489" s="70">
        <v>13</v>
      </c>
      <c r="E489" s="70">
        <v>2022</v>
      </c>
      <c r="F489" s="70" t="s">
        <v>161</v>
      </c>
      <c r="G489" s="70" t="s">
        <v>1809</v>
      </c>
      <c r="H489" s="70" t="s">
        <v>1810</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221</v>
      </c>
      <c r="C490" s="70">
        <v>20</v>
      </c>
      <c r="D490" s="70">
        <v>13</v>
      </c>
      <c r="E490" s="70">
        <v>2023</v>
      </c>
      <c r="F490" s="70" t="s">
        <v>1539</v>
      </c>
      <c r="G490" s="70" t="s">
        <v>1809</v>
      </c>
      <c r="H490" s="70" t="s">
        <v>1810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1808</v>
      </c>
      <c r="B491" s="70">
        <v>221</v>
      </c>
      <c r="C491" s="70">
        <v>21</v>
      </c>
      <c r="D491" s="70">
        <v>13</v>
      </c>
      <c r="E491" s="70">
        <v>2024</v>
      </c>
      <c r="F491" s="70" t="s">
        <v>1554</v>
      </c>
      <c r="G491" s="70" t="s">
        <v>1809</v>
      </c>
      <c r="H491" s="70" t="s">
        <v>1810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2316</v>
      </c>
      <c r="B492" s="70">
        <v>477</v>
      </c>
      <c r="C492" s="70">
        <v>1</v>
      </c>
      <c r="D492" s="70">
        <v>29</v>
      </c>
      <c r="E492" s="70">
        <v>1990</v>
      </c>
      <c r="F492" s="70" t="s">
        <v>787</v>
      </c>
      <c r="G492" s="70" t="s">
        <v>1803</v>
      </c>
      <c r="H492" s="70" t="s">
        <v>1804</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2317</v>
      </c>
      <c r="B493" s="70">
        <v>478</v>
      </c>
      <c r="C493" s="70">
        <v>2</v>
      </c>
      <c r="D493" s="70">
        <v>29</v>
      </c>
      <c r="E493" s="70">
        <v>2005</v>
      </c>
      <c r="F493" s="70" t="s">
        <v>789</v>
      </c>
      <c r="G493" s="70" t="s">
        <v>1803</v>
      </c>
      <c r="H493" s="70" t="s">
        <v>1804</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2318</v>
      </c>
      <c r="B494" s="70">
        <v>479</v>
      </c>
      <c r="C494" s="70">
        <v>3</v>
      </c>
      <c r="D494" s="70">
        <v>29</v>
      </c>
      <c r="E494" s="70">
        <v>2006</v>
      </c>
      <c r="F494" s="70" t="s">
        <v>790</v>
      </c>
      <c r="G494" s="70" t="s">
        <v>1803</v>
      </c>
      <c r="H494" s="70" t="s">
        <v>1804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2319</v>
      </c>
      <c r="B495" s="70">
        <v>480</v>
      </c>
      <c r="C495" s="70">
        <v>4</v>
      </c>
      <c r="D495" s="70">
        <v>29</v>
      </c>
      <c r="E495" s="70">
        <v>2007</v>
      </c>
      <c r="F495" s="70" t="s">
        <v>791</v>
      </c>
      <c r="G495" s="70" t="s">
        <v>1803</v>
      </c>
      <c r="H495" s="70" t="s">
        <v>1804</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2320</v>
      </c>
      <c r="B496" s="70">
        <v>481</v>
      </c>
      <c r="C496" s="70">
        <v>5</v>
      </c>
      <c r="D496" s="70">
        <v>29</v>
      </c>
      <c r="E496" s="70">
        <v>2008</v>
      </c>
      <c r="F496" s="70" t="s">
        <v>792</v>
      </c>
      <c r="G496" s="70" t="s">
        <v>1803</v>
      </c>
      <c r="H496" s="70" t="s">
        <v>1804</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2321</v>
      </c>
      <c r="B497" s="70">
        <v>482</v>
      </c>
      <c r="C497" s="70">
        <v>6</v>
      </c>
      <c r="D497" s="70">
        <v>29</v>
      </c>
      <c r="E497" s="70">
        <v>2009</v>
      </c>
      <c r="F497" s="70" t="s">
        <v>176</v>
      </c>
      <c r="G497" s="70" t="s">
        <v>1803</v>
      </c>
      <c r="H497" s="70" t="s">
        <v>1804</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2322</v>
      </c>
      <c r="B498" s="70">
        <v>483</v>
      </c>
      <c r="C498" s="70">
        <v>7</v>
      </c>
      <c r="D498" s="70">
        <v>29</v>
      </c>
      <c r="E498" s="70">
        <v>2010</v>
      </c>
      <c r="F498" s="70" t="s">
        <v>177</v>
      </c>
      <c r="G498" s="70" t="s">
        <v>1803</v>
      </c>
      <c r="H498" s="70" t="s">
        <v>1804</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2323</v>
      </c>
      <c r="B499" s="70">
        <v>484</v>
      </c>
      <c r="C499" s="70">
        <v>8</v>
      </c>
      <c r="D499" s="70">
        <v>29</v>
      </c>
      <c r="E499" s="70">
        <v>2011</v>
      </c>
      <c r="F499" s="70" t="s">
        <v>178</v>
      </c>
      <c r="G499" s="70" t="s">
        <v>1803</v>
      </c>
      <c r="H499" s="70" t="s">
        <v>1804</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2324</v>
      </c>
      <c r="B500" s="70">
        <v>485</v>
      </c>
      <c r="C500" s="70">
        <v>9</v>
      </c>
      <c r="D500" s="70">
        <v>29</v>
      </c>
      <c r="E500" s="70">
        <v>2012</v>
      </c>
      <c r="F500" s="70" t="s">
        <v>179</v>
      </c>
      <c r="G500" s="70" t="s">
        <v>1803</v>
      </c>
      <c r="H500" s="70" t="s">
        <v>1804</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2325</v>
      </c>
      <c r="B501" s="70">
        <v>486</v>
      </c>
      <c r="C501" s="70">
        <v>10</v>
      </c>
      <c r="D501" s="70">
        <v>29</v>
      </c>
      <c r="E501" s="70">
        <v>2013</v>
      </c>
      <c r="F501" s="70" t="s">
        <v>180</v>
      </c>
      <c r="G501" s="1064" t="s">
        <v>1803</v>
      </c>
      <c r="H501" s="70" t="s">
        <v>1804</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2326</v>
      </c>
      <c r="B502" s="70">
        <v>487</v>
      </c>
      <c r="C502" s="70">
        <v>11</v>
      </c>
      <c r="D502" s="70">
        <v>29</v>
      </c>
      <c r="E502" s="70">
        <v>2014</v>
      </c>
      <c r="F502" s="70" t="s">
        <v>181</v>
      </c>
      <c r="G502" s="1064" t="s">
        <v>1803</v>
      </c>
      <c r="H502" s="70" t="s">
        <v>1804</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2327</v>
      </c>
      <c r="B503" s="70">
        <v>488</v>
      </c>
      <c r="C503" s="70">
        <v>12</v>
      </c>
      <c r="D503" s="70">
        <v>29</v>
      </c>
      <c r="E503" s="70">
        <v>2015</v>
      </c>
      <c r="F503" s="70" t="s">
        <v>182</v>
      </c>
      <c r="G503" s="70" t="s">
        <v>1803</v>
      </c>
      <c r="H503" s="70" t="s">
        <v>1804</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2328</v>
      </c>
      <c r="B504" s="70">
        <v>489</v>
      </c>
      <c r="C504" s="70">
        <v>13</v>
      </c>
      <c r="D504" s="70">
        <v>29</v>
      </c>
      <c r="E504" s="70">
        <v>2016</v>
      </c>
      <c r="F504" s="70" t="s">
        <v>155</v>
      </c>
      <c r="G504" s="70" t="s">
        <v>1803</v>
      </c>
      <c r="H504" s="70" t="s">
        <v>1804</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2329</v>
      </c>
      <c r="B505" s="70">
        <v>490</v>
      </c>
      <c r="C505" s="70">
        <v>14</v>
      </c>
      <c r="D505" s="70">
        <v>29</v>
      </c>
      <c r="E505" s="70">
        <v>2017</v>
      </c>
      <c r="F505" s="70" t="s">
        <v>156</v>
      </c>
      <c r="G505" s="70" t="s">
        <v>1803</v>
      </c>
      <c r="H505" s="70" t="s">
        <v>1804</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2330</v>
      </c>
      <c r="B506" s="70">
        <v>491</v>
      </c>
      <c r="C506" s="70">
        <v>15</v>
      </c>
      <c r="D506" s="70">
        <v>29</v>
      </c>
      <c r="E506" s="70">
        <v>2018</v>
      </c>
      <c r="F506" s="70" t="s">
        <v>183</v>
      </c>
      <c r="G506" s="70" t="s">
        <v>1803</v>
      </c>
      <c r="H506" s="70" t="s">
        <v>1804</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2331</v>
      </c>
      <c r="B507" s="70">
        <v>492</v>
      </c>
      <c r="C507" s="70">
        <v>16</v>
      </c>
      <c r="D507" s="70">
        <v>29</v>
      </c>
      <c r="E507" s="70">
        <v>2019</v>
      </c>
      <c r="F507" s="70" t="s">
        <v>158</v>
      </c>
      <c r="G507" s="70" t="s">
        <v>1803</v>
      </c>
      <c r="H507" s="70" t="s">
        <v>1804</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2332</v>
      </c>
      <c r="B508" s="70">
        <v>493</v>
      </c>
      <c r="C508" s="70">
        <v>17</v>
      </c>
      <c r="D508" s="70">
        <v>29</v>
      </c>
      <c r="E508" s="70">
        <v>2020</v>
      </c>
      <c r="F508" s="70" t="s">
        <v>159</v>
      </c>
      <c r="G508" s="70" t="s">
        <v>1803</v>
      </c>
      <c r="H508" s="70" t="s">
        <v>1804</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2333</v>
      </c>
      <c r="B509" s="70">
        <v>493</v>
      </c>
      <c r="C509" s="70">
        <v>18</v>
      </c>
      <c r="D509" s="70">
        <v>29</v>
      </c>
      <c r="E509" s="70">
        <v>2021</v>
      </c>
      <c r="F509" s="70" t="s">
        <v>160</v>
      </c>
      <c r="G509" s="70" t="s">
        <v>1803</v>
      </c>
      <c r="H509" s="70" t="s">
        <v>1804</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1815</v>
      </c>
      <c r="B510" s="70">
        <v>493</v>
      </c>
      <c r="C510" s="70">
        <v>19</v>
      </c>
      <c r="D510" s="70">
        <v>29</v>
      </c>
      <c r="E510" s="70">
        <v>2022</v>
      </c>
      <c r="F510" s="70" t="s">
        <v>161</v>
      </c>
      <c r="G510" s="70" t="s">
        <v>1803</v>
      </c>
      <c r="H510" s="70" t="s">
        <v>1804</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493</v>
      </c>
      <c r="C511" s="70">
        <v>20</v>
      </c>
      <c r="D511" s="70">
        <v>29</v>
      </c>
      <c r="E511" s="70">
        <v>2023</v>
      </c>
      <c r="F511" s="70" t="s">
        <v>1539</v>
      </c>
      <c r="G511" s="70" t="s">
        <v>1803</v>
      </c>
      <c r="H511" s="70" t="s">
        <v>1804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1802</v>
      </c>
      <c r="B512" s="70">
        <v>493</v>
      </c>
      <c r="C512" s="70">
        <v>21</v>
      </c>
      <c r="D512" s="70">
        <v>29</v>
      </c>
      <c r="E512" s="70">
        <v>2024</v>
      </c>
      <c r="F512" s="70" t="s">
        <v>1554</v>
      </c>
      <c r="G512" s="70" t="s">
        <v>1803</v>
      </c>
      <c r="H512" s="70" t="s">
        <v>1804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2335</v>
      </c>
      <c r="B513" s="70">
        <v>256</v>
      </c>
      <c r="C513" s="70">
        <v>1</v>
      </c>
      <c r="D513" s="70">
        <v>16</v>
      </c>
      <c r="E513" s="70">
        <v>1990</v>
      </c>
      <c r="F513" s="70" t="s">
        <v>787</v>
      </c>
      <c r="G513" s="70" t="s">
        <v>2336</v>
      </c>
      <c r="H513" s="70" t="s">
        <v>2337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2338</v>
      </c>
      <c r="B514" s="70">
        <v>257</v>
      </c>
      <c r="C514" s="70">
        <v>2</v>
      </c>
      <c r="D514" s="70">
        <v>16</v>
      </c>
      <c r="E514" s="70">
        <v>2005</v>
      </c>
      <c r="F514" s="70" t="s">
        <v>789</v>
      </c>
      <c r="G514" s="70" t="s">
        <v>2336</v>
      </c>
      <c r="H514" s="70" t="s">
        <v>2337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2339</v>
      </c>
      <c r="B515" s="70">
        <v>258</v>
      </c>
      <c r="C515" s="70">
        <v>3</v>
      </c>
      <c r="D515" s="70">
        <v>16</v>
      </c>
      <c r="E515" s="70">
        <v>2006</v>
      </c>
      <c r="F515" s="70" t="s">
        <v>790</v>
      </c>
      <c r="G515" s="70" t="s">
        <v>2336</v>
      </c>
      <c r="H515" s="70" t="s">
        <v>2337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2340</v>
      </c>
      <c r="B516" s="70">
        <v>259</v>
      </c>
      <c r="C516" s="70">
        <v>4</v>
      </c>
      <c r="D516" s="70">
        <v>16</v>
      </c>
      <c r="E516" s="70">
        <v>2007</v>
      </c>
      <c r="F516" s="70" t="s">
        <v>791</v>
      </c>
      <c r="G516" s="70" t="s">
        <v>2336</v>
      </c>
      <c r="H516" s="70" t="s">
        <v>2337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2341</v>
      </c>
      <c r="B517" s="70">
        <v>260</v>
      </c>
      <c r="C517" s="70">
        <v>5</v>
      </c>
      <c r="D517" s="70">
        <v>16</v>
      </c>
      <c r="E517" s="70">
        <v>2008</v>
      </c>
      <c r="F517" s="70" t="s">
        <v>792</v>
      </c>
      <c r="G517" s="70" t="s">
        <v>2336</v>
      </c>
      <c r="H517" s="70" t="s">
        <v>2337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2342</v>
      </c>
      <c r="B518" s="70">
        <v>261</v>
      </c>
      <c r="C518" s="70">
        <v>6</v>
      </c>
      <c r="D518" s="70">
        <v>16</v>
      </c>
      <c r="E518" s="70">
        <v>2009</v>
      </c>
      <c r="F518" s="70" t="s">
        <v>176</v>
      </c>
      <c r="G518" s="70" t="s">
        <v>2336</v>
      </c>
      <c r="H518" s="70" t="s">
        <v>2337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2343</v>
      </c>
      <c r="B519" s="70">
        <v>262</v>
      </c>
      <c r="C519" s="70">
        <v>7</v>
      </c>
      <c r="D519" s="70">
        <v>16</v>
      </c>
      <c r="E519" s="70">
        <v>2010</v>
      </c>
      <c r="F519" s="70" t="s">
        <v>177</v>
      </c>
      <c r="G519" s="70" t="s">
        <v>2336</v>
      </c>
      <c r="H519" s="70" t="s">
        <v>2337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2344</v>
      </c>
      <c r="B520" s="70">
        <v>263</v>
      </c>
      <c r="C520" s="70">
        <v>8</v>
      </c>
      <c r="D520" s="70">
        <v>16</v>
      </c>
      <c r="E520" s="70">
        <v>2011</v>
      </c>
      <c r="F520" s="70" t="s">
        <v>178</v>
      </c>
      <c r="G520" s="1064" t="s">
        <v>2336</v>
      </c>
      <c r="H520" s="70" t="s">
        <v>2337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2345</v>
      </c>
      <c r="B521" s="70">
        <v>264</v>
      </c>
      <c r="C521" s="70">
        <v>9</v>
      </c>
      <c r="D521" s="70">
        <v>16</v>
      </c>
      <c r="E521" s="70">
        <v>2012</v>
      </c>
      <c r="F521" s="70" t="s">
        <v>179</v>
      </c>
      <c r="G521" s="1064" t="s">
        <v>2336</v>
      </c>
      <c r="H521" s="70" t="s">
        <v>2337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2346</v>
      </c>
      <c r="B522" s="70">
        <v>265</v>
      </c>
      <c r="C522" s="70">
        <v>10</v>
      </c>
      <c r="D522" s="70">
        <v>16</v>
      </c>
      <c r="E522" s="70">
        <v>2013</v>
      </c>
      <c r="F522" s="70" t="s">
        <v>180</v>
      </c>
      <c r="G522" s="70" t="s">
        <v>2336</v>
      </c>
      <c r="H522" s="70" t="s">
        <v>2337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2347</v>
      </c>
      <c r="B523" s="70">
        <v>266</v>
      </c>
      <c r="C523" s="70">
        <v>11</v>
      </c>
      <c r="D523" s="70">
        <v>16</v>
      </c>
      <c r="E523" s="70">
        <v>2014</v>
      </c>
      <c r="F523" s="70" t="s">
        <v>181</v>
      </c>
      <c r="G523" s="70" t="s">
        <v>2336</v>
      </c>
      <c r="H523" s="70" t="s">
        <v>2337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2348</v>
      </c>
      <c r="B524" s="70">
        <v>267</v>
      </c>
      <c r="C524" s="70">
        <v>12</v>
      </c>
      <c r="D524" s="70">
        <v>16</v>
      </c>
      <c r="E524" s="70">
        <v>2015</v>
      </c>
      <c r="F524" s="70" t="s">
        <v>182</v>
      </c>
      <c r="G524" s="70" t="s">
        <v>2336</v>
      </c>
      <c r="H524" s="70" t="s">
        <v>2337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2349</v>
      </c>
      <c r="B525" s="70">
        <v>268</v>
      </c>
      <c r="C525" s="70">
        <v>13</v>
      </c>
      <c r="D525" s="70">
        <v>16</v>
      </c>
      <c r="E525" s="70">
        <v>2016</v>
      </c>
      <c r="F525" s="70" t="s">
        <v>155</v>
      </c>
      <c r="G525" s="70" t="s">
        <v>2336</v>
      </c>
      <c r="H525" s="70" t="s">
        <v>2337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2350</v>
      </c>
      <c r="B526" s="70">
        <v>269</v>
      </c>
      <c r="C526" s="70">
        <v>14</v>
      </c>
      <c r="D526" s="70">
        <v>16</v>
      </c>
      <c r="E526" s="70">
        <v>2017</v>
      </c>
      <c r="F526" s="70" t="s">
        <v>156</v>
      </c>
      <c r="G526" s="70" t="s">
        <v>2336</v>
      </c>
      <c r="H526" s="70" t="s">
        <v>2337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2351</v>
      </c>
      <c r="B527" s="70">
        <v>270</v>
      </c>
      <c r="C527" s="70">
        <v>15</v>
      </c>
      <c r="D527" s="70">
        <v>16</v>
      </c>
      <c r="E527" s="70">
        <v>2018</v>
      </c>
      <c r="F527" s="70" t="s">
        <v>183</v>
      </c>
      <c r="G527" s="70" t="s">
        <v>2336</v>
      </c>
      <c r="H527" s="70" t="s">
        <v>2337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2352</v>
      </c>
      <c r="B528" s="70">
        <v>271</v>
      </c>
      <c r="C528" s="70">
        <v>16</v>
      </c>
      <c r="D528" s="70">
        <v>16</v>
      </c>
      <c r="E528" s="70">
        <v>2019</v>
      </c>
      <c r="F528" s="70" t="s">
        <v>158</v>
      </c>
      <c r="G528" s="70" t="s">
        <v>2336</v>
      </c>
      <c r="H528" s="70" t="s">
        <v>2337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2353</v>
      </c>
      <c r="B529" s="70">
        <v>272</v>
      </c>
      <c r="C529" s="70">
        <v>17</v>
      </c>
      <c r="D529" s="70">
        <v>16</v>
      </c>
      <c r="E529" s="70">
        <v>2020</v>
      </c>
      <c r="F529" s="70" t="s">
        <v>159</v>
      </c>
      <c r="G529" s="70" t="s">
        <v>2336</v>
      </c>
      <c r="H529" s="70" t="s">
        <v>2337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2354</v>
      </c>
      <c r="B530" s="70">
        <v>272</v>
      </c>
      <c r="C530" s="70">
        <v>18</v>
      </c>
      <c r="D530" s="70">
        <v>16</v>
      </c>
      <c r="E530" s="70">
        <v>2021</v>
      </c>
      <c r="F530" s="70" t="s">
        <v>160</v>
      </c>
      <c r="G530" s="70" t="s">
        <v>2336</v>
      </c>
      <c r="H530" s="70" t="s">
        <v>2337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2355</v>
      </c>
      <c r="B531" s="70">
        <v>272</v>
      </c>
      <c r="C531" s="70">
        <v>19</v>
      </c>
      <c r="D531" s="70">
        <v>16</v>
      </c>
      <c r="E531" s="70">
        <v>2022</v>
      </c>
      <c r="F531" s="70" t="s">
        <v>161</v>
      </c>
      <c r="G531" s="70" t="s">
        <v>2336</v>
      </c>
      <c r="H531" s="70" t="s">
        <v>2337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2356</v>
      </c>
      <c r="B532" s="70">
        <v>272</v>
      </c>
      <c r="C532" s="70">
        <v>20</v>
      </c>
      <c r="D532" s="70">
        <v>16</v>
      </c>
      <c r="E532" s="70">
        <v>2023</v>
      </c>
      <c r="F532" s="70" t="s">
        <v>1539</v>
      </c>
      <c r="G532" s="70" t="s">
        <v>2336</v>
      </c>
      <c r="H532" s="70" t="s">
        <v>2337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2357</v>
      </c>
      <c r="B533" s="70">
        <v>272</v>
      </c>
      <c r="C533" s="70">
        <v>21</v>
      </c>
      <c r="D533" s="70">
        <v>16</v>
      </c>
      <c r="E533" s="70">
        <v>2024</v>
      </c>
      <c r="F533" s="70" t="s">
        <v>1554</v>
      </c>
      <c r="G533" s="70" t="s">
        <v>2336</v>
      </c>
      <c r="H533" s="70" t="s">
        <v>2337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2358</v>
      </c>
      <c r="B534" s="70">
        <v>392</v>
      </c>
      <c r="C534" s="70">
        <v>1</v>
      </c>
      <c r="D534" s="70">
        <v>24</v>
      </c>
      <c r="E534" s="70">
        <v>1990</v>
      </c>
      <c r="F534" s="70" t="s">
        <v>787</v>
      </c>
      <c r="G534" s="70" t="s">
        <v>2359</v>
      </c>
      <c r="H534" s="70" t="s">
        <v>2360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2361</v>
      </c>
      <c r="B535" s="70">
        <v>393</v>
      </c>
      <c r="C535" s="70">
        <v>2</v>
      </c>
      <c r="D535" s="70">
        <v>24</v>
      </c>
      <c r="E535" s="70">
        <v>2005</v>
      </c>
      <c r="F535" s="70" t="s">
        <v>789</v>
      </c>
      <c r="G535" s="70" t="s">
        <v>2359</v>
      </c>
      <c r="H535" s="70" t="s">
        <v>2360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2362</v>
      </c>
      <c r="B536" s="70">
        <v>394</v>
      </c>
      <c r="C536" s="70">
        <v>3</v>
      </c>
      <c r="D536" s="70">
        <v>24</v>
      </c>
      <c r="E536" s="70">
        <v>2006</v>
      </c>
      <c r="F536" s="70" t="s">
        <v>790</v>
      </c>
      <c r="G536" s="70" t="s">
        <v>2359</v>
      </c>
      <c r="H536" s="70" t="s">
        <v>2360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2363</v>
      </c>
      <c r="B537" s="70">
        <v>395</v>
      </c>
      <c r="C537" s="70">
        <v>4</v>
      </c>
      <c r="D537" s="70">
        <v>24</v>
      </c>
      <c r="E537" s="70">
        <v>2007</v>
      </c>
      <c r="F537" s="70" t="s">
        <v>791</v>
      </c>
      <c r="G537" s="70" t="s">
        <v>2359</v>
      </c>
      <c r="H537" s="70" t="s">
        <v>2360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2364</v>
      </c>
      <c r="B538" s="70">
        <v>396</v>
      </c>
      <c r="C538" s="70">
        <v>5</v>
      </c>
      <c r="D538" s="70">
        <v>24</v>
      </c>
      <c r="E538" s="70">
        <v>2008</v>
      </c>
      <c r="F538" s="70" t="s">
        <v>792</v>
      </c>
      <c r="G538" s="70" t="s">
        <v>2359</v>
      </c>
      <c r="H538" s="70" t="s">
        <v>2360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2365</v>
      </c>
      <c r="B539" s="70">
        <v>397</v>
      </c>
      <c r="C539" s="70">
        <v>6</v>
      </c>
      <c r="D539" s="70">
        <v>24</v>
      </c>
      <c r="E539" s="70">
        <v>2009</v>
      </c>
      <c r="F539" s="70" t="s">
        <v>176</v>
      </c>
      <c r="G539" s="1064" t="s">
        <v>2359</v>
      </c>
      <c r="H539" s="70" t="s">
        <v>2360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2366</v>
      </c>
      <c r="B540" s="70">
        <v>398</v>
      </c>
      <c r="C540" s="70">
        <v>7</v>
      </c>
      <c r="D540" s="70">
        <v>24</v>
      </c>
      <c r="E540" s="70">
        <v>2010</v>
      </c>
      <c r="F540" s="70" t="s">
        <v>177</v>
      </c>
      <c r="G540" s="1064" t="s">
        <v>2359</v>
      </c>
      <c r="H540" s="70" t="s">
        <v>2360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2367</v>
      </c>
      <c r="B541" s="70">
        <v>399</v>
      </c>
      <c r="C541" s="70">
        <v>8</v>
      </c>
      <c r="D541" s="70">
        <v>24</v>
      </c>
      <c r="E541" s="70">
        <v>2011</v>
      </c>
      <c r="F541" s="70" t="s">
        <v>178</v>
      </c>
      <c r="G541" s="70" t="s">
        <v>2359</v>
      </c>
      <c r="H541" s="70" t="s">
        <v>2360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2368</v>
      </c>
      <c r="B542" s="70">
        <v>400</v>
      </c>
      <c r="C542" s="70">
        <v>9</v>
      </c>
      <c r="D542" s="70">
        <v>24</v>
      </c>
      <c r="E542" s="70">
        <v>2012</v>
      </c>
      <c r="F542" s="70" t="s">
        <v>179</v>
      </c>
      <c r="G542" s="70" t="s">
        <v>2359</v>
      </c>
      <c r="H542" s="70" t="s">
        <v>2360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2369</v>
      </c>
      <c r="B543" s="70">
        <v>401</v>
      </c>
      <c r="C543" s="70">
        <v>10</v>
      </c>
      <c r="D543" s="70">
        <v>24</v>
      </c>
      <c r="E543" s="70">
        <v>2013</v>
      </c>
      <c r="F543" s="70" t="s">
        <v>180</v>
      </c>
      <c r="G543" s="70" t="s">
        <v>2359</v>
      </c>
      <c r="H543" s="70" t="s">
        <v>2360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2370</v>
      </c>
      <c r="B544" s="70">
        <v>402</v>
      </c>
      <c r="C544" s="70">
        <v>11</v>
      </c>
      <c r="D544" s="70">
        <v>24</v>
      </c>
      <c r="E544" s="70">
        <v>2014</v>
      </c>
      <c r="F544" s="70" t="s">
        <v>181</v>
      </c>
      <c r="G544" s="70" t="s">
        <v>2359</v>
      </c>
      <c r="H544" s="70" t="s">
        <v>2360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2371</v>
      </c>
      <c r="B545" s="70">
        <v>403</v>
      </c>
      <c r="C545" s="70">
        <v>12</v>
      </c>
      <c r="D545" s="70">
        <v>24</v>
      </c>
      <c r="E545" s="70">
        <v>2015</v>
      </c>
      <c r="F545" s="70" t="s">
        <v>182</v>
      </c>
      <c r="G545" s="70" t="s">
        <v>2359</v>
      </c>
      <c r="H545" s="70" t="s">
        <v>2360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2372</v>
      </c>
      <c r="B546" s="70">
        <v>404</v>
      </c>
      <c r="C546" s="70">
        <v>13</v>
      </c>
      <c r="D546" s="70">
        <v>24</v>
      </c>
      <c r="E546" s="70">
        <v>2016</v>
      </c>
      <c r="F546" s="70" t="s">
        <v>155</v>
      </c>
      <c r="G546" s="70" t="s">
        <v>2359</v>
      </c>
      <c r="H546" s="70" t="s">
        <v>2360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2373</v>
      </c>
      <c r="B547" s="70">
        <v>405</v>
      </c>
      <c r="C547" s="70">
        <v>14</v>
      </c>
      <c r="D547" s="70">
        <v>24</v>
      </c>
      <c r="E547" s="70">
        <v>2017</v>
      </c>
      <c r="F547" s="70" t="s">
        <v>156</v>
      </c>
      <c r="G547" s="70" t="s">
        <v>2359</v>
      </c>
      <c r="H547" s="70" t="s">
        <v>2360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2374</v>
      </c>
      <c r="B548" s="70">
        <v>406</v>
      </c>
      <c r="C548" s="70">
        <v>15</v>
      </c>
      <c r="D548" s="70">
        <v>24</v>
      </c>
      <c r="E548" s="70">
        <v>2018</v>
      </c>
      <c r="F548" s="70" t="s">
        <v>183</v>
      </c>
      <c r="G548" s="70" t="s">
        <v>2359</v>
      </c>
      <c r="H548" s="70" t="s">
        <v>2360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2375</v>
      </c>
      <c r="B549" s="70">
        <v>407</v>
      </c>
      <c r="C549" s="70">
        <v>16</v>
      </c>
      <c r="D549" s="70">
        <v>24</v>
      </c>
      <c r="E549" s="70">
        <v>2019</v>
      </c>
      <c r="F549" s="70" t="s">
        <v>158</v>
      </c>
      <c r="G549" s="70" t="s">
        <v>2359</v>
      </c>
      <c r="H549" s="70" t="s">
        <v>2360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2376</v>
      </c>
      <c r="B550" s="70">
        <v>408</v>
      </c>
      <c r="C550" s="70">
        <v>17</v>
      </c>
      <c r="D550" s="70">
        <v>24</v>
      </c>
      <c r="E550" s="70">
        <v>2020</v>
      </c>
      <c r="F550" s="70" t="s">
        <v>159</v>
      </c>
      <c r="G550" s="70" t="s">
        <v>2359</v>
      </c>
      <c r="H550" s="70" t="s">
        <v>2360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2377</v>
      </c>
      <c r="B551" s="70">
        <v>408</v>
      </c>
      <c r="C551" s="70">
        <v>18</v>
      </c>
      <c r="D551" s="70">
        <v>24</v>
      </c>
      <c r="E551" s="70">
        <v>2021</v>
      </c>
      <c r="F551" s="70" t="s">
        <v>160</v>
      </c>
      <c r="G551" s="70" t="s">
        <v>2359</v>
      </c>
      <c r="H551" s="70" t="s">
        <v>2360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2378</v>
      </c>
      <c r="B552" s="70">
        <v>408</v>
      </c>
      <c r="C552" s="70">
        <v>19</v>
      </c>
      <c r="D552" s="70">
        <v>24</v>
      </c>
      <c r="E552" s="70">
        <v>2022</v>
      </c>
      <c r="F552" s="70" t="s">
        <v>161</v>
      </c>
      <c r="G552" s="70" t="s">
        <v>2359</v>
      </c>
      <c r="H552" s="70" t="s">
        <v>2360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2379</v>
      </c>
      <c r="B553" s="70">
        <v>408</v>
      </c>
      <c r="C553" s="70">
        <v>20</v>
      </c>
      <c r="D553" s="70">
        <v>24</v>
      </c>
      <c r="E553" s="70">
        <v>2023</v>
      </c>
      <c r="F553" s="70" t="s">
        <v>1539</v>
      </c>
      <c r="G553" s="70" t="s">
        <v>2359</v>
      </c>
      <c r="H553" s="70" t="s">
        <v>2360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2380</v>
      </c>
      <c r="B554" s="70">
        <v>408</v>
      </c>
      <c r="C554" s="70">
        <v>21</v>
      </c>
      <c r="D554" s="70">
        <v>24</v>
      </c>
      <c r="E554" s="70">
        <v>2024</v>
      </c>
      <c r="F554" s="70" t="s">
        <v>1554</v>
      </c>
      <c r="G554" s="70" t="s">
        <v>2359</v>
      </c>
      <c r="H554" s="70" t="s">
        <v>2360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2381</v>
      </c>
      <c r="B555" s="70">
        <v>443</v>
      </c>
      <c r="C555" s="70">
        <v>1</v>
      </c>
      <c r="D555" s="70">
        <v>27</v>
      </c>
      <c r="E555" s="70">
        <v>1990</v>
      </c>
      <c r="F555" s="70" t="s">
        <v>787</v>
      </c>
      <c r="G555" s="70" t="s">
        <v>2382</v>
      </c>
      <c r="H555" s="70" t="s">
        <v>2383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2384</v>
      </c>
      <c r="B556" s="70">
        <v>444</v>
      </c>
      <c r="C556" s="70">
        <v>2</v>
      </c>
      <c r="D556" s="70">
        <v>27</v>
      </c>
      <c r="E556" s="70">
        <v>2005</v>
      </c>
      <c r="F556" s="70" t="s">
        <v>789</v>
      </c>
      <c r="G556" s="70" t="s">
        <v>2382</v>
      </c>
      <c r="H556" s="70" t="s">
        <v>2383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2385</v>
      </c>
      <c r="B557" s="70">
        <v>445</v>
      </c>
      <c r="C557" s="70">
        <v>3</v>
      </c>
      <c r="D557" s="70">
        <v>27</v>
      </c>
      <c r="E557" s="70">
        <v>2006</v>
      </c>
      <c r="F557" s="70" t="s">
        <v>790</v>
      </c>
      <c r="G557" s="70" t="s">
        <v>2382</v>
      </c>
      <c r="H557" s="70" t="s">
        <v>2383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2386</v>
      </c>
      <c r="B558" s="70">
        <v>446</v>
      </c>
      <c r="C558" s="70">
        <v>4</v>
      </c>
      <c r="D558" s="70">
        <v>27</v>
      </c>
      <c r="E558" s="70">
        <v>2007</v>
      </c>
      <c r="F558" s="70" t="s">
        <v>791</v>
      </c>
      <c r="G558" s="1064" t="s">
        <v>2382</v>
      </c>
      <c r="H558" s="70" t="s">
        <v>2383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2387</v>
      </c>
      <c r="B559" s="70">
        <v>447</v>
      </c>
      <c r="C559" s="70">
        <v>5</v>
      </c>
      <c r="D559" s="70">
        <v>27</v>
      </c>
      <c r="E559" s="70">
        <v>2008</v>
      </c>
      <c r="F559" s="70" t="s">
        <v>792</v>
      </c>
      <c r="G559" s="1064" t="s">
        <v>2382</v>
      </c>
      <c r="H559" s="70" t="s">
        <v>2383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2388</v>
      </c>
      <c r="B560" s="70">
        <v>448</v>
      </c>
      <c r="C560" s="70">
        <v>6</v>
      </c>
      <c r="D560" s="70">
        <v>27</v>
      </c>
      <c r="E560" s="70">
        <v>2009</v>
      </c>
      <c r="F560" s="70" t="s">
        <v>176</v>
      </c>
      <c r="G560" s="70" t="s">
        <v>2382</v>
      </c>
      <c r="H560" s="70" t="s">
        <v>2383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2389</v>
      </c>
      <c r="B561" s="70">
        <v>449</v>
      </c>
      <c r="C561" s="70">
        <v>7</v>
      </c>
      <c r="D561" s="70">
        <v>27</v>
      </c>
      <c r="E561" s="70">
        <v>2010</v>
      </c>
      <c r="F561" s="70" t="s">
        <v>177</v>
      </c>
      <c r="G561" s="70" t="s">
        <v>2382</v>
      </c>
      <c r="H561" s="70" t="s">
        <v>2383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2390</v>
      </c>
      <c r="B562" s="70">
        <v>450</v>
      </c>
      <c r="C562" s="70">
        <v>8</v>
      </c>
      <c r="D562" s="70">
        <v>27</v>
      </c>
      <c r="E562" s="70">
        <v>2011</v>
      </c>
      <c r="F562" s="70" t="s">
        <v>178</v>
      </c>
      <c r="G562" s="70" t="s">
        <v>2382</v>
      </c>
      <c r="H562" s="70" t="s">
        <v>2383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2391</v>
      </c>
      <c r="B563" s="70">
        <v>451</v>
      </c>
      <c r="C563" s="70">
        <v>9</v>
      </c>
      <c r="D563" s="70">
        <v>27</v>
      </c>
      <c r="E563" s="70">
        <v>2012</v>
      </c>
      <c r="F563" s="70" t="s">
        <v>179</v>
      </c>
      <c r="G563" s="70" t="s">
        <v>2382</v>
      </c>
      <c r="H563" s="70" t="s">
        <v>2383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2392</v>
      </c>
      <c r="B564" s="70">
        <v>452</v>
      </c>
      <c r="C564" s="70">
        <v>10</v>
      </c>
      <c r="D564" s="70">
        <v>27</v>
      </c>
      <c r="E564" s="70">
        <v>2013</v>
      </c>
      <c r="F564" s="70" t="s">
        <v>180</v>
      </c>
      <c r="G564" s="70" t="s">
        <v>2382</v>
      </c>
      <c r="H564" s="70" t="s">
        <v>2383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2393</v>
      </c>
      <c r="B565" s="70">
        <v>453</v>
      </c>
      <c r="C565" s="70">
        <v>11</v>
      </c>
      <c r="D565" s="70">
        <v>27</v>
      </c>
      <c r="E565" s="70">
        <v>2014</v>
      </c>
      <c r="F565" s="70" t="s">
        <v>181</v>
      </c>
      <c r="G565" s="70" t="s">
        <v>2382</v>
      </c>
      <c r="H565" s="70" t="s">
        <v>2383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2394</v>
      </c>
      <c r="B566" s="70">
        <v>454</v>
      </c>
      <c r="C566" s="70">
        <v>12</v>
      </c>
      <c r="D566" s="70">
        <v>27</v>
      </c>
      <c r="E566" s="70">
        <v>2015</v>
      </c>
      <c r="F566" s="70" t="s">
        <v>182</v>
      </c>
      <c r="G566" s="70" t="s">
        <v>2382</v>
      </c>
      <c r="H566" s="70" t="s">
        <v>2383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2395</v>
      </c>
      <c r="B567" s="70">
        <v>455</v>
      </c>
      <c r="C567" s="70">
        <v>13</v>
      </c>
      <c r="D567" s="70">
        <v>27</v>
      </c>
      <c r="E567" s="70">
        <v>2016</v>
      </c>
      <c r="F567" s="70" t="s">
        <v>155</v>
      </c>
      <c r="G567" s="70" t="s">
        <v>2382</v>
      </c>
      <c r="H567" s="70" t="s">
        <v>2383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2396</v>
      </c>
      <c r="B568" s="70">
        <v>456</v>
      </c>
      <c r="C568" s="70">
        <v>14</v>
      </c>
      <c r="D568" s="70">
        <v>27</v>
      </c>
      <c r="E568" s="70">
        <v>2017</v>
      </c>
      <c r="F568" s="70" t="s">
        <v>156</v>
      </c>
      <c r="G568" s="70" t="s">
        <v>2382</v>
      </c>
      <c r="H568" s="70" t="s">
        <v>2383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2397</v>
      </c>
      <c r="B569" s="70">
        <v>457</v>
      </c>
      <c r="C569" s="70">
        <v>15</v>
      </c>
      <c r="D569" s="70">
        <v>27</v>
      </c>
      <c r="E569" s="70">
        <v>2018</v>
      </c>
      <c r="F569" s="70" t="s">
        <v>183</v>
      </c>
      <c r="G569" s="70" t="s">
        <v>2382</v>
      </c>
      <c r="H569" s="70" t="s">
        <v>2383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2398</v>
      </c>
      <c r="B570" s="70">
        <v>458</v>
      </c>
      <c r="C570" s="70">
        <v>16</v>
      </c>
      <c r="D570" s="70">
        <v>27</v>
      </c>
      <c r="E570" s="70">
        <v>2019</v>
      </c>
      <c r="F570" s="70" t="s">
        <v>158</v>
      </c>
      <c r="G570" s="70" t="s">
        <v>2382</v>
      </c>
      <c r="H570" s="70" t="s">
        <v>2383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2399</v>
      </c>
      <c r="B571" s="70">
        <v>459</v>
      </c>
      <c r="C571" s="70">
        <v>17</v>
      </c>
      <c r="D571" s="70">
        <v>27</v>
      </c>
      <c r="E571" s="70">
        <v>2020</v>
      </c>
      <c r="F571" s="70" t="s">
        <v>159</v>
      </c>
      <c r="G571" s="70" t="s">
        <v>2382</v>
      </c>
      <c r="H571" s="70" t="s">
        <v>2383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2400</v>
      </c>
      <c r="B572" s="70">
        <v>459</v>
      </c>
      <c r="C572" s="70">
        <v>18</v>
      </c>
      <c r="D572" s="70">
        <v>27</v>
      </c>
      <c r="E572" s="70">
        <v>2021</v>
      </c>
      <c r="F572" s="70" t="s">
        <v>160</v>
      </c>
      <c r="G572" s="70" t="s">
        <v>2382</v>
      </c>
      <c r="H572" s="70" t="s">
        <v>2383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2401</v>
      </c>
      <c r="B573" s="70">
        <v>459</v>
      </c>
      <c r="C573" s="70">
        <v>19</v>
      </c>
      <c r="D573" s="70">
        <v>27</v>
      </c>
      <c r="E573" s="70">
        <v>2022</v>
      </c>
      <c r="F573" s="70" t="s">
        <v>161</v>
      </c>
      <c r="G573" s="70" t="s">
        <v>2382</v>
      </c>
      <c r="H573" s="70" t="s">
        <v>2383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2402</v>
      </c>
      <c r="B574" s="70">
        <v>459</v>
      </c>
      <c r="C574" s="70">
        <v>20</v>
      </c>
      <c r="D574" s="70">
        <v>27</v>
      </c>
      <c r="E574" s="70">
        <v>2023</v>
      </c>
      <c r="F574" s="70" t="s">
        <v>1539</v>
      </c>
      <c r="G574" s="70" t="s">
        <v>2382</v>
      </c>
      <c r="H574" s="70" t="s">
        <v>2383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2403</v>
      </c>
      <c r="B575" s="70">
        <v>459</v>
      </c>
      <c r="C575" s="70">
        <v>21</v>
      </c>
      <c r="D575" s="70">
        <v>27</v>
      </c>
      <c r="E575" s="70">
        <v>2024</v>
      </c>
      <c r="F575" s="70" t="s">
        <v>1554</v>
      </c>
      <c r="G575" s="70" t="s">
        <v>2382</v>
      </c>
      <c r="H575" s="70" t="s">
        <v>2383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2404</v>
      </c>
      <c r="B576" s="70">
        <v>120</v>
      </c>
      <c r="C576" s="70">
        <v>1</v>
      </c>
      <c r="D576" s="70">
        <v>8</v>
      </c>
      <c r="E576" s="70">
        <v>1990</v>
      </c>
      <c r="F576" s="70" t="s">
        <v>787</v>
      </c>
      <c r="G576" s="70" t="s">
        <v>2405</v>
      </c>
      <c r="H576" s="70" t="s">
        <v>2406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2407</v>
      </c>
      <c r="B577" s="70">
        <v>121</v>
      </c>
      <c r="C577" s="70">
        <v>2</v>
      </c>
      <c r="D577" s="70">
        <v>8</v>
      </c>
      <c r="E577" s="70">
        <v>2005</v>
      </c>
      <c r="F577" s="70" t="s">
        <v>789</v>
      </c>
      <c r="G577" s="1064" t="s">
        <v>2405</v>
      </c>
      <c r="H577" s="70" t="s">
        <v>2406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2408</v>
      </c>
      <c r="B578" s="70">
        <v>122</v>
      </c>
      <c r="C578" s="70">
        <v>3</v>
      </c>
      <c r="D578" s="70">
        <v>8</v>
      </c>
      <c r="E578" s="70">
        <v>2006</v>
      </c>
      <c r="F578" s="70" t="s">
        <v>790</v>
      </c>
      <c r="G578" s="1064" t="s">
        <v>2405</v>
      </c>
      <c r="H578" s="70" t="s">
        <v>2406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2409</v>
      </c>
      <c r="B579" s="70">
        <v>123</v>
      </c>
      <c r="C579" s="70">
        <v>4</v>
      </c>
      <c r="D579" s="70">
        <v>8</v>
      </c>
      <c r="E579" s="70">
        <v>2007</v>
      </c>
      <c r="F579" s="70" t="s">
        <v>791</v>
      </c>
      <c r="G579" s="70" t="s">
        <v>2405</v>
      </c>
      <c r="H579" s="70" t="s">
        <v>2406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2410</v>
      </c>
      <c r="B580" s="70">
        <v>124</v>
      </c>
      <c r="C580" s="70">
        <v>5</v>
      </c>
      <c r="D580" s="70">
        <v>8</v>
      </c>
      <c r="E580" s="70">
        <v>2008</v>
      </c>
      <c r="F580" s="70" t="s">
        <v>792</v>
      </c>
      <c r="G580" s="70" t="s">
        <v>2405</v>
      </c>
      <c r="H580" s="70" t="s">
        <v>2406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2411</v>
      </c>
      <c r="B581" s="70">
        <v>125</v>
      </c>
      <c r="C581" s="70">
        <v>6</v>
      </c>
      <c r="D581" s="70">
        <v>8</v>
      </c>
      <c r="E581" s="70">
        <v>2009</v>
      </c>
      <c r="F581" s="70" t="s">
        <v>176</v>
      </c>
      <c r="G581" s="70" t="s">
        <v>2405</v>
      </c>
      <c r="H581" s="70" t="s">
        <v>2406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2412</v>
      </c>
      <c r="B582" s="70">
        <v>126</v>
      </c>
      <c r="C582" s="70">
        <v>7</v>
      </c>
      <c r="D582" s="70">
        <v>8</v>
      </c>
      <c r="E582" s="70">
        <v>2010</v>
      </c>
      <c r="F582" s="70" t="s">
        <v>177</v>
      </c>
      <c r="G582" s="70" t="s">
        <v>2405</v>
      </c>
      <c r="H582" s="70" t="s">
        <v>2406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2413</v>
      </c>
      <c r="B583" s="70">
        <v>127</v>
      </c>
      <c r="C583" s="70">
        <v>8</v>
      </c>
      <c r="D583" s="70">
        <v>8</v>
      </c>
      <c r="E583" s="70">
        <v>2011</v>
      </c>
      <c r="F583" s="70" t="s">
        <v>178</v>
      </c>
      <c r="G583" s="70" t="s">
        <v>2405</v>
      </c>
      <c r="H583" s="70" t="s">
        <v>2406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2414</v>
      </c>
      <c r="B584" s="70">
        <v>128</v>
      </c>
      <c r="C584" s="70">
        <v>9</v>
      </c>
      <c r="D584" s="70">
        <v>8</v>
      </c>
      <c r="E584" s="70">
        <v>2012</v>
      </c>
      <c r="F584" s="70" t="s">
        <v>179</v>
      </c>
      <c r="G584" s="70" t="s">
        <v>2405</v>
      </c>
      <c r="H584" s="70" t="s">
        <v>2406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2415</v>
      </c>
      <c r="B585" s="70">
        <v>129</v>
      </c>
      <c r="C585" s="70">
        <v>10</v>
      </c>
      <c r="D585" s="70">
        <v>8</v>
      </c>
      <c r="E585" s="70">
        <v>2013</v>
      </c>
      <c r="F585" s="70" t="s">
        <v>180</v>
      </c>
      <c r="G585" s="70" t="s">
        <v>2405</v>
      </c>
      <c r="H585" s="70" t="s">
        <v>2406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2416</v>
      </c>
      <c r="B586" s="70">
        <v>130</v>
      </c>
      <c r="C586" s="70">
        <v>11</v>
      </c>
      <c r="D586" s="70">
        <v>8</v>
      </c>
      <c r="E586" s="70">
        <v>2014</v>
      </c>
      <c r="F586" s="70" t="s">
        <v>181</v>
      </c>
      <c r="G586" s="70" t="s">
        <v>2405</v>
      </c>
      <c r="H586" s="70" t="s">
        <v>2406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2417</v>
      </c>
      <c r="B587" s="70">
        <v>131</v>
      </c>
      <c r="C587" s="70">
        <v>12</v>
      </c>
      <c r="D587" s="70">
        <v>8</v>
      </c>
      <c r="E587" s="70">
        <v>2015</v>
      </c>
      <c r="F587" s="70" t="s">
        <v>182</v>
      </c>
      <c r="G587" s="70" t="s">
        <v>2405</v>
      </c>
      <c r="H587" s="70" t="s">
        <v>2406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2418</v>
      </c>
      <c r="B588" s="70">
        <v>132</v>
      </c>
      <c r="C588" s="70">
        <v>13</v>
      </c>
      <c r="D588" s="70">
        <v>8</v>
      </c>
      <c r="E588" s="70">
        <v>2016</v>
      </c>
      <c r="F588" s="70" t="s">
        <v>155</v>
      </c>
      <c r="G588" s="70" t="s">
        <v>2405</v>
      </c>
      <c r="H588" s="70" t="s">
        <v>2406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2419</v>
      </c>
      <c r="B589" s="70">
        <v>133</v>
      </c>
      <c r="C589" s="70">
        <v>14</v>
      </c>
      <c r="D589" s="70">
        <v>8</v>
      </c>
      <c r="E589" s="70">
        <v>2017</v>
      </c>
      <c r="F589" s="70" t="s">
        <v>156</v>
      </c>
      <c r="G589" s="70" t="s">
        <v>2405</v>
      </c>
      <c r="H589" s="70" t="s">
        <v>2406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2420</v>
      </c>
      <c r="B590" s="70">
        <v>134</v>
      </c>
      <c r="C590" s="70">
        <v>15</v>
      </c>
      <c r="D590" s="70">
        <v>8</v>
      </c>
      <c r="E590" s="70">
        <v>2018</v>
      </c>
      <c r="F590" s="70" t="s">
        <v>183</v>
      </c>
      <c r="G590" s="70" t="s">
        <v>2405</v>
      </c>
      <c r="H590" s="70" t="s">
        <v>2406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2421</v>
      </c>
      <c r="B591" s="70">
        <v>135</v>
      </c>
      <c r="C591" s="70">
        <v>16</v>
      </c>
      <c r="D591" s="70">
        <v>8</v>
      </c>
      <c r="E591" s="70">
        <v>2019</v>
      </c>
      <c r="F591" s="70" t="s">
        <v>158</v>
      </c>
      <c r="G591" s="70" t="s">
        <v>2405</v>
      </c>
      <c r="H591" s="70" t="s">
        <v>2406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2422</v>
      </c>
      <c r="B592" s="70">
        <v>136</v>
      </c>
      <c r="C592" s="70">
        <v>17</v>
      </c>
      <c r="D592" s="70">
        <v>8</v>
      </c>
      <c r="E592" s="70">
        <v>2020</v>
      </c>
      <c r="F592" s="70" t="s">
        <v>159</v>
      </c>
      <c r="G592" s="70" t="s">
        <v>2405</v>
      </c>
      <c r="H592" s="70" t="s">
        <v>2406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2423</v>
      </c>
      <c r="B593" s="70">
        <v>136</v>
      </c>
      <c r="C593" s="70">
        <v>18</v>
      </c>
      <c r="D593" s="70">
        <v>8</v>
      </c>
      <c r="E593" s="70">
        <v>2021</v>
      </c>
      <c r="F593" s="70" t="s">
        <v>160</v>
      </c>
      <c r="G593" s="70" t="s">
        <v>2405</v>
      </c>
      <c r="H593" s="70" t="s">
        <v>2406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2424</v>
      </c>
      <c r="B594" s="70">
        <v>136</v>
      </c>
      <c r="C594" s="70">
        <v>19</v>
      </c>
      <c r="D594" s="70">
        <v>8</v>
      </c>
      <c r="E594" s="70">
        <v>2022</v>
      </c>
      <c r="F594" s="70" t="s">
        <v>161</v>
      </c>
      <c r="G594" s="70" t="s">
        <v>2405</v>
      </c>
      <c r="H594" s="70" t="s">
        <v>2406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2425</v>
      </c>
      <c r="B595" s="70">
        <v>136</v>
      </c>
      <c r="C595" s="70">
        <v>20</v>
      </c>
      <c r="D595" s="70">
        <v>8</v>
      </c>
      <c r="E595" s="70">
        <v>2023</v>
      </c>
      <c r="F595" s="70" t="s">
        <v>1539</v>
      </c>
      <c r="G595" s="70" t="s">
        <v>2405</v>
      </c>
      <c r="H595" s="70" t="s">
        <v>2406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2426</v>
      </c>
      <c r="B596" s="70">
        <v>136</v>
      </c>
      <c r="C596" s="70">
        <v>21</v>
      </c>
      <c r="D596" s="70">
        <v>8</v>
      </c>
      <c r="E596" s="70">
        <v>2024</v>
      </c>
      <c r="F596" s="70" t="s">
        <v>1554</v>
      </c>
      <c r="G596" s="1064" t="s">
        <v>2405</v>
      </c>
      <c r="H596" s="70" t="s">
        <v>2406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2427</v>
      </c>
      <c r="B597" s="70">
        <v>426</v>
      </c>
      <c r="C597" s="70">
        <v>1</v>
      </c>
      <c r="D597" s="70">
        <v>26</v>
      </c>
      <c r="E597" s="70">
        <v>1990</v>
      </c>
      <c r="F597" s="70" t="s">
        <v>787</v>
      </c>
      <c r="G597" s="1064" t="s">
        <v>2428</v>
      </c>
      <c r="H597" s="70" t="s">
        <v>2429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2430</v>
      </c>
      <c r="B598" s="70">
        <v>427</v>
      </c>
      <c r="C598" s="70">
        <v>2</v>
      </c>
      <c r="D598" s="70">
        <v>26</v>
      </c>
      <c r="E598" s="70">
        <v>2005</v>
      </c>
      <c r="F598" s="70" t="s">
        <v>789</v>
      </c>
      <c r="G598" s="70" t="s">
        <v>2428</v>
      </c>
      <c r="H598" s="70" t="s">
        <v>2429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2431</v>
      </c>
      <c r="B599" s="70">
        <v>428</v>
      </c>
      <c r="C599" s="70">
        <v>3</v>
      </c>
      <c r="D599" s="70">
        <v>26</v>
      </c>
      <c r="E599" s="70">
        <v>2006</v>
      </c>
      <c r="F599" s="70" t="s">
        <v>790</v>
      </c>
      <c r="G599" s="70" t="s">
        <v>2428</v>
      </c>
      <c r="H599" s="70" t="s">
        <v>2429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2432</v>
      </c>
      <c r="B600" s="70">
        <v>429</v>
      </c>
      <c r="C600" s="70">
        <v>4</v>
      </c>
      <c r="D600" s="70">
        <v>26</v>
      </c>
      <c r="E600" s="70">
        <v>2007</v>
      </c>
      <c r="F600" s="70" t="s">
        <v>791</v>
      </c>
      <c r="G600" s="70" t="s">
        <v>2428</v>
      </c>
      <c r="H600" s="70" t="s">
        <v>2429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2433</v>
      </c>
      <c r="B601" s="70">
        <v>430</v>
      </c>
      <c r="C601" s="70">
        <v>5</v>
      </c>
      <c r="D601" s="70">
        <v>26</v>
      </c>
      <c r="E601" s="70">
        <v>2008</v>
      </c>
      <c r="F601" s="70" t="s">
        <v>792</v>
      </c>
      <c r="G601" s="70" t="s">
        <v>2428</v>
      </c>
      <c r="H601" s="70" t="s">
        <v>2429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2434</v>
      </c>
      <c r="B602" s="70">
        <v>431</v>
      </c>
      <c r="C602" s="70">
        <v>6</v>
      </c>
      <c r="D602" s="70">
        <v>26</v>
      </c>
      <c r="E602" s="70">
        <v>2009</v>
      </c>
      <c r="F602" s="70" t="s">
        <v>176</v>
      </c>
      <c r="G602" s="70" t="s">
        <v>2428</v>
      </c>
      <c r="H602" s="70" t="s">
        <v>2429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2435</v>
      </c>
      <c r="B603" s="70">
        <v>432</v>
      </c>
      <c r="C603" s="70">
        <v>7</v>
      </c>
      <c r="D603" s="70">
        <v>26</v>
      </c>
      <c r="E603" s="70">
        <v>2010</v>
      </c>
      <c r="F603" s="70" t="s">
        <v>177</v>
      </c>
      <c r="G603" s="70" t="s">
        <v>2428</v>
      </c>
      <c r="H603" s="70" t="s">
        <v>2429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2436</v>
      </c>
      <c r="B604" s="70">
        <v>433</v>
      </c>
      <c r="C604" s="70">
        <v>8</v>
      </c>
      <c r="D604" s="70">
        <v>26</v>
      </c>
      <c r="E604" s="70">
        <v>2011</v>
      </c>
      <c r="F604" s="70" t="s">
        <v>178</v>
      </c>
      <c r="G604" s="70" t="s">
        <v>2428</v>
      </c>
      <c r="H604" s="70" t="s">
        <v>2429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2437</v>
      </c>
      <c r="B605" s="70">
        <v>434</v>
      </c>
      <c r="C605" s="70">
        <v>9</v>
      </c>
      <c r="D605" s="70">
        <v>26</v>
      </c>
      <c r="E605" s="70">
        <v>2012</v>
      </c>
      <c r="F605" s="70" t="s">
        <v>179</v>
      </c>
      <c r="G605" s="70" t="s">
        <v>2428</v>
      </c>
      <c r="H605" s="70" t="s">
        <v>2429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2438</v>
      </c>
      <c r="B606" s="70">
        <v>435</v>
      </c>
      <c r="C606" s="70">
        <v>10</v>
      </c>
      <c r="D606" s="70">
        <v>26</v>
      </c>
      <c r="E606" s="70">
        <v>2013</v>
      </c>
      <c r="F606" s="70" t="s">
        <v>180</v>
      </c>
      <c r="G606" s="70" t="s">
        <v>2428</v>
      </c>
      <c r="H606" s="70" t="s">
        <v>2429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2439</v>
      </c>
      <c r="B607" s="70">
        <v>436</v>
      </c>
      <c r="C607" s="70">
        <v>11</v>
      </c>
      <c r="D607" s="70">
        <v>26</v>
      </c>
      <c r="E607" s="70">
        <v>2014</v>
      </c>
      <c r="F607" s="70" t="s">
        <v>181</v>
      </c>
      <c r="G607" s="70" t="s">
        <v>2428</v>
      </c>
      <c r="H607" s="70" t="s">
        <v>2429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2440</v>
      </c>
      <c r="B608" s="70">
        <v>437</v>
      </c>
      <c r="C608" s="70">
        <v>12</v>
      </c>
      <c r="D608" s="70">
        <v>26</v>
      </c>
      <c r="E608" s="70">
        <v>2015</v>
      </c>
      <c r="F608" s="70" t="s">
        <v>182</v>
      </c>
      <c r="G608" s="70" t="s">
        <v>2428</v>
      </c>
      <c r="H608" s="70" t="s">
        <v>2429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2441</v>
      </c>
      <c r="B609" s="70">
        <v>438</v>
      </c>
      <c r="C609" s="70">
        <v>13</v>
      </c>
      <c r="D609" s="70">
        <v>26</v>
      </c>
      <c r="E609" s="70">
        <v>2016</v>
      </c>
      <c r="F609" s="70" t="s">
        <v>155</v>
      </c>
      <c r="G609" s="70" t="s">
        <v>2428</v>
      </c>
      <c r="H609" s="70" t="s">
        <v>2429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2442</v>
      </c>
      <c r="B610" s="70">
        <v>439</v>
      </c>
      <c r="C610" s="70">
        <v>14</v>
      </c>
      <c r="D610" s="70">
        <v>26</v>
      </c>
      <c r="E610" s="70">
        <v>2017</v>
      </c>
      <c r="F610" s="70" t="s">
        <v>156</v>
      </c>
      <c r="G610" s="70" t="s">
        <v>2428</v>
      </c>
      <c r="H610" s="70" t="s">
        <v>2429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2443</v>
      </c>
      <c r="B611" s="70">
        <v>440</v>
      </c>
      <c r="C611" s="70">
        <v>15</v>
      </c>
      <c r="D611" s="70">
        <v>26</v>
      </c>
      <c r="E611" s="70">
        <v>2018</v>
      </c>
      <c r="F611" s="70" t="s">
        <v>183</v>
      </c>
      <c r="G611" s="70" t="s">
        <v>2428</v>
      </c>
      <c r="H611" s="70" t="s">
        <v>2429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2444</v>
      </c>
      <c r="B612" s="70">
        <v>441</v>
      </c>
      <c r="C612" s="70">
        <v>16</v>
      </c>
      <c r="D612" s="70">
        <v>26</v>
      </c>
      <c r="E612" s="70">
        <v>2019</v>
      </c>
      <c r="F612" s="70" t="s">
        <v>158</v>
      </c>
      <c r="G612" s="70" t="s">
        <v>2428</v>
      </c>
      <c r="H612" s="70" t="s">
        <v>2429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2445</v>
      </c>
      <c r="B613" s="70">
        <v>442</v>
      </c>
      <c r="C613" s="70">
        <v>17</v>
      </c>
      <c r="D613" s="70">
        <v>26</v>
      </c>
      <c r="E613" s="70">
        <v>2020</v>
      </c>
      <c r="F613" s="70" t="s">
        <v>159</v>
      </c>
      <c r="G613" s="70" t="s">
        <v>2428</v>
      </c>
      <c r="H613" s="70" t="s">
        <v>2429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2446</v>
      </c>
      <c r="B614" s="70">
        <v>442</v>
      </c>
      <c r="C614" s="70">
        <v>18</v>
      </c>
      <c r="D614" s="70">
        <v>26</v>
      </c>
      <c r="E614" s="70">
        <v>2021</v>
      </c>
      <c r="F614" s="70" t="s">
        <v>160</v>
      </c>
      <c r="G614" s="70" t="s">
        <v>2428</v>
      </c>
      <c r="H614" s="70" t="s">
        <v>2429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2447</v>
      </c>
      <c r="B615" s="70">
        <v>442</v>
      </c>
      <c r="C615" s="70">
        <v>19</v>
      </c>
      <c r="D615" s="70">
        <v>26</v>
      </c>
      <c r="E615" s="70">
        <v>2022</v>
      </c>
      <c r="F615" s="70" t="s">
        <v>161</v>
      </c>
      <c r="G615" s="1064" t="s">
        <v>2428</v>
      </c>
      <c r="H615" s="70" t="s">
        <v>2429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2448</v>
      </c>
      <c r="B616" s="70">
        <v>442</v>
      </c>
      <c r="C616" s="70">
        <v>20</v>
      </c>
      <c r="D616" s="70">
        <v>26</v>
      </c>
      <c r="E616" s="70">
        <v>2023</v>
      </c>
      <c r="F616" s="70" t="s">
        <v>1539</v>
      </c>
      <c r="G616" s="1064" t="s">
        <v>2428</v>
      </c>
      <c r="H616" s="70" t="s">
        <v>2429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2449</v>
      </c>
      <c r="B617" s="70">
        <v>442</v>
      </c>
      <c r="C617" s="70">
        <v>21</v>
      </c>
      <c r="D617" s="70">
        <v>26</v>
      </c>
      <c r="E617" s="70">
        <v>2024</v>
      </c>
      <c r="F617" s="70" t="s">
        <v>1554</v>
      </c>
      <c r="G617" s="70" t="s">
        <v>2428</v>
      </c>
      <c r="H617" s="70" t="s">
        <v>2429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2080</v>
      </c>
      <c r="B9" s="70">
        <v>1</v>
      </c>
      <c r="C9" s="70">
        <v>1</v>
      </c>
      <c r="D9" s="70">
        <v>1</v>
      </c>
      <c r="E9" s="70">
        <v>1990</v>
      </c>
      <c r="F9" s="70" t="s">
        <v>787</v>
      </c>
      <c r="G9" s="1073" t="s">
        <v>1690</v>
      </c>
      <c r="H9" s="70" t="s">
        <v>1691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2081</v>
      </c>
      <c r="B10" s="70">
        <v>2</v>
      </c>
      <c r="C10" s="70">
        <v>2</v>
      </c>
      <c r="D10" s="70">
        <v>1</v>
      </c>
      <c r="E10" s="70">
        <v>2005</v>
      </c>
      <c r="F10" s="70" t="s">
        <v>789</v>
      </c>
      <c r="G10" s="1073" t="s">
        <v>1690</v>
      </c>
      <c r="H10" s="70" t="s">
        <v>1691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2082</v>
      </c>
      <c r="B11" s="70">
        <v>3</v>
      </c>
      <c r="C11" s="70">
        <v>3</v>
      </c>
      <c r="D11" s="70">
        <v>1</v>
      </c>
      <c r="E11" s="70">
        <v>2006</v>
      </c>
      <c r="F11" s="70" t="s">
        <v>790</v>
      </c>
      <c r="G11" s="1073" t="s">
        <v>1690</v>
      </c>
      <c r="H11" s="70" t="s">
        <v>1691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2083</v>
      </c>
      <c r="B12" s="70">
        <v>4</v>
      </c>
      <c r="C12" s="70">
        <v>4</v>
      </c>
      <c r="D12" s="70">
        <v>1</v>
      </c>
      <c r="E12" s="70">
        <v>2007</v>
      </c>
      <c r="F12" s="70" t="s">
        <v>791</v>
      </c>
      <c r="G12" s="1073" t="s">
        <v>1690</v>
      </c>
      <c r="H12" s="70" t="s">
        <v>1691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2084</v>
      </c>
      <c r="B13" s="70">
        <v>5</v>
      </c>
      <c r="C13" s="70">
        <v>5</v>
      </c>
      <c r="D13" s="70">
        <v>1</v>
      </c>
      <c r="E13" s="70">
        <v>2008</v>
      </c>
      <c r="F13" s="70" t="s">
        <v>792</v>
      </c>
      <c r="G13" s="1073" t="s">
        <v>1690</v>
      </c>
      <c r="H13" s="70" t="s">
        <v>1691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2085</v>
      </c>
      <c r="B14" s="70">
        <v>6</v>
      </c>
      <c r="C14" s="70">
        <v>6</v>
      </c>
      <c r="D14" s="70">
        <v>1</v>
      </c>
      <c r="E14" s="70">
        <v>2009</v>
      </c>
      <c r="F14" s="70" t="s">
        <v>176</v>
      </c>
      <c r="G14" s="1073" t="s">
        <v>1690</v>
      </c>
      <c r="H14" s="70" t="s">
        <v>1691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2086</v>
      </c>
      <c r="B15" s="70">
        <v>7</v>
      </c>
      <c r="C15" s="70">
        <v>7</v>
      </c>
      <c r="D15" s="70">
        <v>1</v>
      </c>
      <c r="E15" s="70">
        <v>2010</v>
      </c>
      <c r="F15" s="70" t="s">
        <v>177</v>
      </c>
      <c r="G15" s="1073" t="s">
        <v>1690</v>
      </c>
      <c r="H15" s="70" t="s">
        <v>1691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2087</v>
      </c>
      <c r="B16" s="70">
        <v>8</v>
      </c>
      <c r="C16" s="70">
        <v>8</v>
      </c>
      <c r="D16" s="70">
        <v>1</v>
      </c>
      <c r="E16" s="70">
        <v>2011</v>
      </c>
      <c r="F16" s="70" t="s">
        <v>178</v>
      </c>
      <c r="G16" s="1073" t="s">
        <v>1690</v>
      </c>
      <c r="H16" s="70" t="s">
        <v>1691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2088</v>
      </c>
      <c r="B17" s="70">
        <v>9</v>
      </c>
      <c r="C17" s="70">
        <v>9</v>
      </c>
      <c r="D17" s="70">
        <v>1</v>
      </c>
      <c r="E17" s="70">
        <v>2012</v>
      </c>
      <c r="F17" s="70" t="s">
        <v>179</v>
      </c>
      <c r="G17" s="1073" t="s">
        <v>1690</v>
      </c>
      <c r="H17" s="70" t="s">
        <v>1691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2089</v>
      </c>
      <c r="B18" s="70">
        <v>10</v>
      </c>
      <c r="C18" s="70">
        <v>10</v>
      </c>
      <c r="D18" s="70">
        <v>1</v>
      </c>
      <c r="E18" s="70">
        <v>2013</v>
      </c>
      <c r="F18" s="70" t="s">
        <v>180</v>
      </c>
      <c r="G18" s="1073" t="s">
        <v>1690</v>
      </c>
      <c r="H18" s="70" t="s">
        <v>1691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2090</v>
      </c>
      <c r="B19" s="70">
        <v>11</v>
      </c>
      <c r="C19" s="70">
        <v>11</v>
      </c>
      <c r="D19" s="70">
        <v>1</v>
      </c>
      <c r="E19" s="70">
        <v>2014</v>
      </c>
      <c r="F19" s="70" t="s">
        <v>181</v>
      </c>
      <c r="G19" s="1073" t="s">
        <v>1690</v>
      </c>
      <c r="H19" s="70" t="s">
        <v>1691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2091</v>
      </c>
      <c r="B20" s="70">
        <v>12</v>
      </c>
      <c r="C20" s="70">
        <v>12</v>
      </c>
      <c r="D20" s="70">
        <v>1</v>
      </c>
      <c r="E20" s="70">
        <v>2015</v>
      </c>
      <c r="F20" s="70" t="s">
        <v>182</v>
      </c>
      <c r="G20" s="1073" t="s">
        <v>1690</v>
      </c>
      <c r="H20" s="70" t="s">
        <v>1691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2092</v>
      </c>
      <c r="B21" s="70">
        <v>13</v>
      </c>
      <c r="C21" s="70">
        <v>13</v>
      </c>
      <c r="D21" s="70">
        <v>1</v>
      </c>
      <c r="E21" s="70">
        <v>2016</v>
      </c>
      <c r="F21" s="70" t="s">
        <v>155</v>
      </c>
      <c r="G21" s="1073" t="s">
        <v>1690</v>
      </c>
      <c r="H21" s="70" t="s">
        <v>1691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2093</v>
      </c>
      <c r="B22" s="70">
        <v>14</v>
      </c>
      <c r="C22" s="70">
        <v>14</v>
      </c>
      <c r="D22" s="70">
        <v>1</v>
      </c>
      <c r="E22" s="70">
        <v>2017</v>
      </c>
      <c r="F22" s="70" t="s">
        <v>156</v>
      </c>
      <c r="G22" s="1073" t="s">
        <v>1690</v>
      </c>
      <c r="H22" s="70" t="s">
        <v>1691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2094</v>
      </c>
      <c r="B23" s="70">
        <v>15</v>
      </c>
      <c r="C23" s="70">
        <v>15</v>
      </c>
      <c r="D23" s="70">
        <v>1</v>
      </c>
      <c r="E23" s="70">
        <v>2018</v>
      </c>
      <c r="F23" s="70" t="s">
        <v>183</v>
      </c>
      <c r="G23" s="1073" t="s">
        <v>1690</v>
      </c>
      <c r="H23" s="70" t="s">
        <v>1691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2095</v>
      </c>
      <c r="B24" s="70">
        <v>16</v>
      </c>
      <c r="C24" s="70">
        <v>16</v>
      </c>
      <c r="D24" s="70">
        <v>1</v>
      </c>
      <c r="E24" s="70">
        <v>2019</v>
      </c>
      <c r="F24" s="70" t="s">
        <v>158</v>
      </c>
      <c r="G24" s="1073" t="s">
        <v>1690</v>
      </c>
      <c r="H24" s="70" t="s">
        <v>1691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2096</v>
      </c>
      <c r="B25" s="70">
        <v>17</v>
      </c>
      <c r="C25" s="70">
        <v>17</v>
      </c>
      <c r="D25" s="70">
        <v>1</v>
      </c>
      <c r="E25" s="70">
        <v>2020</v>
      </c>
      <c r="F25" s="70" t="s">
        <v>159</v>
      </c>
      <c r="G25" s="1073" t="s">
        <v>1690</v>
      </c>
      <c r="H25" s="70" t="s">
        <v>1691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2097</v>
      </c>
      <c r="B26" s="70">
        <v>18</v>
      </c>
      <c r="C26" s="70">
        <v>18</v>
      </c>
      <c r="D26" s="70">
        <v>1</v>
      </c>
      <c r="E26" s="70">
        <v>2021</v>
      </c>
      <c r="F26" s="70" t="s">
        <v>160</v>
      </c>
      <c r="G26" s="1073" t="s">
        <v>1690</v>
      </c>
      <c r="H26" s="70" t="s">
        <v>1691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1774</v>
      </c>
      <c r="B27" s="70">
        <v>19</v>
      </c>
      <c r="C27" s="70">
        <v>19</v>
      </c>
      <c r="D27" s="70">
        <v>1</v>
      </c>
      <c r="E27" s="70">
        <v>2022</v>
      </c>
      <c r="F27" s="70" t="s">
        <v>161</v>
      </c>
      <c r="G27" s="1073" t="s">
        <v>1690</v>
      </c>
      <c r="H27" s="70" t="s">
        <v>1691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2098</v>
      </c>
      <c r="B28" s="70">
        <v>20</v>
      </c>
      <c r="C28" s="70">
        <v>20</v>
      </c>
      <c r="D28" s="70">
        <v>1</v>
      </c>
      <c r="E28" s="70">
        <v>2023</v>
      </c>
      <c r="F28" s="70" t="s">
        <v>1539</v>
      </c>
      <c r="G28" s="1073" t="s">
        <v>1690</v>
      </c>
      <c r="H28" s="70" t="s">
        <v>1691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1689</v>
      </c>
      <c r="B29" s="70">
        <v>21</v>
      </c>
      <c r="C29" s="70">
        <v>21</v>
      </c>
      <c r="D29" s="70">
        <v>1</v>
      </c>
      <c r="E29" s="70">
        <v>2024</v>
      </c>
      <c r="F29" s="70" t="s">
        <v>1554</v>
      </c>
      <c r="G29" s="1073" t="s">
        <v>1690</v>
      </c>
      <c r="H29" s="70" t="s">
        <v>1691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1579</v>
      </c>
      <c r="G30" s="1073" t="s">
        <v>1690</v>
      </c>
      <c r="H30" s="70" t="s">
        <v>1691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1580</v>
      </c>
      <c r="G31" s="1073" t="s">
        <v>1690</v>
      </c>
      <c r="H31" s="70" t="s">
        <v>1691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1581</v>
      </c>
      <c r="G32" s="1073" t="s">
        <v>1690</v>
      </c>
      <c r="H32" s="70" t="s">
        <v>1691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1582</v>
      </c>
      <c r="G33" s="1073" t="s">
        <v>1690</v>
      </c>
      <c r="H33" s="70" t="s">
        <v>1691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1583</v>
      </c>
      <c r="G34" s="1073" t="s">
        <v>1690</v>
      </c>
      <c r="H34" s="70" t="s">
        <v>1691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1584</v>
      </c>
      <c r="G35" s="1073" t="s">
        <v>1690</v>
      </c>
      <c r="H35" s="70" t="s">
        <v>1691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40390</v>
      </c>
      <c r="K10" s="71">
        <v>44066415</v>
      </c>
      <c r="L10" s="71">
        <v>1315441</v>
      </c>
      <c r="M10" s="71">
        <v>1434012066</v>
      </c>
      <c r="N10" s="71">
        <v>1113700</v>
      </c>
      <c r="O10" s="71">
        <v>2787901006</v>
      </c>
      <c r="P10" s="71">
        <v>10726</v>
      </c>
      <c r="Q10" s="71">
        <v>63620568</v>
      </c>
      <c r="R10" s="71">
        <v>0</v>
      </c>
      <c r="S10" s="71">
        <v>0</v>
      </c>
      <c r="T10" s="71">
        <v>0</v>
      </c>
      <c r="U10" s="71">
        <v>0</v>
      </c>
      <c r="V10" s="71">
        <v>6</v>
      </c>
      <c r="W10" s="71">
        <v>0</v>
      </c>
      <c r="X10" s="71">
        <v>0</v>
      </c>
      <c r="Y10" s="71">
        <v>35075</v>
      </c>
      <c r="Z10" s="71">
        <v>4329635130.000001</v>
      </c>
      <c r="AA10" s="71">
        <v>15501385</v>
      </c>
      <c r="AB10" s="71">
        <v>215130410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1663</v>
      </c>
      <c r="H11" s="70" t="s">
        <v>1664</v>
      </c>
      <c r="I11" s="1066"/>
      <c r="J11" s="73">
        <v>62781</v>
      </c>
      <c r="K11" s="71">
        <v>77112201</v>
      </c>
      <c r="L11" s="71">
        <v>987446</v>
      </c>
      <c r="M11" s="71">
        <v>1205548635</v>
      </c>
      <c r="N11" s="71">
        <v>1331300</v>
      </c>
      <c r="O11" s="71">
        <v>2960047016</v>
      </c>
      <c r="P11" s="71">
        <v>383</v>
      </c>
      <c r="Q11" s="71">
        <v>1894317</v>
      </c>
      <c r="R11" s="71">
        <v>0</v>
      </c>
      <c r="S11" s="71">
        <v>0</v>
      </c>
      <c r="T11" s="71">
        <v>0</v>
      </c>
      <c r="U11" s="71">
        <v>0</v>
      </c>
      <c r="V11" s="71">
        <v>12421</v>
      </c>
      <c r="W11" s="71">
        <v>0</v>
      </c>
      <c r="X11" s="71">
        <v>0</v>
      </c>
      <c r="Y11" s="71">
        <v>76166798</v>
      </c>
      <c r="Z11" s="71">
        <v>4320768967</v>
      </c>
      <c r="AA11" s="71">
        <v>19162300</v>
      </c>
      <c r="AB11" s="71">
        <v>233689739.99999997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1666</v>
      </c>
      <c r="H12" s="70" t="s">
        <v>1667</v>
      </c>
      <c r="I12" s="1066"/>
      <c r="J12" s="73">
        <v>83657</v>
      </c>
      <c r="K12" s="71">
        <v>102549221</v>
      </c>
      <c r="L12" s="71">
        <v>2214880</v>
      </c>
      <c r="M12" s="71">
        <v>2699820909</v>
      </c>
      <c r="N12" s="71">
        <v>704500</v>
      </c>
      <c r="O12" s="71">
        <v>1671111935.0000002</v>
      </c>
      <c r="P12" s="71">
        <v>0</v>
      </c>
      <c r="Q12" s="71">
        <v>0</v>
      </c>
      <c r="R12" s="71">
        <v>0</v>
      </c>
      <c r="S12" s="71">
        <v>0</v>
      </c>
      <c r="T12" s="71">
        <v>0</v>
      </c>
      <c r="U12" s="71">
        <v>298</v>
      </c>
      <c r="V12" s="71">
        <v>13708</v>
      </c>
      <c r="W12" s="71">
        <v>0</v>
      </c>
      <c r="X12" s="71">
        <v>1827581</v>
      </c>
      <c r="Y12" s="71">
        <v>84059909</v>
      </c>
      <c r="Z12" s="71">
        <v>4559369555</v>
      </c>
      <c r="AA12" s="71">
        <v>42052915</v>
      </c>
      <c r="AB12" s="71">
        <v>434429056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1668</v>
      </c>
      <c r="B13" s="70">
        <v>5</v>
      </c>
      <c r="C13" s="70">
        <v>18</v>
      </c>
      <c r="D13" s="70">
        <v>5</v>
      </c>
      <c r="E13" s="70">
        <v>2024</v>
      </c>
      <c r="F13" s="70" t="s">
        <v>1554</v>
      </c>
      <c r="G13" s="1073" t="s">
        <v>1669</v>
      </c>
      <c r="H13" s="70" t="s">
        <v>1670</v>
      </c>
      <c r="I13" s="1066"/>
      <c r="J13" s="73">
        <v>53024</v>
      </c>
      <c r="K13" s="71">
        <v>57270640</v>
      </c>
      <c r="L13" s="71">
        <v>1502824</v>
      </c>
      <c r="M13" s="71">
        <v>1621703242</v>
      </c>
      <c r="N13" s="71">
        <v>2157100</v>
      </c>
      <c r="O13" s="71">
        <v>5740218311</v>
      </c>
      <c r="P13" s="71">
        <v>17597</v>
      </c>
      <c r="Q13" s="71">
        <v>113963607.00000001</v>
      </c>
      <c r="R13" s="71">
        <v>0</v>
      </c>
      <c r="S13" s="71">
        <v>0</v>
      </c>
      <c r="T13" s="71">
        <v>0</v>
      </c>
      <c r="U13" s="71">
        <v>0</v>
      </c>
      <c r="V13" s="71">
        <v>0</v>
      </c>
      <c r="W13" s="71">
        <v>0</v>
      </c>
      <c r="X13" s="71">
        <v>0</v>
      </c>
      <c r="Y13" s="71">
        <v>0</v>
      </c>
      <c r="Z13" s="71">
        <v>7533155800</v>
      </c>
      <c r="AA13" s="71">
        <v>19375751</v>
      </c>
      <c r="AB13" s="71">
        <v>295252647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1672</v>
      </c>
      <c r="H14" s="70" t="s">
        <v>1673</v>
      </c>
      <c r="I14" s="1066"/>
      <c r="J14" s="73">
        <v>104619</v>
      </c>
      <c r="K14" s="71">
        <v>131170646</v>
      </c>
      <c r="L14" s="71">
        <v>1832690</v>
      </c>
      <c r="M14" s="71">
        <v>2281071643.9999995</v>
      </c>
      <c r="N14" s="71">
        <v>468100</v>
      </c>
      <c r="O14" s="71">
        <v>1085143350</v>
      </c>
      <c r="P14" s="71">
        <v>5716</v>
      </c>
      <c r="Q14" s="71">
        <v>31250269</v>
      </c>
      <c r="R14" s="71">
        <v>0</v>
      </c>
      <c r="S14" s="71">
        <v>0</v>
      </c>
      <c r="T14" s="71">
        <v>0</v>
      </c>
      <c r="U14" s="71">
        <v>0</v>
      </c>
      <c r="V14" s="71">
        <v>55</v>
      </c>
      <c r="W14" s="71">
        <v>0</v>
      </c>
      <c r="X14" s="71">
        <v>0</v>
      </c>
      <c r="Y14" s="71">
        <v>339958.00000000006</v>
      </c>
      <c r="Z14" s="71">
        <v>3528975866.9999995</v>
      </c>
      <c r="AA14" s="71">
        <v>54476656.999999993</v>
      </c>
      <c r="AB14" s="71">
        <v>687752552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1674</v>
      </c>
      <c r="B15" s="70">
        <v>7</v>
      </c>
      <c r="C15" s="70">
        <v>18</v>
      </c>
      <c r="D15" s="70">
        <v>7</v>
      </c>
      <c r="E15" s="70">
        <v>2024</v>
      </c>
      <c r="F15" s="70" t="s">
        <v>1554</v>
      </c>
      <c r="G15" s="1073" t="s">
        <v>1675</v>
      </c>
      <c r="H15" s="70" t="s">
        <v>1676</v>
      </c>
      <c r="I15" s="1066"/>
      <c r="J15" s="73">
        <v>49835</v>
      </c>
      <c r="K15" s="71">
        <v>53780839</v>
      </c>
      <c r="L15" s="71">
        <v>339147</v>
      </c>
      <c r="M15" s="71">
        <v>365840949</v>
      </c>
      <c r="N15" s="71">
        <v>356200</v>
      </c>
      <c r="O15" s="71">
        <v>817789320</v>
      </c>
      <c r="P15" s="71">
        <v>363</v>
      </c>
      <c r="Q15" s="71">
        <v>2239943.0000000005</v>
      </c>
      <c r="R15" s="71">
        <v>0</v>
      </c>
      <c r="S15" s="71">
        <v>0</v>
      </c>
      <c r="T15" s="71">
        <v>0</v>
      </c>
      <c r="U15" s="71">
        <v>0</v>
      </c>
      <c r="V15" s="71">
        <v>50</v>
      </c>
      <c r="W15" s="71">
        <v>0</v>
      </c>
      <c r="X15" s="71">
        <v>0</v>
      </c>
      <c r="Y15" s="71">
        <v>308562</v>
      </c>
      <c r="Z15" s="71">
        <v>1239959613</v>
      </c>
      <c r="AA15" s="71">
        <v>68897446</v>
      </c>
      <c r="AB15" s="71">
        <v>426153737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1677</v>
      </c>
      <c r="B16" s="70">
        <v>8</v>
      </c>
      <c r="C16" s="70">
        <v>18</v>
      </c>
      <c r="D16" s="70">
        <v>8</v>
      </c>
      <c r="E16" s="70">
        <v>2024</v>
      </c>
      <c r="F16" s="70" t="s">
        <v>1554</v>
      </c>
      <c r="G16" s="1073" t="s">
        <v>1678</v>
      </c>
      <c r="H16" s="70" t="s">
        <v>1679</v>
      </c>
      <c r="I16" s="1066"/>
      <c r="J16" s="73">
        <v>42280</v>
      </c>
      <c r="K16" s="71">
        <v>54524612.999999993</v>
      </c>
      <c r="L16" s="71">
        <v>667727</v>
      </c>
      <c r="M16" s="71">
        <v>852933545.00000012</v>
      </c>
      <c r="N16" s="71">
        <v>754600</v>
      </c>
      <c r="O16" s="71">
        <v>2443951717.0000005</v>
      </c>
      <c r="P16" s="71">
        <v>6505</v>
      </c>
      <c r="Q16" s="71">
        <v>35630402</v>
      </c>
      <c r="R16" s="71">
        <v>0</v>
      </c>
      <c r="S16" s="71">
        <v>0</v>
      </c>
      <c r="T16" s="71">
        <v>0</v>
      </c>
      <c r="U16" s="71">
        <v>0</v>
      </c>
      <c r="V16" s="71">
        <v>230</v>
      </c>
      <c r="W16" s="71">
        <v>0</v>
      </c>
      <c r="X16" s="71">
        <v>0</v>
      </c>
      <c r="Y16" s="71">
        <v>1413058</v>
      </c>
      <c r="Z16" s="71">
        <v>3388453335</v>
      </c>
      <c r="AA16" s="71">
        <v>17985727</v>
      </c>
      <c r="AB16" s="71">
        <v>253428627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1681</v>
      </c>
      <c r="H17" s="70" t="s">
        <v>1682</v>
      </c>
      <c r="I17" s="1066"/>
      <c r="J17" s="73">
        <v>22651</v>
      </c>
      <c r="K17" s="71">
        <v>26059051</v>
      </c>
      <c r="L17" s="71">
        <v>182872</v>
      </c>
      <c r="M17" s="71">
        <v>210218486.99999997</v>
      </c>
      <c r="N17" s="71">
        <v>794300</v>
      </c>
      <c r="O17" s="71">
        <v>2667447549</v>
      </c>
      <c r="P17" s="71">
        <v>1932</v>
      </c>
      <c r="Q17" s="71">
        <v>12511292</v>
      </c>
      <c r="R17" s="71">
        <v>0</v>
      </c>
      <c r="S17" s="71">
        <v>0</v>
      </c>
      <c r="T17" s="71">
        <v>0</v>
      </c>
      <c r="U17" s="71">
        <v>0</v>
      </c>
      <c r="V17" s="71">
        <v>179</v>
      </c>
      <c r="W17" s="71">
        <v>0</v>
      </c>
      <c r="X17" s="71">
        <v>0</v>
      </c>
      <c r="Y17" s="71">
        <v>1098854</v>
      </c>
      <c r="Z17" s="71">
        <v>2917335233</v>
      </c>
      <c r="AA17" s="71">
        <v>10980961</v>
      </c>
      <c r="AB17" s="71">
        <v>145211627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1554</v>
      </c>
      <c r="G18" s="1073" t="s">
        <v>1684</v>
      </c>
      <c r="H18" s="70" t="s">
        <v>1685</v>
      </c>
      <c r="I18" s="1066"/>
      <c r="J18" s="73">
        <v>54741</v>
      </c>
      <c r="K18" s="71">
        <v>62031672</v>
      </c>
      <c r="L18" s="71">
        <v>871881</v>
      </c>
      <c r="M18" s="71">
        <v>982964777</v>
      </c>
      <c r="N18" s="71">
        <v>1105900</v>
      </c>
      <c r="O18" s="71">
        <v>2854906679</v>
      </c>
      <c r="P18" s="71">
        <v>852</v>
      </c>
      <c r="Q18" s="71">
        <v>5520020.0000000009</v>
      </c>
      <c r="R18" s="71">
        <v>0</v>
      </c>
      <c r="S18" s="71">
        <v>0</v>
      </c>
      <c r="T18" s="71">
        <v>0</v>
      </c>
      <c r="U18" s="71">
        <v>0</v>
      </c>
      <c r="V18" s="71">
        <v>489</v>
      </c>
      <c r="W18" s="71">
        <v>0</v>
      </c>
      <c r="X18" s="71">
        <v>0</v>
      </c>
      <c r="Y18" s="71">
        <v>2999039</v>
      </c>
      <c r="Z18" s="71">
        <v>3908422186.9999995</v>
      </c>
      <c r="AA18" s="71">
        <v>22526168</v>
      </c>
      <c r="AB18" s="71">
        <v>305531474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1686</v>
      </c>
      <c r="B19" s="70">
        <v>11</v>
      </c>
      <c r="C19" s="70">
        <v>18</v>
      </c>
      <c r="D19" s="70">
        <v>11</v>
      </c>
      <c r="E19" s="70">
        <v>2024</v>
      </c>
      <c r="F19" s="70" t="s">
        <v>1554</v>
      </c>
      <c r="G19" s="1073" t="s">
        <v>1687</v>
      </c>
      <c r="H19" s="70" t="s">
        <v>1688</v>
      </c>
      <c r="I19" s="1066"/>
      <c r="J19" s="73">
        <v>23472</v>
      </c>
      <c r="K19" s="71">
        <v>25579759.999999996</v>
      </c>
      <c r="L19" s="71">
        <v>285388</v>
      </c>
      <c r="M19" s="71">
        <v>310564508</v>
      </c>
      <c r="N19" s="71">
        <v>231500</v>
      </c>
      <c r="O19" s="71">
        <v>543010092</v>
      </c>
      <c r="P19" s="71">
        <v>4419</v>
      </c>
      <c r="Q19" s="71">
        <v>27928908</v>
      </c>
      <c r="R19" s="71">
        <v>0</v>
      </c>
      <c r="S19" s="71">
        <v>0</v>
      </c>
      <c r="T19" s="71">
        <v>0</v>
      </c>
      <c r="U19" s="71">
        <v>0</v>
      </c>
      <c r="V19" s="71">
        <v>35</v>
      </c>
      <c r="W19" s="71">
        <v>0</v>
      </c>
      <c r="X19" s="71">
        <v>0</v>
      </c>
      <c r="Y19" s="71">
        <v>216582</v>
      </c>
      <c r="Z19" s="71">
        <v>907299850</v>
      </c>
      <c r="AA19" s="71">
        <v>14583670.000000002</v>
      </c>
      <c r="AB19" s="71">
        <v>212390473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1689</v>
      </c>
      <c r="B20" s="70">
        <v>12</v>
      </c>
      <c r="C20" s="70">
        <v>18</v>
      </c>
      <c r="D20" s="70">
        <v>12</v>
      </c>
      <c r="E20" s="70">
        <v>2024</v>
      </c>
      <c r="F20" s="70" t="s">
        <v>1554</v>
      </c>
      <c r="G20" s="1073" t="s">
        <v>1690</v>
      </c>
      <c r="H20" s="70" t="s">
        <v>1691</v>
      </c>
      <c r="I20" s="1066"/>
      <c r="J20" s="73">
        <v>37271</v>
      </c>
      <c r="K20" s="71">
        <v>41182369</v>
      </c>
      <c r="L20" s="71">
        <v>281307</v>
      </c>
      <c r="M20" s="71">
        <v>310666487</v>
      </c>
      <c r="N20" s="71">
        <v>2274900</v>
      </c>
      <c r="O20" s="71">
        <v>7024251927</v>
      </c>
      <c r="P20" s="71">
        <v>21216</v>
      </c>
      <c r="Q20" s="71">
        <v>130912957</v>
      </c>
      <c r="R20" s="71">
        <v>0</v>
      </c>
      <c r="S20" s="71">
        <v>0</v>
      </c>
      <c r="T20" s="71">
        <v>0</v>
      </c>
      <c r="U20" s="71">
        <v>0</v>
      </c>
      <c r="V20" s="71">
        <v>0</v>
      </c>
      <c r="W20" s="71">
        <v>0</v>
      </c>
      <c r="X20" s="71">
        <v>0</v>
      </c>
      <c r="Y20" s="71">
        <v>0</v>
      </c>
      <c r="Z20" s="71">
        <v>7507013740</v>
      </c>
      <c r="AA20" s="71">
        <v>18589505</v>
      </c>
      <c r="AB20" s="71">
        <v>260157332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1692</v>
      </c>
      <c r="B21" s="70">
        <v>13</v>
      </c>
      <c r="C21" s="70">
        <v>18</v>
      </c>
      <c r="D21" s="70">
        <v>13</v>
      </c>
      <c r="E21" s="70">
        <v>2024</v>
      </c>
      <c r="F21" s="70" t="s">
        <v>1554</v>
      </c>
      <c r="G21" s="1073" t="s">
        <v>1693</v>
      </c>
      <c r="H21" s="70" t="s">
        <v>1694</v>
      </c>
      <c r="I21" s="1066"/>
      <c r="J21" s="73">
        <v>35077</v>
      </c>
      <c r="K21" s="71">
        <v>40894052</v>
      </c>
      <c r="L21" s="71">
        <v>295581</v>
      </c>
      <c r="M21" s="71">
        <v>343289592.99999994</v>
      </c>
      <c r="N21" s="71">
        <v>859900</v>
      </c>
      <c r="O21" s="71">
        <v>2156479253</v>
      </c>
      <c r="P21" s="71">
        <v>2840</v>
      </c>
      <c r="Q21" s="71">
        <v>17526179</v>
      </c>
      <c r="R21" s="71">
        <v>0</v>
      </c>
      <c r="S21" s="71">
        <v>0</v>
      </c>
      <c r="T21" s="71">
        <v>0</v>
      </c>
      <c r="U21" s="71">
        <v>0</v>
      </c>
      <c r="V21" s="71">
        <v>0</v>
      </c>
      <c r="W21" s="71">
        <v>0</v>
      </c>
      <c r="X21" s="71">
        <v>0</v>
      </c>
      <c r="Y21" s="71">
        <v>0</v>
      </c>
      <c r="Z21" s="71">
        <v>2558189077</v>
      </c>
      <c r="AA21" s="71">
        <v>18025911</v>
      </c>
      <c r="AB21" s="71">
        <v>255094389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1695</v>
      </c>
      <c r="B22" s="70">
        <v>14</v>
      </c>
      <c r="C22" s="70">
        <v>18</v>
      </c>
      <c r="D22" s="70">
        <v>14</v>
      </c>
      <c r="E22" s="70">
        <v>2024</v>
      </c>
      <c r="F22" s="70" t="s">
        <v>1554</v>
      </c>
      <c r="G22" s="1073" t="s">
        <v>1696</v>
      </c>
      <c r="H22" s="70" t="s">
        <v>1697</v>
      </c>
      <c r="I22" s="1066"/>
      <c r="J22" s="73">
        <v>36581</v>
      </c>
      <c r="K22" s="71">
        <v>45784785.000000007</v>
      </c>
      <c r="L22" s="71">
        <v>354938</v>
      </c>
      <c r="M22" s="71">
        <v>440465189</v>
      </c>
      <c r="N22" s="71">
        <v>380700</v>
      </c>
      <c r="O22" s="71">
        <v>1014798444</v>
      </c>
      <c r="P22" s="71">
        <v>2426</v>
      </c>
      <c r="Q22" s="71">
        <v>13263278</v>
      </c>
      <c r="R22" s="71">
        <v>0</v>
      </c>
      <c r="S22" s="71">
        <v>0</v>
      </c>
      <c r="T22" s="71">
        <v>0</v>
      </c>
      <c r="U22" s="71">
        <v>0</v>
      </c>
      <c r="V22" s="71">
        <v>30</v>
      </c>
      <c r="W22" s="71">
        <v>0</v>
      </c>
      <c r="X22" s="71">
        <v>0</v>
      </c>
      <c r="Y22" s="71">
        <v>181507</v>
      </c>
      <c r="Z22" s="71">
        <v>1514493203</v>
      </c>
      <c r="AA22" s="71">
        <v>18741035</v>
      </c>
      <c r="AB22" s="71">
        <v>251749514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1698</v>
      </c>
      <c r="B23" s="70">
        <v>15</v>
      </c>
      <c r="C23" s="70">
        <v>18</v>
      </c>
      <c r="D23" s="70">
        <v>15</v>
      </c>
      <c r="E23" s="70">
        <v>2024</v>
      </c>
      <c r="F23" s="70" t="s">
        <v>1554</v>
      </c>
      <c r="G23" s="1073" t="s">
        <v>1699</v>
      </c>
      <c r="H23" s="70" t="s">
        <v>1700</v>
      </c>
      <c r="I23" s="1066"/>
      <c r="J23" s="73">
        <v>33305</v>
      </c>
      <c r="K23" s="71">
        <v>39816794</v>
      </c>
      <c r="L23" s="71">
        <v>72013</v>
      </c>
      <c r="M23" s="71">
        <v>85647421.000000015</v>
      </c>
      <c r="N23" s="71">
        <v>575000</v>
      </c>
      <c r="O23" s="71">
        <v>1829952668.0000002</v>
      </c>
      <c r="P23" s="71">
        <v>8712</v>
      </c>
      <c r="Q23" s="71">
        <v>53754743.000000007</v>
      </c>
      <c r="R23" s="71">
        <v>0</v>
      </c>
      <c r="S23" s="71">
        <v>0</v>
      </c>
      <c r="T23" s="71">
        <v>0</v>
      </c>
      <c r="U23" s="71">
        <v>0</v>
      </c>
      <c r="V23" s="71">
        <v>170</v>
      </c>
      <c r="W23" s="71">
        <v>0</v>
      </c>
      <c r="X23" s="71">
        <v>0</v>
      </c>
      <c r="Y23" s="71">
        <v>1043912</v>
      </c>
      <c r="Z23" s="71">
        <v>2010215538.0000002</v>
      </c>
      <c r="AA23" s="71">
        <v>15246813</v>
      </c>
      <c r="AB23" s="71">
        <v>227873213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1702</v>
      </c>
      <c r="H24" s="70" t="s">
        <v>1703</v>
      </c>
      <c r="I24" s="1066"/>
      <c r="J24" s="73">
        <v>147997</v>
      </c>
      <c r="K24" s="71">
        <v>179956054</v>
      </c>
      <c r="L24" s="71">
        <v>384646</v>
      </c>
      <c r="M24" s="71">
        <v>463757367.00000006</v>
      </c>
      <c r="N24" s="71">
        <v>718800</v>
      </c>
      <c r="O24" s="71">
        <v>1870341914</v>
      </c>
      <c r="P24" s="71">
        <v>4698</v>
      </c>
      <c r="Q24" s="71">
        <v>25648931</v>
      </c>
      <c r="R24" s="71">
        <v>0</v>
      </c>
      <c r="S24" s="71">
        <v>0</v>
      </c>
      <c r="T24" s="71">
        <v>2657</v>
      </c>
      <c r="U24" s="71">
        <v>1159</v>
      </c>
      <c r="V24" s="71">
        <v>2984</v>
      </c>
      <c r="W24" s="71">
        <v>17563819</v>
      </c>
      <c r="X24" s="71">
        <v>7106743.0000000009</v>
      </c>
      <c r="Y24" s="71">
        <v>18298624</v>
      </c>
      <c r="Z24" s="71">
        <v>2582673452</v>
      </c>
      <c r="AA24" s="71">
        <v>259003701</v>
      </c>
      <c r="AB24" s="71">
        <v>1220834805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1704</v>
      </c>
      <c r="B25" s="70">
        <v>17</v>
      </c>
      <c r="C25" s="70">
        <v>18</v>
      </c>
      <c r="D25" s="70">
        <v>17</v>
      </c>
      <c r="E25" s="70">
        <v>2024</v>
      </c>
      <c r="F25" s="70" t="s">
        <v>1554</v>
      </c>
      <c r="G25" s="1073" t="s">
        <v>1705</v>
      </c>
      <c r="H25" s="70" t="s">
        <v>1706</v>
      </c>
      <c r="I25" s="1066"/>
      <c r="J25" s="73">
        <v>35841</v>
      </c>
      <c r="K25" s="71">
        <v>41883102</v>
      </c>
      <c r="L25" s="71">
        <v>496349</v>
      </c>
      <c r="M25" s="71">
        <v>578717554</v>
      </c>
      <c r="N25" s="71">
        <v>829200</v>
      </c>
      <c r="O25" s="71">
        <v>2068898678</v>
      </c>
      <c r="P25" s="71">
        <v>3044</v>
      </c>
      <c r="Q25" s="71">
        <v>18781316.999999996</v>
      </c>
      <c r="R25" s="71">
        <v>0</v>
      </c>
      <c r="S25" s="71">
        <v>0</v>
      </c>
      <c r="T25" s="71">
        <v>0</v>
      </c>
      <c r="U25" s="71">
        <v>0</v>
      </c>
      <c r="V25" s="71">
        <v>0</v>
      </c>
      <c r="W25" s="71">
        <v>0</v>
      </c>
      <c r="X25" s="71">
        <v>0</v>
      </c>
      <c r="Y25" s="71">
        <v>0</v>
      </c>
      <c r="Z25" s="71">
        <v>2708280651</v>
      </c>
      <c r="AA25" s="71">
        <v>17305634</v>
      </c>
      <c r="AB25" s="71">
        <v>242903541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1707</v>
      </c>
      <c r="B26" s="70">
        <v>18</v>
      </c>
      <c r="C26" s="70">
        <v>18</v>
      </c>
      <c r="D26" s="70">
        <v>18</v>
      </c>
      <c r="E26" s="70">
        <v>2024</v>
      </c>
      <c r="F26" s="70" t="s">
        <v>1554</v>
      </c>
      <c r="G26" s="1073" t="s">
        <v>1708</v>
      </c>
      <c r="H26" s="70" t="s">
        <v>1709</v>
      </c>
      <c r="I26" s="1066"/>
      <c r="J26" s="73">
        <v>184106</v>
      </c>
      <c r="K26" s="71">
        <v>232302498</v>
      </c>
      <c r="L26" s="71">
        <v>2730329</v>
      </c>
      <c r="M26" s="71">
        <v>3421810779</v>
      </c>
      <c r="N26" s="71">
        <v>1197200</v>
      </c>
      <c r="O26" s="71">
        <v>2962386612.0000005</v>
      </c>
      <c r="P26" s="71">
        <v>71844</v>
      </c>
      <c r="Q26" s="71">
        <v>432395554</v>
      </c>
      <c r="R26" s="71">
        <v>0</v>
      </c>
      <c r="S26" s="71">
        <v>0</v>
      </c>
      <c r="T26" s="71">
        <v>0</v>
      </c>
      <c r="U26" s="71">
        <v>0</v>
      </c>
      <c r="V26" s="71">
        <v>65</v>
      </c>
      <c r="W26" s="71">
        <v>0</v>
      </c>
      <c r="X26" s="71">
        <v>0</v>
      </c>
      <c r="Y26" s="71">
        <v>396863</v>
      </c>
      <c r="Z26" s="71">
        <v>7049292306</v>
      </c>
      <c r="AA26" s="71">
        <v>146701240</v>
      </c>
      <c r="AB26" s="71">
        <v>1117997377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1710</v>
      </c>
      <c r="B27" s="70">
        <v>19</v>
      </c>
      <c r="C27" s="70">
        <v>18</v>
      </c>
      <c r="D27" s="70">
        <v>19</v>
      </c>
      <c r="E27" s="70">
        <v>2024</v>
      </c>
      <c r="F27" s="70" t="s">
        <v>1554</v>
      </c>
      <c r="G27" s="1073" t="s">
        <v>1711</v>
      </c>
      <c r="H27" s="70" t="s">
        <v>1712</v>
      </c>
      <c r="I27" s="1066"/>
      <c r="J27" s="73">
        <v>83836</v>
      </c>
      <c r="K27" s="71">
        <v>93964274</v>
      </c>
      <c r="L27" s="71">
        <v>1688462</v>
      </c>
      <c r="M27" s="71">
        <v>1892010735</v>
      </c>
      <c r="N27" s="71">
        <v>1728500</v>
      </c>
      <c r="O27" s="71">
        <v>4735357639.999999</v>
      </c>
      <c r="P27" s="71">
        <v>15650</v>
      </c>
      <c r="Q27" s="71">
        <v>101357634</v>
      </c>
      <c r="R27" s="71">
        <v>0</v>
      </c>
      <c r="S27" s="71">
        <v>0</v>
      </c>
      <c r="T27" s="71">
        <v>0</v>
      </c>
      <c r="U27" s="71">
        <v>0</v>
      </c>
      <c r="V27" s="71">
        <v>200</v>
      </c>
      <c r="W27" s="71">
        <v>0</v>
      </c>
      <c r="X27" s="71">
        <v>0</v>
      </c>
      <c r="Y27" s="71">
        <v>1224683</v>
      </c>
      <c r="Z27" s="71">
        <v>6823914965.999999</v>
      </c>
      <c r="AA27" s="71">
        <v>32980632</v>
      </c>
      <c r="AB27" s="71">
        <v>458067738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1713</v>
      </c>
      <c r="B28" s="70">
        <v>20</v>
      </c>
      <c r="C28" s="70">
        <v>18</v>
      </c>
      <c r="D28" s="70">
        <v>20</v>
      </c>
      <c r="E28" s="70">
        <v>2024</v>
      </c>
      <c r="F28" s="70" t="s">
        <v>1554</v>
      </c>
      <c r="G28" s="1073" t="s">
        <v>1714</v>
      </c>
      <c r="H28" s="70" t="s">
        <v>1715</v>
      </c>
      <c r="I28" s="1066"/>
      <c r="J28" s="73">
        <v>24244</v>
      </c>
      <c r="K28" s="71">
        <v>28905348</v>
      </c>
      <c r="L28" s="71">
        <v>372171</v>
      </c>
      <c r="M28" s="71">
        <v>442014783</v>
      </c>
      <c r="N28" s="71">
        <v>431000</v>
      </c>
      <c r="O28" s="71">
        <v>1052519781</v>
      </c>
      <c r="P28" s="71">
        <v>10867</v>
      </c>
      <c r="Q28" s="71">
        <v>63520800</v>
      </c>
      <c r="R28" s="71">
        <v>0</v>
      </c>
      <c r="S28" s="71">
        <v>0</v>
      </c>
      <c r="T28" s="71">
        <v>4278</v>
      </c>
      <c r="U28" s="71">
        <v>2007.0000000000002</v>
      </c>
      <c r="V28" s="71">
        <v>1602</v>
      </c>
      <c r="W28" s="71">
        <v>28208816</v>
      </c>
      <c r="X28" s="71">
        <v>12308396</v>
      </c>
      <c r="Y28" s="71">
        <v>9825916.9999999981</v>
      </c>
      <c r="Z28" s="71">
        <v>1637303841</v>
      </c>
      <c r="AA28" s="71">
        <v>12730970</v>
      </c>
      <c r="AB28" s="71">
        <v>168312327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1717</v>
      </c>
      <c r="H29" s="70" t="s">
        <v>1718</v>
      </c>
      <c r="I29" s="1066"/>
      <c r="J29" s="73">
        <v>178586</v>
      </c>
      <c r="K29" s="71">
        <v>218124789</v>
      </c>
      <c r="L29" s="71">
        <v>1456580</v>
      </c>
      <c r="M29" s="71">
        <v>1768282294</v>
      </c>
      <c r="N29" s="71">
        <v>1222800</v>
      </c>
      <c r="O29" s="71">
        <v>3078201973</v>
      </c>
      <c r="P29" s="71">
        <v>9139</v>
      </c>
      <c r="Q29" s="71">
        <v>54720248</v>
      </c>
      <c r="R29" s="71">
        <v>0</v>
      </c>
      <c r="S29" s="71">
        <v>0</v>
      </c>
      <c r="T29" s="71">
        <v>1006.9999999999999</v>
      </c>
      <c r="U29" s="71">
        <v>1926</v>
      </c>
      <c r="V29" s="71">
        <v>3382</v>
      </c>
      <c r="W29" s="71">
        <v>6280491</v>
      </c>
      <c r="X29" s="71">
        <v>11812685</v>
      </c>
      <c r="Y29" s="71">
        <v>20740632</v>
      </c>
      <c r="Z29" s="71">
        <v>5158163112</v>
      </c>
      <c r="AA29" s="71">
        <v>403867252.00000006</v>
      </c>
      <c r="AB29" s="71">
        <v>1894232295.0000002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1720</v>
      </c>
      <c r="H30" s="70" t="s">
        <v>1721</v>
      </c>
      <c r="I30" s="1066"/>
      <c r="J30" s="73">
        <v>64468.999999999993</v>
      </c>
      <c r="K30" s="71">
        <v>78206248</v>
      </c>
      <c r="L30" s="71">
        <v>825952</v>
      </c>
      <c r="M30" s="71">
        <v>997149935</v>
      </c>
      <c r="N30" s="71">
        <v>145900</v>
      </c>
      <c r="O30" s="71">
        <v>375285265.00000006</v>
      </c>
      <c r="P30" s="71">
        <v>3569</v>
      </c>
      <c r="Q30" s="71">
        <v>21370654</v>
      </c>
      <c r="R30" s="71">
        <v>0</v>
      </c>
      <c r="S30" s="71">
        <v>0</v>
      </c>
      <c r="T30" s="71">
        <v>0</v>
      </c>
      <c r="U30" s="71">
        <v>65</v>
      </c>
      <c r="V30" s="71">
        <v>551</v>
      </c>
      <c r="W30" s="71">
        <v>0</v>
      </c>
      <c r="X30" s="71">
        <v>398580</v>
      </c>
      <c r="Y30" s="71">
        <v>3378487.0000000005</v>
      </c>
      <c r="Z30" s="71">
        <v>1475789169.0000002</v>
      </c>
      <c r="AA30" s="71">
        <v>77087416</v>
      </c>
      <c r="AB30" s="71">
        <v>482593885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1722</v>
      </c>
      <c r="B31" s="70">
        <v>23</v>
      </c>
      <c r="C31" s="70">
        <v>18</v>
      </c>
      <c r="D31" s="70">
        <v>23</v>
      </c>
      <c r="E31" s="70">
        <v>2024</v>
      </c>
      <c r="F31" s="70" t="s">
        <v>1554</v>
      </c>
      <c r="G31" s="1073" t="s">
        <v>1723</v>
      </c>
      <c r="H31" s="70" t="s">
        <v>1724</v>
      </c>
      <c r="I31" s="1066"/>
      <c r="J31" s="73">
        <v>698472</v>
      </c>
      <c r="K31" s="71">
        <v>827983844.00000012</v>
      </c>
      <c r="L31" s="71">
        <v>472291</v>
      </c>
      <c r="M31" s="71">
        <v>554695182.99999988</v>
      </c>
      <c r="N31" s="71">
        <v>2789700</v>
      </c>
      <c r="O31" s="71">
        <v>6418562127</v>
      </c>
      <c r="P31" s="71">
        <v>152</v>
      </c>
      <c r="Q31" s="71">
        <v>827836.99999999988</v>
      </c>
      <c r="R31" s="71">
        <v>0</v>
      </c>
      <c r="S31" s="71">
        <v>0</v>
      </c>
      <c r="T31" s="71">
        <v>191223</v>
      </c>
      <c r="U31" s="71">
        <v>31989</v>
      </c>
      <c r="V31" s="71">
        <v>50249</v>
      </c>
      <c r="W31" s="71">
        <v>1332415767</v>
      </c>
      <c r="X31" s="71">
        <v>196157284</v>
      </c>
      <c r="Y31" s="71">
        <v>308126132</v>
      </c>
      <c r="Z31" s="71">
        <v>9638768174</v>
      </c>
      <c r="AA31" s="71">
        <v>1385092147</v>
      </c>
      <c r="AB31" s="71">
        <v>6132498438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1726</v>
      </c>
      <c r="H32" s="70" t="s">
        <v>1727</v>
      </c>
      <c r="I32" s="1066"/>
      <c r="J32" s="73">
        <v>37329</v>
      </c>
      <c r="K32" s="71">
        <v>44133590</v>
      </c>
      <c r="L32" s="71">
        <v>600416</v>
      </c>
      <c r="M32" s="71">
        <v>706652696</v>
      </c>
      <c r="N32" s="71">
        <v>324500</v>
      </c>
      <c r="O32" s="71">
        <v>782040276</v>
      </c>
      <c r="P32" s="71">
        <v>2105</v>
      </c>
      <c r="Q32" s="71">
        <v>12603627.000000002</v>
      </c>
      <c r="R32" s="71">
        <v>0</v>
      </c>
      <c r="S32" s="71">
        <v>0</v>
      </c>
      <c r="T32" s="71">
        <v>0</v>
      </c>
      <c r="U32" s="71">
        <v>0</v>
      </c>
      <c r="V32" s="71">
        <v>0</v>
      </c>
      <c r="W32" s="71">
        <v>0</v>
      </c>
      <c r="X32" s="71">
        <v>0</v>
      </c>
      <c r="Y32" s="71">
        <v>0</v>
      </c>
      <c r="Z32" s="71">
        <v>1545430189</v>
      </c>
      <c r="AA32" s="71">
        <v>17425721</v>
      </c>
      <c r="AB32" s="71">
        <v>216286883.99999997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1728</v>
      </c>
      <c r="B33" s="70">
        <v>25</v>
      </c>
      <c r="C33" s="70">
        <v>18</v>
      </c>
      <c r="D33" s="70">
        <v>25</v>
      </c>
      <c r="E33" s="70">
        <v>2024</v>
      </c>
      <c r="F33" s="70" t="s">
        <v>1554</v>
      </c>
      <c r="G33" s="1073" t="s">
        <v>1729</v>
      </c>
      <c r="H33" s="70" t="s">
        <v>1730</v>
      </c>
      <c r="I33" s="1066"/>
      <c r="J33" s="73">
        <v>145918</v>
      </c>
      <c r="K33" s="71">
        <v>173107288</v>
      </c>
      <c r="L33" s="71">
        <v>476102</v>
      </c>
      <c r="M33" s="71">
        <v>562311535.99999988</v>
      </c>
      <c r="N33" s="71">
        <v>98000</v>
      </c>
      <c r="O33" s="71">
        <v>268872006</v>
      </c>
      <c r="P33" s="71">
        <v>12723</v>
      </c>
      <c r="Q33" s="71">
        <v>78505610</v>
      </c>
      <c r="R33" s="71">
        <v>0</v>
      </c>
      <c r="S33" s="71">
        <v>0</v>
      </c>
      <c r="T33" s="71">
        <v>0</v>
      </c>
      <c r="U33" s="71">
        <v>0</v>
      </c>
      <c r="V33" s="71">
        <v>20</v>
      </c>
      <c r="W33" s="71">
        <v>0</v>
      </c>
      <c r="X33" s="71">
        <v>0</v>
      </c>
      <c r="Y33" s="71">
        <v>121414.00000000001</v>
      </c>
      <c r="Z33" s="71">
        <v>1082917853.9999998</v>
      </c>
      <c r="AA33" s="71">
        <v>126969373.99999999</v>
      </c>
      <c r="AB33" s="71">
        <v>1128829517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1731</v>
      </c>
      <c r="B34" s="70">
        <v>26</v>
      </c>
      <c r="C34" s="70">
        <v>18</v>
      </c>
      <c r="D34" s="70">
        <v>26</v>
      </c>
      <c r="E34" s="70">
        <v>2024</v>
      </c>
      <c r="F34" s="70" t="s">
        <v>1554</v>
      </c>
      <c r="G34" s="1073" t="s">
        <v>1732</v>
      </c>
      <c r="H34" s="70" t="s">
        <v>1733</v>
      </c>
      <c r="I34" s="1066"/>
      <c r="J34" s="73">
        <v>65942</v>
      </c>
      <c r="K34" s="71">
        <v>84259282.000000015</v>
      </c>
      <c r="L34" s="71">
        <v>2148450</v>
      </c>
      <c r="M34" s="71">
        <v>2730434795</v>
      </c>
      <c r="N34" s="71">
        <v>826700</v>
      </c>
      <c r="O34" s="71">
        <v>1963254027.9999998</v>
      </c>
      <c r="P34" s="71">
        <v>11602</v>
      </c>
      <c r="Q34" s="71">
        <v>70059140</v>
      </c>
      <c r="R34" s="71">
        <v>0</v>
      </c>
      <c r="S34" s="71">
        <v>0</v>
      </c>
      <c r="T34" s="71">
        <v>0</v>
      </c>
      <c r="U34" s="71">
        <v>0</v>
      </c>
      <c r="V34" s="71">
        <v>0</v>
      </c>
      <c r="W34" s="71">
        <v>0</v>
      </c>
      <c r="X34" s="71">
        <v>0</v>
      </c>
      <c r="Y34" s="71">
        <v>0</v>
      </c>
      <c r="Z34" s="71">
        <v>4848007245</v>
      </c>
      <c r="AA34" s="71">
        <v>22256191</v>
      </c>
      <c r="AB34" s="71">
        <v>275864613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1734</v>
      </c>
      <c r="B35" s="70">
        <v>27</v>
      </c>
      <c r="C35" s="70">
        <v>18</v>
      </c>
      <c r="D35" s="70">
        <v>27</v>
      </c>
      <c r="E35" s="70">
        <v>2024</v>
      </c>
      <c r="F35" s="70" t="s">
        <v>1554</v>
      </c>
      <c r="G35" s="1073" t="s">
        <v>1735</v>
      </c>
      <c r="H35" s="70" t="s">
        <v>1736</v>
      </c>
      <c r="I35" s="1066"/>
      <c r="J35" s="73">
        <v>188074</v>
      </c>
      <c r="K35" s="71">
        <v>225167579</v>
      </c>
      <c r="L35" s="71">
        <v>331820</v>
      </c>
      <c r="M35" s="71">
        <v>393233116</v>
      </c>
      <c r="N35" s="71">
        <v>444900</v>
      </c>
      <c r="O35" s="71">
        <v>1216765191.0000002</v>
      </c>
      <c r="P35" s="71">
        <v>1435</v>
      </c>
      <c r="Q35" s="71">
        <v>7833147</v>
      </c>
      <c r="R35" s="71">
        <v>0</v>
      </c>
      <c r="S35" s="71">
        <v>0</v>
      </c>
      <c r="T35" s="71">
        <v>14524</v>
      </c>
      <c r="U35" s="71">
        <v>756</v>
      </c>
      <c r="V35" s="71">
        <v>710</v>
      </c>
      <c r="W35" s="71">
        <v>99910429.000000015</v>
      </c>
      <c r="X35" s="71">
        <v>4638490</v>
      </c>
      <c r="Y35" s="71">
        <v>4354211</v>
      </c>
      <c r="Z35" s="71">
        <v>1951902163.0000005</v>
      </c>
      <c r="AA35" s="71">
        <v>404639745.99999994</v>
      </c>
      <c r="AB35" s="71">
        <v>2339958271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1658</v>
      </c>
      <c r="B36" s="70">
        <v>28</v>
      </c>
      <c r="C36" s="70">
        <v>18</v>
      </c>
      <c r="D36" s="70">
        <v>28</v>
      </c>
      <c r="E36" s="70">
        <v>2024</v>
      </c>
      <c r="F36" s="70" t="s">
        <v>1554</v>
      </c>
      <c r="G36" s="1073" t="s">
        <v>1655</v>
      </c>
      <c r="H36" s="70" t="s">
        <v>1656</v>
      </c>
      <c r="I36" s="1066"/>
      <c r="J36" s="73">
        <v>939704</v>
      </c>
      <c r="K36" s="71">
        <v>1102522383</v>
      </c>
      <c r="L36" s="71">
        <v>712185</v>
      </c>
      <c r="M36" s="71">
        <v>831069069</v>
      </c>
      <c r="N36" s="71">
        <v>1994400</v>
      </c>
      <c r="O36" s="71">
        <v>5994159069</v>
      </c>
      <c r="P36" s="71">
        <v>15466</v>
      </c>
      <c r="Q36" s="71">
        <v>95243208</v>
      </c>
      <c r="R36" s="71">
        <v>0</v>
      </c>
      <c r="S36" s="71">
        <v>0</v>
      </c>
      <c r="T36" s="71">
        <v>305</v>
      </c>
      <c r="U36" s="71">
        <v>329</v>
      </c>
      <c r="V36" s="71">
        <v>437</v>
      </c>
      <c r="W36" s="71">
        <v>1934727</v>
      </c>
      <c r="X36" s="71">
        <v>2017428.0000000002</v>
      </c>
      <c r="Y36" s="71">
        <v>2678947.9999999995</v>
      </c>
      <c r="Z36" s="71">
        <v>8029624831.999999</v>
      </c>
      <c r="AA36" s="71">
        <v>2077034234</v>
      </c>
      <c r="AB36" s="71">
        <v>9678444777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136351</v>
      </c>
      <c r="K37" s="71">
        <v>172508640</v>
      </c>
      <c r="L37" s="71">
        <v>2961404</v>
      </c>
      <c r="M37" s="71">
        <v>3721324910.9999995</v>
      </c>
      <c r="N37" s="71">
        <v>1560500</v>
      </c>
      <c r="O37" s="71">
        <v>3594345910</v>
      </c>
      <c r="P37" s="71">
        <v>19909</v>
      </c>
      <c r="Q37" s="71">
        <v>115557436</v>
      </c>
      <c r="R37" s="71">
        <v>0</v>
      </c>
      <c r="S37" s="71">
        <v>0</v>
      </c>
      <c r="T37" s="71">
        <v>0</v>
      </c>
      <c r="U37" s="71">
        <v>0</v>
      </c>
      <c r="V37" s="71">
        <v>1448</v>
      </c>
      <c r="W37" s="71">
        <v>0</v>
      </c>
      <c r="X37" s="71">
        <v>0</v>
      </c>
      <c r="Y37" s="71">
        <v>8880362</v>
      </c>
      <c r="Z37" s="71">
        <v>7612617259</v>
      </c>
      <c r="AA37" s="71">
        <v>52598055</v>
      </c>
      <c r="AB37" s="71">
        <v>653102527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58504</v>
      </c>
      <c r="K38" s="71">
        <v>73676111.999999985</v>
      </c>
      <c r="L38" s="71">
        <v>1321164</v>
      </c>
      <c r="M38" s="71">
        <v>1651720488</v>
      </c>
      <c r="N38" s="71">
        <v>1336900</v>
      </c>
      <c r="O38" s="71">
        <v>2980159064</v>
      </c>
      <c r="P38" s="71">
        <v>8972</v>
      </c>
      <c r="Q38" s="71">
        <v>51690088</v>
      </c>
      <c r="R38" s="71">
        <v>0</v>
      </c>
      <c r="S38" s="71">
        <v>0</v>
      </c>
      <c r="T38" s="71">
        <v>0</v>
      </c>
      <c r="U38" s="71">
        <v>0</v>
      </c>
      <c r="V38" s="71">
        <v>2342</v>
      </c>
      <c r="W38" s="71">
        <v>0</v>
      </c>
      <c r="X38" s="71">
        <v>0</v>
      </c>
      <c r="Y38" s="71">
        <v>14362616</v>
      </c>
      <c r="Z38" s="71">
        <v>4771608368</v>
      </c>
      <c r="AA38" s="71">
        <v>21816945</v>
      </c>
      <c r="AB38" s="71">
        <v>266823935.99999997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30217</v>
      </c>
      <c r="K39" s="71">
        <v>34633052.000000007</v>
      </c>
      <c r="L39" s="71">
        <v>32986</v>
      </c>
      <c r="M39" s="71">
        <v>37750229</v>
      </c>
      <c r="N39" s="71">
        <v>493100</v>
      </c>
      <c r="O39" s="71">
        <v>1295619615</v>
      </c>
      <c r="P39" s="71">
        <v>6813</v>
      </c>
      <c r="Q39" s="71">
        <v>42037611</v>
      </c>
      <c r="R39" s="71">
        <v>0</v>
      </c>
      <c r="S39" s="71">
        <v>0</v>
      </c>
      <c r="T39" s="71">
        <v>0</v>
      </c>
      <c r="U39" s="71">
        <v>0</v>
      </c>
      <c r="V39" s="71">
        <v>0</v>
      </c>
      <c r="W39" s="71">
        <v>0</v>
      </c>
      <c r="X39" s="71">
        <v>0</v>
      </c>
      <c r="Y39" s="71">
        <v>0</v>
      </c>
      <c r="Z39" s="71">
        <v>1410040507</v>
      </c>
      <c r="AA39" s="71">
        <v>17532945</v>
      </c>
      <c r="AB39" s="71">
        <v>245075289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208259</v>
      </c>
      <c r="K40" s="71">
        <v>241420301</v>
      </c>
      <c r="L40" s="71">
        <v>1113274</v>
      </c>
      <c r="M40" s="71">
        <v>1284537801.9999998</v>
      </c>
      <c r="N40" s="71">
        <v>1406100</v>
      </c>
      <c r="O40" s="71">
        <v>3932191957</v>
      </c>
      <c r="P40" s="71">
        <v>14916</v>
      </c>
      <c r="Q40" s="71">
        <v>88075954</v>
      </c>
      <c r="R40" s="71">
        <v>0</v>
      </c>
      <c r="S40" s="71">
        <v>0</v>
      </c>
      <c r="T40" s="71">
        <v>0</v>
      </c>
      <c r="U40" s="71">
        <v>19</v>
      </c>
      <c r="V40" s="71">
        <v>326</v>
      </c>
      <c r="W40" s="71">
        <v>0</v>
      </c>
      <c r="X40" s="71">
        <v>117733.99999999999</v>
      </c>
      <c r="Y40" s="71">
        <v>1999277</v>
      </c>
      <c r="Z40" s="71">
        <v>5548343025</v>
      </c>
      <c r="AA40" s="71">
        <v>430187646</v>
      </c>
      <c r="AB40" s="71">
        <v>2360366492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50492</v>
      </c>
      <c r="K41" s="71">
        <v>56795851</v>
      </c>
      <c r="L41" s="71">
        <v>144225</v>
      </c>
      <c r="M41" s="71">
        <v>162064203.00000003</v>
      </c>
      <c r="N41" s="71">
        <v>686000</v>
      </c>
      <c r="O41" s="71">
        <v>1925690554</v>
      </c>
      <c r="P41" s="71">
        <v>20313</v>
      </c>
      <c r="Q41" s="71">
        <v>125342686</v>
      </c>
      <c r="R41" s="71">
        <v>0</v>
      </c>
      <c r="S41" s="71">
        <v>0</v>
      </c>
      <c r="T41" s="71">
        <v>0</v>
      </c>
      <c r="U41" s="71">
        <v>0</v>
      </c>
      <c r="V41" s="71">
        <v>13</v>
      </c>
      <c r="W41" s="71">
        <v>0</v>
      </c>
      <c r="X41" s="71">
        <v>0</v>
      </c>
      <c r="Y41" s="71">
        <v>77263</v>
      </c>
      <c r="Z41" s="71">
        <v>2269970557</v>
      </c>
      <c r="AA41" s="71">
        <v>30130415</v>
      </c>
      <c r="AB41" s="71">
        <v>419926375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86853</v>
      </c>
      <c r="K42" s="71">
        <v>109594129</v>
      </c>
      <c r="L42" s="71">
        <v>1223190</v>
      </c>
      <c r="M42" s="71">
        <v>1531799345</v>
      </c>
      <c r="N42" s="71">
        <v>2201800</v>
      </c>
      <c r="O42" s="71">
        <v>5162483346</v>
      </c>
      <c r="P42" s="71">
        <v>3356</v>
      </c>
      <c r="Q42" s="71">
        <v>18323545.999999996</v>
      </c>
      <c r="R42" s="71">
        <v>0</v>
      </c>
      <c r="S42" s="71">
        <v>0</v>
      </c>
      <c r="T42" s="71">
        <v>0</v>
      </c>
      <c r="U42" s="71">
        <v>0</v>
      </c>
      <c r="V42" s="71">
        <v>9489</v>
      </c>
      <c r="W42" s="71">
        <v>0</v>
      </c>
      <c r="X42" s="71">
        <v>0</v>
      </c>
      <c r="Y42" s="71">
        <v>58185567.000000007</v>
      </c>
      <c r="Z42" s="71">
        <v>6880385932.999999</v>
      </c>
      <c r="AA42" s="71">
        <v>34567993</v>
      </c>
      <c r="AB42" s="71">
        <v>466046246.99999994</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393863</v>
      </c>
      <c r="K43" s="71">
        <v>482421211</v>
      </c>
      <c r="L43" s="71">
        <v>70461</v>
      </c>
      <c r="M43" s="71">
        <v>85732482</v>
      </c>
      <c r="N43" s="71">
        <v>77000</v>
      </c>
      <c r="O43" s="71">
        <v>168740068</v>
      </c>
      <c r="P43" s="71">
        <v>429</v>
      </c>
      <c r="Q43" s="71">
        <v>2566648.0000000005</v>
      </c>
      <c r="R43" s="71">
        <v>0</v>
      </c>
      <c r="S43" s="71">
        <v>0</v>
      </c>
      <c r="T43" s="71">
        <v>126</v>
      </c>
      <c r="U43" s="71">
        <v>10</v>
      </c>
      <c r="V43" s="71">
        <v>38</v>
      </c>
      <c r="W43" s="71">
        <v>879644</v>
      </c>
      <c r="X43" s="71">
        <v>61320</v>
      </c>
      <c r="Y43" s="71">
        <v>234488</v>
      </c>
      <c r="Z43" s="71">
        <v>740635861</v>
      </c>
      <c r="AA43" s="71">
        <v>795817169</v>
      </c>
      <c r="AB43" s="71">
        <v>3725170227.0000005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140408</v>
      </c>
      <c r="K44" s="71">
        <v>164361902</v>
      </c>
      <c r="L44" s="71">
        <v>903931</v>
      </c>
      <c r="M44" s="71">
        <v>1054130699</v>
      </c>
      <c r="N44" s="71">
        <v>1401900</v>
      </c>
      <c r="O44" s="71">
        <v>4259237275.0000005</v>
      </c>
      <c r="P44" s="71">
        <v>11391</v>
      </c>
      <c r="Q44" s="71">
        <v>70904235</v>
      </c>
      <c r="R44" s="71">
        <v>0</v>
      </c>
      <c r="S44" s="71">
        <v>0</v>
      </c>
      <c r="T44" s="71">
        <v>14069</v>
      </c>
      <c r="U44" s="71">
        <v>2162</v>
      </c>
      <c r="V44" s="71">
        <v>2746</v>
      </c>
      <c r="W44" s="71">
        <v>96465316</v>
      </c>
      <c r="X44" s="71">
        <v>13256647.999999998</v>
      </c>
      <c r="Y44" s="71">
        <v>16841415</v>
      </c>
      <c r="Z44" s="71">
        <v>5675197489.999999</v>
      </c>
      <c r="AA44" s="71">
        <v>56943041.000000007</v>
      </c>
      <c r="AB44" s="71">
        <v>855310169.99999988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124012</v>
      </c>
      <c r="K45" s="71">
        <v>142338730</v>
      </c>
      <c r="L45" s="71">
        <v>2334603</v>
      </c>
      <c r="M45" s="71">
        <v>2668729932</v>
      </c>
      <c r="N45" s="71">
        <v>3766300</v>
      </c>
      <c r="O45" s="71">
        <v>10368648847.999998</v>
      </c>
      <c r="P45" s="71">
        <v>21130</v>
      </c>
      <c r="Q45" s="71">
        <v>135965183</v>
      </c>
      <c r="R45" s="71">
        <v>0</v>
      </c>
      <c r="S45" s="71">
        <v>0</v>
      </c>
      <c r="T45" s="71">
        <v>18137</v>
      </c>
      <c r="U45" s="71">
        <v>11461</v>
      </c>
      <c r="V45" s="71">
        <v>17456</v>
      </c>
      <c r="W45" s="71">
        <v>119274204</v>
      </c>
      <c r="X45" s="71">
        <v>70276890</v>
      </c>
      <c r="Y45" s="71">
        <v>107042400</v>
      </c>
      <c r="Z45" s="71">
        <v>13612276186.999996</v>
      </c>
      <c r="AA45" s="71">
        <v>142778703</v>
      </c>
      <c r="AB45" s="71">
        <v>892642201</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1595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1595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1595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1595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1595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1764</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1336786.3516203905</v>
      </c>
      <c r="AE190" s="71">
        <v>394126.51873555494</v>
      </c>
      <c r="AF190" s="71">
        <v>1340204.8925246703</v>
      </c>
      <c r="AG190" s="71">
        <v>6813881.8311230876</v>
      </c>
      <c r="AH190" s="71">
        <v>7390434.4011041597</v>
      </c>
      <c r="AI190" s="71">
        <v>0</v>
      </c>
      <c r="AJ190" s="71">
        <v>0</v>
      </c>
      <c r="AK190" s="71">
        <v>451945.53042490449</v>
      </c>
      <c r="AL190" s="71">
        <v>0</v>
      </c>
      <c r="AM190" s="71">
        <v>0</v>
      </c>
      <c r="AN190" s="71">
        <v>17727379.525532767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1765</v>
      </c>
      <c r="B191" s="70">
        <v>183</v>
      </c>
      <c r="C191" s="70">
        <v>16</v>
      </c>
      <c r="D191" s="70">
        <v>3</v>
      </c>
      <c r="E191" s="70">
        <v>2022</v>
      </c>
      <c r="F191" s="70" t="s">
        <v>161</v>
      </c>
      <c r="G191" s="1073" t="s">
        <v>1663</v>
      </c>
      <c r="H191" s="70" t="s">
        <v>1664</v>
      </c>
      <c r="I191" s="1066"/>
      <c r="J191" s="73"/>
      <c r="K191" s="71"/>
      <c r="L191" s="71"/>
      <c r="M191" s="71"/>
      <c r="N191" s="71"/>
      <c r="O191" s="71"/>
      <c r="P191" s="71"/>
      <c r="Q191" s="71"/>
      <c r="R191" s="71"/>
      <c r="S191" s="71"/>
      <c r="T191" s="71"/>
      <c r="U191" s="71"/>
      <c r="V191" s="71"/>
      <c r="W191" s="71"/>
      <c r="X191" s="71"/>
      <c r="Y191" s="71"/>
      <c r="Z191" s="71"/>
      <c r="AA191" s="71"/>
      <c r="AB191" s="71"/>
      <c r="AC191" s="72"/>
      <c r="AD191" s="71">
        <v>6342143.5566478865</v>
      </c>
      <c r="AE191" s="71">
        <v>696417.73213466979</v>
      </c>
      <c r="AF191" s="71">
        <v>1801121.9190543189</v>
      </c>
      <c r="AG191" s="71">
        <v>10148867.153426675</v>
      </c>
      <c r="AH191" s="71">
        <v>8668999.9118185993</v>
      </c>
      <c r="AI191" s="71">
        <v>0</v>
      </c>
      <c r="AJ191" s="71">
        <v>0</v>
      </c>
      <c r="AK191" s="71">
        <v>565706.67679757322</v>
      </c>
      <c r="AL191" s="71">
        <v>0</v>
      </c>
      <c r="AM191" s="71">
        <v>0</v>
      </c>
      <c r="AN191" s="71">
        <v>28223256.949879725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15106255.955214025</v>
      </c>
      <c r="AE192" s="71">
        <v>579710.36493627739</v>
      </c>
      <c r="AF192" s="71">
        <v>1907487.3867150068</v>
      </c>
      <c r="AG192" s="71">
        <v>16124309.897891827</v>
      </c>
      <c r="AH192" s="71">
        <v>16157159.065334054</v>
      </c>
      <c r="AI192" s="71">
        <v>0</v>
      </c>
      <c r="AJ192" s="71">
        <v>0</v>
      </c>
      <c r="AK192" s="71">
        <v>944437.03129364317</v>
      </c>
      <c r="AL192" s="71">
        <v>0</v>
      </c>
      <c r="AM192" s="71">
        <v>0</v>
      </c>
      <c r="AN192" s="71">
        <v>50819359.701384835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1767</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336257.09556275583</v>
      </c>
      <c r="AE193" s="71">
        <v>463002.99773788487</v>
      </c>
      <c r="AF193" s="71">
        <v>666556.93067364558</v>
      </c>
      <c r="AG193" s="71">
        <v>10061269.03989525</v>
      </c>
      <c r="AH193" s="71">
        <v>9870199.993540762</v>
      </c>
      <c r="AI193" s="71">
        <v>0</v>
      </c>
      <c r="AJ193" s="71">
        <v>0</v>
      </c>
      <c r="AK193" s="71">
        <v>616582.83079397678</v>
      </c>
      <c r="AL193" s="71">
        <v>0</v>
      </c>
      <c r="AM193" s="71">
        <v>0</v>
      </c>
      <c r="AN193" s="71">
        <v>22013868.888204277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1768</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2577652.4014441804</v>
      </c>
      <c r="AE194" s="71">
        <v>749988.32691425993</v>
      </c>
      <c r="AF194" s="71">
        <v>6935028.4914768655</v>
      </c>
      <c r="AG194" s="71">
        <v>30252634.208889011</v>
      </c>
      <c r="AH194" s="71">
        <v>27232631.005280782</v>
      </c>
      <c r="AI194" s="71">
        <v>0</v>
      </c>
      <c r="AJ194" s="71">
        <v>0</v>
      </c>
      <c r="AK194" s="71">
        <v>1510014.5807968092</v>
      </c>
      <c r="AL194" s="71">
        <v>0</v>
      </c>
      <c r="AM194" s="71">
        <v>0</v>
      </c>
      <c r="AN194" s="71">
        <v>69257949.014801905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1769</v>
      </c>
      <c r="B195" s="70">
        <v>187</v>
      </c>
      <c r="C195" s="70">
        <v>16</v>
      </c>
      <c r="D195" s="70">
        <v>7</v>
      </c>
      <c r="E195" s="70">
        <v>2022</v>
      </c>
      <c r="F195" s="70" t="s">
        <v>161</v>
      </c>
      <c r="G195" s="1073" t="s">
        <v>1675</v>
      </c>
      <c r="H195" s="70" t="s">
        <v>1676</v>
      </c>
      <c r="I195" s="1066"/>
      <c r="J195" s="73"/>
      <c r="K195" s="71"/>
      <c r="L195" s="71"/>
      <c r="M195" s="71"/>
      <c r="N195" s="71"/>
      <c r="O195" s="71"/>
      <c r="P195" s="71"/>
      <c r="Q195" s="71"/>
      <c r="R195" s="71"/>
      <c r="S195" s="71"/>
      <c r="T195" s="71"/>
      <c r="U195" s="71"/>
      <c r="V195" s="71"/>
      <c r="W195" s="71"/>
      <c r="X195" s="71"/>
      <c r="Y195" s="71"/>
      <c r="Z195" s="71"/>
      <c r="AA195" s="71"/>
      <c r="AB195" s="71"/>
      <c r="AC195" s="72"/>
      <c r="AD195" s="71">
        <v>1034350.9443041334</v>
      </c>
      <c r="AE195" s="71">
        <v>503180.94382257736</v>
      </c>
      <c r="AF195" s="71">
        <v>382915.68357847724</v>
      </c>
      <c r="AG195" s="71">
        <v>19991140.909493357</v>
      </c>
      <c r="AH195" s="71">
        <v>16845304.196896918</v>
      </c>
      <c r="AI195" s="71">
        <v>0</v>
      </c>
      <c r="AJ195" s="71">
        <v>0</v>
      </c>
      <c r="AK195" s="71">
        <v>900146.36931200256</v>
      </c>
      <c r="AL195" s="71">
        <v>0</v>
      </c>
      <c r="AM195" s="71">
        <v>0</v>
      </c>
      <c r="AN195" s="71">
        <v>39657039.047407463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1770</v>
      </c>
      <c r="B196" s="70">
        <v>188</v>
      </c>
      <c r="C196" s="70">
        <v>16</v>
      </c>
      <c r="D196" s="70">
        <v>8</v>
      </c>
      <c r="E196" s="70">
        <v>2022</v>
      </c>
      <c r="F196" s="70" t="s">
        <v>161</v>
      </c>
      <c r="G196" s="1073" t="s">
        <v>1678</v>
      </c>
      <c r="H196" s="70" t="s">
        <v>1679</v>
      </c>
      <c r="I196" s="1066"/>
      <c r="J196" s="73"/>
      <c r="K196" s="71"/>
      <c r="L196" s="71"/>
      <c r="M196" s="71"/>
      <c r="N196" s="71"/>
      <c r="O196" s="71"/>
      <c r="P196" s="71"/>
      <c r="Q196" s="71"/>
      <c r="R196" s="71"/>
      <c r="S196" s="71"/>
      <c r="T196" s="71"/>
      <c r="U196" s="71"/>
      <c r="V196" s="71"/>
      <c r="W196" s="71"/>
      <c r="X196" s="71"/>
      <c r="Y196" s="71"/>
      <c r="Z196" s="71"/>
      <c r="AA196" s="71"/>
      <c r="AB196" s="71"/>
      <c r="AC196" s="72"/>
      <c r="AD196" s="71">
        <v>2049356.6750402614</v>
      </c>
      <c r="AE196" s="71">
        <v>198976.49489561998</v>
      </c>
      <c r="AF196" s="71">
        <v>2588226.3797434112</v>
      </c>
      <c r="AG196" s="71">
        <v>7189302.3176863436</v>
      </c>
      <c r="AH196" s="71">
        <v>8481694.1363636162</v>
      </c>
      <c r="AI196" s="71">
        <v>0</v>
      </c>
      <c r="AJ196" s="71">
        <v>0</v>
      </c>
      <c r="AK196" s="71">
        <v>557829.91183873918</v>
      </c>
      <c r="AL196" s="71">
        <v>0</v>
      </c>
      <c r="AM196" s="71">
        <v>0</v>
      </c>
      <c r="AN196" s="71">
        <v>21065385.915567994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1681</v>
      </c>
      <c r="H197" s="70" t="s">
        <v>1682</v>
      </c>
      <c r="I197" s="1066"/>
      <c r="J197" s="73"/>
      <c r="K197" s="71"/>
      <c r="L197" s="71"/>
      <c r="M197" s="71"/>
      <c r="N197" s="71"/>
      <c r="O197" s="71"/>
      <c r="P197" s="71"/>
      <c r="Q197" s="71"/>
      <c r="R197" s="71"/>
      <c r="S197" s="71"/>
      <c r="T197" s="71"/>
      <c r="U197" s="71"/>
      <c r="V197" s="71"/>
      <c r="W197" s="71"/>
      <c r="X197" s="71"/>
      <c r="Y197" s="71"/>
      <c r="Z197" s="71"/>
      <c r="AA197" s="71"/>
      <c r="AB197" s="71"/>
      <c r="AC197" s="72"/>
      <c r="AD197" s="71">
        <v>302230.55154250498</v>
      </c>
      <c r="AE197" s="71">
        <v>296551.50681558746</v>
      </c>
      <c r="AF197" s="71">
        <v>78001.342951171275</v>
      </c>
      <c r="AG197" s="71">
        <v>6626171.5878414605</v>
      </c>
      <c r="AH197" s="71">
        <v>6014144.1379784262</v>
      </c>
      <c r="AI197" s="71">
        <v>0</v>
      </c>
      <c r="AJ197" s="71">
        <v>0</v>
      </c>
      <c r="AK197" s="71">
        <v>302932.63267909311</v>
      </c>
      <c r="AL197" s="71">
        <v>0</v>
      </c>
      <c r="AM197" s="71">
        <v>0</v>
      </c>
      <c r="AN197" s="71">
        <v>13620031.759808244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1772</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4726466.5546411648</v>
      </c>
      <c r="AE198" s="71">
        <v>319510.33314969746</v>
      </c>
      <c r="AF198" s="71">
        <v>1567117.8902008049</v>
      </c>
      <c r="AG198" s="71">
        <v>9823502.7317385208</v>
      </c>
      <c r="AH198" s="71">
        <v>11336071.279710183</v>
      </c>
      <c r="AI198" s="71">
        <v>0</v>
      </c>
      <c r="AJ198" s="71">
        <v>0</v>
      </c>
      <c r="AK198" s="71">
        <v>630141.196706724</v>
      </c>
      <c r="AL198" s="71">
        <v>0</v>
      </c>
      <c r="AM198" s="71">
        <v>0</v>
      </c>
      <c r="AN198" s="71">
        <v>28402809.986147095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1773</v>
      </c>
      <c r="B199" s="70">
        <v>191</v>
      </c>
      <c r="C199" s="70">
        <v>16</v>
      </c>
      <c r="D199" s="70">
        <v>11</v>
      </c>
      <c r="E199" s="70">
        <v>2022</v>
      </c>
      <c r="F199" s="70" t="s">
        <v>161</v>
      </c>
      <c r="G199" s="1073" t="s">
        <v>1687</v>
      </c>
      <c r="H199" s="70" t="s">
        <v>1688</v>
      </c>
      <c r="I199" s="1066"/>
      <c r="J199" s="73"/>
      <c r="K199" s="71"/>
      <c r="L199" s="71"/>
      <c r="M199" s="71"/>
      <c r="N199" s="71"/>
      <c r="O199" s="71"/>
      <c r="P199" s="71"/>
      <c r="Q199" s="71"/>
      <c r="R199" s="71"/>
      <c r="S199" s="71"/>
      <c r="T199" s="71"/>
      <c r="U199" s="71"/>
      <c r="V199" s="71"/>
      <c r="W199" s="71"/>
      <c r="X199" s="71"/>
      <c r="Y199" s="71"/>
      <c r="Z199" s="71"/>
      <c r="AA199" s="71"/>
      <c r="AB199" s="71"/>
      <c r="AC199" s="72"/>
      <c r="AD199" s="71">
        <v>2032920.4134595385</v>
      </c>
      <c r="AE199" s="71">
        <v>382647.10556849989</v>
      </c>
      <c r="AF199" s="71">
        <v>390006.71475585643</v>
      </c>
      <c r="AG199" s="71">
        <v>4786611.2036815081</v>
      </c>
      <c r="AH199" s="71">
        <v>7292709.6486928649</v>
      </c>
      <c r="AI199" s="71">
        <v>0</v>
      </c>
      <c r="AJ199" s="71">
        <v>0</v>
      </c>
      <c r="AK199" s="71">
        <v>430123.01767010189</v>
      </c>
      <c r="AL199" s="71">
        <v>0</v>
      </c>
      <c r="AM199" s="71">
        <v>0</v>
      </c>
      <c r="AN199" s="71">
        <v>15315018.103828371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1774</v>
      </c>
      <c r="B200" s="70">
        <v>192</v>
      </c>
      <c r="C200" s="70">
        <v>16</v>
      </c>
      <c r="D200" s="70">
        <v>12</v>
      </c>
      <c r="E200" s="70">
        <v>2022</v>
      </c>
      <c r="F200" s="70" t="s">
        <v>161</v>
      </c>
      <c r="G200" s="1073" t="s">
        <v>1690</v>
      </c>
      <c r="H200" s="70" t="s">
        <v>1691</v>
      </c>
      <c r="I200" s="1066"/>
      <c r="J200" s="73"/>
      <c r="K200" s="71"/>
      <c r="L200" s="71"/>
      <c r="M200" s="71"/>
      <c r="N200" s="71"/>
      <c r="O200" s="71"/>
      <c r="P200" s="71"/>
      <c r="Q200" s="71"/>
      <c r="R200" s="71"/>
      <c r="S200" s="71"/>
      <c r="T200" s="71"/>
      <c r="U200" s="71"/>
      <c r="V200" s="71"/>
      <c r="W200" s="71"/>
      <c r="X200" s="71"/>
      <c r="Y200" s="71"/>
      <c r="Z200" s="71"/>
      <c r="AA200" s="71"/>
      <c r="AB200" s="71"/>
      <c r="AC200" s="72"/>
      <c r="AD200" s="71">
        <v>1820969.8014096555</v>
      </c>
      <c r="AE200" s="71">
        <v>669632.43474487483</v>
      </c>
      <c r="AF200" s="71">
        <v>957289.2089461931</v>
      </c>
      <c r="AG200" s="71">
        <v>5137003.6578072133</v>
      </c>
      <c r="AH200" s="71">
        <v>9764331.5117618591</v>
      </c>
      <c r="AI200" s="71">
        <v>0</v>
      </c>
      <c r="AJ200" s="71">
        <v>0</v>
      </c>
      <c r="AK200" s="71">
        <v>563253.25820383814</v>
      </c>
      <c r="AL200" s="71">
        <v>0</v>
      </c>
      <c r="AM200" s="71">
        <v>0</v>
      </c>
      <c r="AN200" s="71">
        <v>18912479.872873634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1775</v>
      </c>
      <c r="B201" s="70">
        <v>193</v>
      </c>
      <c r="C201" s="70">
        <v>16</v>
      </c>
      <c r="D201" s="70">
        <v>13</v>
      </c>
      <c r="E201" s="70">
        <v>2022</v>
      </c>
      <c r="F201" s="70" t="s">
        <v>161</v>
      </c>
      <c r="G201" s="1073" t="s">
        <v>1693</v>
      </c>
      <c r="H201" s="70" t="s">
        <v>1694</v>
      </c>
      <c r="I201" s="1066"/>
      <c r="J201" s="73"/>
      <c r="K201" s="71"/>
      <c r="L201" s="71"/>
      <c r="M201" s="71"/>
      <c r="N201" s="71"/>
      <c r="O201" s="71"/>
      <c r="P201" s="71"/>
      <c r="Q201" s="71"/>
      <c r="R201" s="71"/>
      <c r="S201" s="71"/>
      <c r="T201" s="71"/>
      <c r="U201" s="71"/>
      <c r="V201" s="71"/>
      <c r="W201" s="71"/>
      <c r="X201" s="71"/>
      <c r="Y201" s="71"/>
      <c r="Z201" s="71"/>
      <c r="AA201" s="71"/>
      <c r="AB201" s="71"/>
      <c r="AC201" s="72"/>
      <c r="AD201" s="71">
        <v>790306.26103306282</v>
      </c>
      <c r="AE201" s="71">
        <v>428564.75823671994</v>
      </c>
      <c r="AF201" s="71">
        <v>141820.62354758414</v>
      </c>
      <c r="AG201" s="71">
        <v>7326956.4960928708</v>
      </c>
      <c r="AH201" s="71">
        <v>8388041.2486361265</v>
      </c>
      <c r="AI201" s="71">
        <v>0</v>
      </c>
      <c r="AJ201" s="71">
        <v>0</v>
      </c>
      <c r="AK201" s="71">
        <v>481386.55354972684</v>
      </c>
      <c r="AL201" s="71">
        <v>0</v>
      </c>
      <c r="AM201" s="71">
        <v>0</v>
      </c>
      <c r="AN201" s="71">
        <v>17557075.94109609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1776</v>
      </c>
      <c r="B202" s="70">
        <v>194</v>
      </c>
      <c r="C202" s="70">
        <v>16</v>
      </c>
      <c r="D202" s="70">
        <v>14</v>
      </c>
      <c r="E202" s="70">
        <v>2022</v>
      </c>
      <c r="F202" s="70" t="s">
        <v>161</v>
      </c>
      <c r="G202" s="1073" t="s">
        <v>1696</v>
      </c>
      <c r="H202" s="70" t="s">
        <v>1697</v>
      </c>
      <c r="I202" s="1066"/>
      <c r="J202" s="73"/>
      <c r="K202" s="71"/>
      <c r="L202" s="71"/>
      <c r="M202" s="71"/>
      <c r="N202" s="71"/>
      <c r="O202" s="71"/>
      <c r="P202" s="71"/>
      <c r="Q202" s="71"/>
      <c r="R202" s="71"/>
      <c r="S202" s="71"/>
      <c r="T202" s="71"/>
      <c r="U202" s="71"/>
      <c r="V202" s="71"/>
      <c r="W202" s="71"/>
      <c r="X202" s="71"/>
      <c r="Y202" s="71"/>
      <c r="Z202" s="71"/>
      <c r="AA202" s="71"/>
      <c r="AB202" s="71"/>
      <c r="AC202" s="72"/>
      <c r="AD202" s="71">
        <v>3380250.0089023784</v>
      </c>
      <c r="AE202" s="71">
        <v>485961.82407199492</v>
      </c>
      <c r="AF202" s="71">
        <v>1623846.1396198387</v>
      </c>
      <c r="AG202" s="71">
        <v>5981699.7525745388</v>
      </c>
      <c r="AH202" s="71">
        <v>8502053.4597826377</v>
      </c>
      <c r="AI202" s="71">
        <v>0</v>
      </c>
      <c r="AJ202" s="71">
        <v>0</v>
      </c>
      <c r="AK202" s="71">
        <v>514314.01362354122</v>
      </c>
      <c r="AL202" s="71">
        <v>0</v>
      </c>
      <c r="AM202" s="71">
        <v>0</v>
      </c>
      <c r="AN202" s="71">
        <v>20488125.19857493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1777</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8723400.7277957723</v>
      </c>
      <c r="AE203" s="71">
        <v>229588.26334109996</v>
      </c>
      <c r="AF203" s="71">
        <v>163093.71707972177</v>
      </c>
      <c r="AG203" s="71">
        <v>4761583.1712439572</v>
      </c>
      <c r="AH203" s="71">
        <v>7541093.3944049049</v>
      </c>
      <c r="AI203" s="71">
        <v>0</v>
      </c>
      <c r="AJ203" s="71">
        <v>0</v>
      </c>
      <c r="AK203" s="71">
        <v>471185.49729156465</v>
      </c>
      <c r="AL203" s="71">
        <v>0</v>
      </c>
      <c r="AM203" s="71">
        <v>0</v>
      </c>
      <c r="AN203" s="71">
        <v>21889944.771157019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1778</v>
      </c>
      <c r="B204" s="70">
        <v>196</v>
      </c>
      <c r="C204" s="70">
        <v>16</v>
      </c>
      <c r="D204" s="70">
        <v>16</v>
      </c>
      <c r="E204" s="70">
        <v>2022</v>
      </c>
      <c r="F204" s="70" t="s">
        <v>161</v>
      </c>
      <c r="G204" s="1073" t="s">
        <v>1702</v>
      </c>
      <c r="H204" s="70" t="s">
        <v>1703</v>
      </c>
      <c r="I204" s="1066"/>
      <c r="J204" s="73"/>
      <c r="K204" s="71"/>
      <c r="L204" s="71"/>
      <c r="M204" s="71"/>
      <c r="N204" s="71"/>
      <c r="O204" s="71"/>
      <c r="P204" s="71"/>
      <c r="Q204" s="71"/>
      <c r="R204" s="71"/>
      <c r="S204" s="71"/>
      <c r="T204" s="71"/>
      <c r="U204" s="71"/>
      <c r="V204" s="71"/>
      <c r="W204" s="71"/>
      <c r="X204" s="71"/>
      <c r="Y204" s="71"/>
      <c r="Z204" s="71"/>
      <c r="AA204" s="71"/>
      <c r="AB204" s="71"/>
      <c r="AC204" s="72"/>
      <c r="AD204" s="71">
        <v>42971427.982101776</v>
      </c>
      <c r="AE204" s="71">
        <v>1010188.3587008398</v>
      </c>
      <c r="AF204" s="71">
        <v>3552606.619866983</v>
      </c>
      <c r="AG204" s="71">
        <v>30302690.273764111</v>
      </c>
      <c r="AH204" s="71">
        <v>37900916.476847112</v>
      </c>
      <c r="AI204" s="71">
        <v>0</v>
      </c>
      <c r="AJ204" s="71">
        <v>0</v>
      </c>
      <c r="AK204" s="71">
        <v>2030010.1953742637</v>
      </c>
      <c r="AL204" s="71">
        <v>0</v>
      </c>
      <c r="AM204" s="71">
        <v>0</v>
      </c>
      <c r="AN204" s="71">
        <v>117767839.90665509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1779</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4531955.9974633921</v>
      </c>
      <c r="AE205" s="71">
        <v>304204.44892695744</v>
      </c>
      <c r="AF205" s="71">
        <v>751649.3048021961</v>
      </c>
      <c r="AG205" s="71">
        <v>5994213.7687933138</v>
      </c>
      <c r="AH205" s="71">
        <v>8245525.9847029885</v>
      </c>
      <c r="AI205" s="71">
        <v>0</v>
      </c>
      <c r="AJ205" s="71">
        <v>0</v>
      </c>
      <c r="AK205" s="71">
        <v>514314.01362354122</v>
      </c>
      <c r="AL205" s="71">
        <v>0</v>
      </c>
      <c r="AM205" s="71">
        <v>0</v>
      </c>
      <c r="AN205" s="71">
        <v>20341863.518312387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1780</v>
      </c>
      <c r="B206" s="70">
        <v>198</v>
      </c>
      <c r="C206" s="70">
        <v>16</v>
      </c>
      <c r="D206" s="70">
        <v>18</v>
      </c>
      <c r="E206" s="70">
        <v>2022</v>
      </c>
      <c r="F206" s="70" t="s">
        <v>161</v>
      </c>
      <c r="G206" s="1073" t="s">
        <v>1708</v>
      </c>
      <c r="H206" s="70" t="s">
        <v>1709</v>
      </c>
      <c r="I206" s="1066"/>
      <c r="J206" s="73"/>
      <c r="K206" s="71"/>
      <c r="L206" s="71"/>
      <c r="M206" s="71"/>
      <c r="N206" s="71"/>
      <c r="O206" s="71"/>
      <c r="P206" s="71"/>
      <c r="Q206" s="71"/>
      <c r="R206" s="71"/>
      <c r="S206" s="71"/>
      <c r="T206" s="71"/>
      <c r="U206" s="71"/>
      <c r="V206" s="71"/>
      <c r="W206" s="71"/>
      <c r="X206" s="71"/>
      <c r="Y206" s="71"/>
      <c r="Z206" s="71"/>
      <c r="AA206" s="71"/>
      <c r="AB206" s="71"/>
      <c r="AC206" s="72"/>
      <c r="AD206" s="71">
        <v>2296556.1372271171</v>
      </c>
      <c r="AE206" s="71">
        <v>1829053.1646174297</v>
      </c>
      <c r="AF206" s="71">
        <v>6927937.4602994863</v>
      </c>
      <c r="AG206" s="71">
        <v>45776271.328279629</v>
      </c>
      <c r="AH206" s="71">
        <v>46557700.794614308</v>
      </c>
      <c r="AI206" s="71">
        <v>0</v>
      </c>
      <c r="AJ206" s="71">
        <v>0</v>
      </c>
      <c r="AK206" s="71">
        <v>2716838.2743257117</v>
      </c>
      <c r="AL206" s="71">
        <v>0</v>
      </c>
      <c r="AM206" s="71">
        <v>0</v>
      </c>
      <c r="AN206" s="71">
        <v>106104357.15936367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1781</v>
      </c>
      <c r="B207" s="70">
        <v>199</v>
      </c>
      <c r="C207" s="70">
        <v>16</v>
      </c>
      <c r="D207" s="70">
        <v>19</v>
      </c>
      <c r="E207" s="70">
        <v>2022</v>
      </c>
      <c r="F207" s="70" t="s">
        <v>161</v>
      </c>
      <c r="G207" s="1073" t="s">
        <v>1711</v>
      </c>
      <c r="H207" s="70" t="s">
        <v>1712</v>
      </c>
      <c r="I207" s="1066"/>
      <c r="J207" s="73"/>
      <c r="K207" s="71"/>
      <c r="L207" s="71"/>
      <c r="M207" s="71"/>
      <c r="N207" s="71"/>
      <c r="O207" s="71"/>
      <c r="P207" s="71"/>
      <c r="Q207" s="71"/>
      <c r="R207" s="71"/>
      <c r="S207" s="71"/>
      <c r="T207" s="71"/>
      <c r="U207" s="71"/>
      <c r="V207" s="71"/>
      <c r="W207" s="71"/>
      <c r="X207" s="71"/>
      <c r="Y207" s="71"/>
      <c r="Z207" s="71"/>
      <c r="AA207" s="71"/>
      <c r="AB207" s="71"/>
      <c r="AC207" s="72"/>
      <c r="AD207" s="71">
        <v>2344164.619047143</v>
      </c>
      <c r="AE207" s="71">
        <v>904960.40466950228</v>
      </c>
      <c r="AF207" s="71">
        <v>999835.39601046836</v>
      </c>
      <c r="AG207" s="71">
        <v>14297263.529950649</v>
      </c>
      <c r="AH207" s="71">
        <v>16059434.312922757</v>
      </c>
      <c r="AI207" s="71">
        <v>0</v>
      </c>
      <c r="AJ207" s="71">
        <v>0</v>
      </c>
      <c r="AK207" s="71">
        <v>922872.77312765492</v>
      </c>
      <c r="AL207" s="71">
        <v>0</v>
      </c>
      <c r="AM207" s="71">
        <v>0</v>
      </c>
      <c r="AN207" s="71">
        <v>35528531.035728171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1782</v>
      </c>
      <c r="B208" s="70">
        <v>200</v>
      </c>
      <c r="C208" s="70">
        <v>16</v>
      </c>
      <c r="D208" s="70">
        <v>20</v>
      </c>
      <c r="E208" s="70">
        <v>2022</v>
      </c>
      <c r="F208" s="70" t="s">
        <v>161</v>
      </c>
      <c r="G208" s="1073" t="s">
        <v>1714</v>
      </c>
      <c r="H208" s="70" t="s">
        <v>1715</v>
      </c>
      <c r="I208" s="1066"/>
      <c r="J208" s="73"/>
      <c r="K208" s="71"/>
      <c r="L208" s="71"/>
      <c r="M208" s="71"/>
      <c r="N208" s="71"/>
      <c r="O208" s="71"/>
      <c r="P208" s="71"/>
      <c r="Q208" s="71"/>
      <c r="R208" s="71"/>
      <c r="S208" s="71"/>
      <c r="T208" s="71"/>
      <c r="U208" s="71"/>
      <c r="V208" s="71"/>
      <c r="W208" s="71"/>
      <c r="X208" s="71"/>
      <c r="Y208" s="71"/>
      <c r="Z208" s="71"/>
      <c r="AA208" s="71"/>
      <c r="AB208" s="71"/>
      <c r="AC208" s="72"/>
      <c r="AD208" s="71">
        <v>155260.19092683995</v>
      </c>
      <c r="AE208" s="71">
        <v>162625.01986661245</v>
      </c>
      <c r="AF208" s="71">
        <v>765831.36715695448</v>
      </c>
      <c r="AG208" s="71">
        <v>8409418.8990169242</v>
      </c>
      <c r="AH208" s="71">
        <v>5240489.8480556766</v>
      </c>
      <c r="AI208" s="71">
        <v>0</v>
      </c>
      <c r="AJ208" s="71">
        <v>0</v>
      </c>
      <c r="AK208" s="71">
        <v>304998.66938960698</v>
      </c>
      <c r="AL208" s="71">
        <v>0</v>
      </c>
      <c r="AM208" s="71">
        <v>0</v>
      </c>
      <c r="AN208" s="71">
        <v>15038623.994412614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1783</v>
      </c>
      <c r="B209" s="70">
        <v>201</v>
      </c>
      <c r="C209" s="70">
        <v>16</v>
      </c>
      <c r="D209" s="70">
        <v>21</v>
      </c>
      <c r="E209" s="70">
        <v>2022</v>
      </c>
      <c r="F209" s="70" t="s">
        <v>161</v>
      </c>
      <c r="G209" s="1073" t="s">
        <v>1717</v>
      </c>
      <c r="H209" s="70" t="s">
        <v>1718</v>
      </c>
      <c r="I209" s="1066"/>
      <c r="J209" s="73"/>
      <c r="K209" s="71"/>
      <c r="L209" s="71"/>
      <c r="M209" s="71"/>
      <c r="N209" s="71"/>
      <c r="O209" s="71"/>
      <c r="P209" s="71"/>
      <c r="Q209" s="71"/>
      <c r="R209" s="71"/>
      <c r="S209" s="71"/>
      <c r="T209" s="71"/>
      <c r="U209" s="71"/>
      <c r="V209" s="71"/>
      <c r="W209" s="71"/>
      <c r="X209" s="71"/>
      <c r="Y209" s="71"/>
      <c r="Z209" s="71"/>
      <c r="AA209" s="71"/>
      <c r="AB209" s="71"/>
      <c r="AC209" s="72"/>
      <c r="AD209" s="71">
        <v>14052901.223631475</v>
      </c>
      <c r="AE209" s="71">
        <v>1616684.0210269121</v>
      </c>
      <c r="AF209" s="71">
        <v>2673318.7538719615</v>
      </c>
      <c r="AG209" s="71">
        <v>67206524.10293214</v>
      </c>
      <c r="AH209" s="71">
        <v>71795118.104831144</v>
      </c>
      <c r="AI209" s="71">
        <v>0</v>
      </c>
      <c r="AJ209" s="71">
        <v>0</v>
      </c>
      <c r="AK209" s="71">
        <v>4183078.7023185082</v>
      </c>
      <c r="AL209" s="71">
        <v>0</v>
      </c>
      <c r="AM209" s="71">
        <v>0</v>
      </c>
      <c r="AN209" s="71">
        <v>161527624.90861216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1784</v>
      </c>
      <c r="B210" s="70">
        <v>202</v>
      </c>
      <c r="C210" s="70">
        <v>16</v>
      </c>
      <c r="D210" s="70">
        <v>22</v>
      </c>
      <c r="E210" s="70">
        <v>2022</v>
      </c>
      <c r="F210" s="70" t="s">
        <v>161</v>
      </c>
      <c r="G210" s="1073" t="s">
        <v>1720</v>
      </c>
      <c r="H210" s="70" t="s">
        <v>1721</v>
      </c>
      <c r="I210" s="1066"/>
      <c r="J210" s="73"/>
      <c r="K210" s="71"/>
      <c r="L210" s="71"/>
      <c r="M210" s="71"/>
      <c r="N210" s="71"/>
      <c r="O210" s="71"/>
      <c r="P210" s="71"/>
      <c r="Q210" s="71"/>
      <c r="R210" s="71"/>
      <c r="S210" s="71"/>
      <c r="T210" s="71"/>
      <c r="U210" s="71"/>
      <c r="V210" s="71"/>
      <c r="W210" s="71"/>
      <c r="X210" s="71"/>
      <c r="Y210" s="71"/>
      <c r="Z210" s="71"/>
      <c r="AA210" s="71"/>
      <c r="AB210" s="71"/>
      <c r="AC210" s="72"/>
      <c r="AD210" s="71">
        <v>5946321.2306037648</v>
      </c>
      <c r="AE210" s="71">
        <v>470655.93984925491</v>
      </c>
      <c r="AF210" s="71">
        <v>702012.08656054165</v>
      </c>
      <c r="AG210" s="71">
        <v>22412603.047826353</v>
      </c>
      <c r="AH210" s="71">
        <v>19251776.22502505</v>
      </c>
      <c r="AI210" s="71">
        <v>0</v>
      </c>
      <c r="AJ210" s="71">
        <v>0</v>
      </c>
      <c r="AK210" s="71">
        <v>1052000.0675347706</v>
      </c>
      <c r="AL210" s="71">
        <v>0</v>
      </c>
      <c r="AM210" s="71">
        <v>0</v>
      </c>
      <c r="AN210" s="71">
        <v>49835368.597399734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1785</v>
      </c>
      <c r="B211" s="70">
        <v>203</v>
      </c>
      <c r="C211" s="70">
        <v>16</v>
      </c>
      <c r="D211" s="70">
        <v>23</v>
      </c>
      <c r="E211" s="70">
        <v>2022</v>
      </c>
      <c r="F211" s="70" t="s">
        <v>161</v>
      </c>
      <c r="G211" s="1073" t="s">
        <v>1723</v>
      </c>
      <c r="H211" s="70" t="s">
        <v>1724</v>
      </c>
      <c r="I211" s="1066"/>
      <c r="J211" s="73"/>
      <c r="K211" s="71"/>
      <c r="L211" s="71"/>
      <c r="M211" s="71"/>
      <c r="N211" s="71"/>
      <c r="O211" s="71"/>
      <c r="P211" s="71"/>
      <c r="Q211" s="71"/>
      <c r="R211" s="71"/>
      <c r="S211" s="71"/>
      <c r="T211" s="71"/>
      <c r="U211" s="71"/>
      <c r="V211" s="71"/>
      <c r="W211" s="71"/>
      <c r="X211" s="71"/>
      <c r="Y211" s="71"/>
      <c r="Z211" s="71"/>
      <c r="AA211" s="71"/>
      <c r="AB211" s="71"/>
      <c r="AC211" s="72"/>
      <c r="AD211" s="71">
        <v>982629955.51192772</v>
      </c>
      <c r="AE211" s="71">
        <v>14337787.045651693</v>
      </c>
      <c r="AF211" s="71">
        <v>3595152.8069312582</v>
      </c>
      <c r="AG211" s="71">
        <v>395949730.17015624</v>
      </c>
      <c r="AH211" s="71">
        <v>369998128.22321302</v>
      </c>
      <c r="AI211" s="71">
        <v>0</v>
      </c>
      <c r="AJ211" s="71">
        <v>0</v>
      </c>
      <c r="AK211" s="71">
        <v>21731994.521423142</v>
      </c>
      <c r="AL211" s="71">
        <v>0</v>
      </c>
      <c r="AM211" s="71">
        <v>0</v>
      </c>
      <c r="AN211" s="71">
        <v>1788242748.2793031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1786</v>
      </c>
      <c r="B212" s="70">
        <v>204</v>
      </c>
      <c r="C212" s="70">
        <v>16</v>
      </c>
      <c r="D212" s="70">
        <v>24</v>
      </c>
      <c r="E212" s="70">
        <v>2022</v>
      </c>
      <c r="F212" s="70" t="s">
        <v>161</v>
      </c>
      <c r="G212" s="1073" t="s">
        <v>1726</v>
      </c>
      <c r="H212" s="70" t="s">
        <v>1727</v>
      </c>
      <c r="I212" s="1066"/>
      <c r="J212" s="73"/>
      <c r="K212" s="71"/>
      <c r="L212" s="71"/>
      <c r="M212" s="71"/>
      <c r="N212" s="71"/>
      <c r="O212" s="71"/>
      <c r="P212" s="71"/>
      <c r="Q212" s="71"/>
      <c r="R212" s="71"/>
      <c r="S212" s="71"/>
      <c r="T212" s="71"/>
      <c r="U212" s="71"/>
      <c r="V212" s="71"/>
      <c r="W212" s="71"/>
      <c r="X212" s="71"/>
      <c r="Y212" s="71"/>
      <c r="Z212" s="71"/>
      <c r="AA212" s="71"/>
      <c r="AB212" s="71"/>
      <c r="AC212" s="72"/>
      <c r="AD212" s="71">
        <v>168289.01813748386</v>
      </c>
      <c r="AE212" s="71">
        <v>338642.68842812243</v>
      </c>
      <c r="AF212" s="71">
        <v>1290567.6742830158</v>
      </c>
      <c r="AG212" s="71">
        <v>6813881.8311230876</v>
      </c>
      <c r="AH212" s="71">
        <v>8302532.0902762432</v>
      </c>
      <c r="AI212" s="71">
        <v>0</v>
      </c>
      <c r="AJ212" s="71">
        <v>0</v>
      </c>
      <c r="AK212" s="71">
        <v>468344.69681460818</v>
      </c>
      <c r="AL212" s="71">
        <v>0</v>
      </c>
      <c r="AM212" s="71">
        <v>0</v>
      </c>
      <c r="AN212" s="71">
        <v>17382257.99906256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1787</v>
      </c>
      <c r="B213" s="70">
        <v>205</v>
      </c>
      <c r="C213" s="70">
        <v>16</v>
      </c>
      <c r="D213" s="70">
        <v>25</v>
      </c>
      <c r="E213" s="70">
        <v>2022</v>
      </c>
      <c r="F213" s="70" t="s">
        <v>161</v>
      </c>
      <c r="G213" s="1073" t="s">
        <v>1729</v>
      </c>
      <c r="H213" s="70" t="s">
        <v>1730</v>
      </c>
      <c r="I213" s="1066"/>
      <c r="J213" s="73"/>
      <c r="K213" s="71"/>
      <c r="L213" s="71"/>
      <c r="M213" s="71"/>
      <c r="N213" s="71"/>
      <c r="O213" s="71"/>
      <c r="P213" s="71"/>
      <c r="Q213" s="71"/>
      <c r="R213" s="71"/>
      <c r="S213" s="71"/>
      <c r="T213" s="71"/>
      <c r="U213" s="71"/>
      <c r="V213" s="71"/>
      <c r="W213" s="71"/>
      <c r="X213" s="71"/>
      <c r="Y213" s="71"/>
      <c r="Z213" s="71"/>
      <c r="AA213" s="71"/>
      <c r="AB213" s="71"/>
      <c r="AC213" s="72"/>
      <c r="AD213" s="71">
        <v>16001113.774644451</v>
      </c>
      <c r="AE213" s="71">
        <v>1775482.5698378396</v>
      </c>
      <c r="AF213" s="71">
        <v>1212566.3313318447</v>
      </c>
      <c r="AG213" s="71">
        <v>40276361.200127929</v>
      </c>
      <c r="AH213" s="71">
        <v>57576166.628987782</v>
      </c>
      <c r="AI213" s="71">
        <v>0</v>
      </c>
      <c r="AJ213" s="71">
        <v>0</v>
      </c>
      <c r="AK213" s="71">
        <v>3607041.8419683659</v>
      </c>
      <c r="AL213" s="71">
        <v>0</v>
      </c>
      <c r="AM213" s="71">
        <v>0</v>
      </c>
      <c r="AN213" s="71">
        <v>120448732.34689821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1788</v>
      </c>
      <c r="B214" s="70">
        <v>206</v>
      </c>
      <c r="C214" s="70">
        <v>16</v>
      </c>
      <c r="D214" s="70">
        <v>26</v>
      </c>
      <c r="E214" s="70">
        <v>2022</v>
      </c>
      <c r="F214" s="70" t="s">
        <v>161</v>
      </c>
      <c r="G214" s="1073" t="s">
        <v>1732</v>
      </c>
      <c r="H214" s="70" t="s">
        <v>1733</v>
      </c>
      <c r="I214" s="1066"/>
      <c r="J214" s="73"/>
      <c r="K214" s="71"/>
      <c r="L214" s="71"/>
      <c r="M214" s="71"/>
      <c r="N214" s="71"/>
      <c r="O214" s="71"/>
      <c r="P214" s="71"/>
      <c r="Q214" s="71"/>
      <c r="R214" s="71"/>
      <c r="S214" s="71"/>
      <c r="T214" s="71"/>
      <c r="U214" s="71"/>
      <c r="V214" s="71"/>
      <c r="W214" s="71"/>
      <c r="X214" s="71"/>
      <c r="Y214" s="71"/>
      <c r="Z214" s="71"/>
      <c r="AA214" s="71"/>
      <c r="AB214" s="71"/>
      <c r="AC214" s="72"/>
      <c r="AD214" s="71">
        <v>1617288.5340935723</v>
      </c>
      <c r="AE214" s="71">
        <v>531879.47674021486</v>
      </c>
      <c r="AF214" s="71">
        <v>4899902.5435690321</v>
      </c>
      <c r="AG214" s="71">
        <v>7996456.3637973424</v>
      </c>
      <c r="AH214" s="71">
        <v>11303496.36223975</v>
      </c>
      <c r="AI214" s="71">
        <v>0</v>
      </c>
      <c r="AJ214" s="71">
        <v>0</v>
      </c>
      <c r="AK214" s="71">
        <v>669783.27608970844</v>
      </c>
      <c r="AL214" s="71">
        <v>0</v>
      </c>
      <c r="AM214" s="71">
        <v>0</v>
      </c>
      <c r="AN214" s="71">
        <v>27018806.556529623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1789</v>
      </c>
      <c r="B215" s="70">
        <v>207</v>
      </c>
      <c r="C215" s="70">
        <v>16</v>
      </c>
      <c r="D215" s="70">
        <v>27</v>
      </c>
      <c r="E215" s="70">
        <v>2022</v>
      </c>
      <c r="F215" s="70" t="s">
        <v>161</v>
      </c>
      <c r="G215" s="1073" t="s">
        <v>1735</v>
      </c>
      <c r="H215" s="70" t="s">
        <v>1736</v>
      </c>
      <c r="I215" s="1066"/>
      <c r="J215" s="73"/>
      <c r="K215" s="71"/>
      <c r="L215" s="71"/>
      <c r="M215" s="71"/>
      <c r="N215" s="71"/>
      <c r="O215" s="71"/>
      <c r="P215" s="71"/>
      <c r="Q215" s="71"/>
      <c r="R215" s="71"/>
      <c r="S215" s="71"/>
      <c r="T215" s="71"/>
      <c r="U215" s="71"/>
      <c r="V215" s="71"/>
      <c r="W215" s="71"/>
      <c r="X215" s="71"/>
      <c r="Y215" s="71"/>
      <c r="Z215" s="71"/>
      <c r="AA215" s="71"/>
      <c r="AB215" s="71"/>
      <c r="AC215" s="72"/>
      <c r="AD215" s="71">
        <v>15255431.929660423</v>
      </c>
      <c r="AE215" s="71">
        <v>2772278.2798437821</v>
      </c>
      <c r="AF215" s="71">
        <v>439643.93299751088</v>
      </c>
      <c r="AG215" s="71">
        <v>76573265.242685348</v>
      </c>
      <c r="AH215" s="71">
        <v>98262238.549556777</v>
      </c>
      <c r="AI215" s="71">
        <v>0</v>
      </c>
      <c r="AJ215" s="71">
        <v>0</v>
      </c>
      <c r="AK215" s="71">
        <v>5839911.0168562084</v>
      </c>
      <c r="AL215" s="71">
        <v>0</v>
      </c>
      <c r="AM215" s="71">
        <v>0</v>
      </c>
      <c r="AN215" s="71">
        <v>199142768.95160002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1657</v>
      </c>
      <c r="B216" s="70">
        <v>208</v>
      </c>
      <c r="C216" s="70">
        <v>16</v>
      </c>
      <c r="D216" s="70">
        <v>28</v>
      </c>
      <c r="E216" s="70">
        <v>2022</v>
      </c>
      <c r="F216" s="70" t="s">
        <v>161</v>
      </c>
      <c r="G216" s="1073" t="s">
        <v>1655</v>
      </c>
      <c r="H216" s="70" t="s">
        <v>1656</v>
      </c>
      <c r="I216" s="1066"/>
      <c r="J216" s="73"/>
      <c r="K216" s="71"/>
      <c r="L216" s="71"/>
      <c r="M216" s="71"/>
      <c r="N216" s="71"/>
      <c r="O216" s="71"/>
      <c r="P216" s="71"/>
      <c r="Q216" s="71"/>
      <c r="R216" s="71"/>
      <c r="S216" s="71"/>
      <c r="T216" s="71"/>
      <c r="U216" s="71"/>
      <c r="V216" s="71"/>
      <c r="W216" s="71"/>
      <c r="X216" s="71"/>
      <c r="Y216" s="71"/>
      <c r="Z216" s="71"/>
      <c r="AA216" s="71"/>
      <c r="AB216" s="71"/>
      <c r="AC216" s="72"/>
      <c r="AD216" s="71">
        <v>140053623.92774522</v>
      </c>
      <c r="AE216" s="71">
        <v>15965950.47984566</v>
      </c>
      <c r="AF216" s="71">
        <v>3885885.0852038059</v>
      </c>
      <c r="AG216" s="71">
        <v>614475738.39051795</v>
      </c>
      <c r="AH216" s="71">
        <v>570390876.77194035</v>
      </c>
      <c r="AI216" s="71">
        <v>0</v>
      </c>
      <c r="AJ216" s="71">
        <v>0</v>
      </c>
      <c r="AK216" s="71">
        <v>31562713.699225664</v>
      </c>
      <c r="AL216" s="71">
        <v>0</v>
      </c>
      <c r="AM216" s="71">
        <v>0</v>
      </c>
      <c r="AN216" s="71">
        <v>1376334788.3544786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1790</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8948571.3657784685</v>
      </c>
      <c r="AE217" s="71">
        <v>862869.22305696737</v>
      </c>
      <c r="AF217" s="71">
        <v>7729223.9833433367</v>
      </c>
      <c r="AG217" s="71">
        <v>21474051.831418216</v>
      </c>
      <c r="AH217" s="71">
        <v>25599813.267075401</v>
      </c>
      <c r="AI217" s="71">
        <v>0</v>
      </c>
      <c r="AJ217" s="71">
        <v>0</v>
      </c>
      <c r="AK217" s="71">
        <v>1461075.3362165126</v>
      </c>
      <c r="AL217" s="71">
        <v>0</v>
      </c>
      <c r="AM217" s="71">
        <v>0</v>
      </c>
      <c r="AN217" s="71">
        <v>66075605.006888896</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1791</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671544.54046308435</v>
      </c>
      <c r="AE218" s="71">
        <v>520400.06357315992</v>
      </c>
      <c r="AF218" s="71">
        <v>1340204.8925246703</v>
      </c>
      <c r="AG218" s="71">
        <v>9204058.928909149</v>
      </c>
      <c r="AH218" s="71">
        <v>9817265.7526513115</v>
      </c>
      <c r="AI218" s="71">
        <v>0</v>
      </c>
      <c r="AJ218" s="71">
        <v>0</v>
      </c>
      <c r="AK218" s="71">
        <v>593210.79050628887</v>
      </c>
      <c r="AL218" s="71">
        <v>0</v>
      </c>
      <c r="AM218" s="71">
        <v>0</v>
      </c>
      <c r="AN218" s="71">
        <v>22146684.968627661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1792</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1821857.5097625819</v>
      </c>
      <c r="AE219" s="71">
        <v>426651.5227088774</v>
      </c>
      <c r="AF219" s="71">
        <v>163093.71707972177</v>
      </c>
      <c r="AG219" s="71">
        <v>5393540.9902921049</v>
      </c>
      <c r="AH219" s="71">
        <v>7931992.4040500838</v>
      </c>
      <c r="AI219" s="71">
        <v>0</v>
      </c>
      <c r="AJ219" s="71">
        <v>0</v>
      </c>
      <c r="AK219" s="71">
        <v>461113.56832780963</v>
      </c>
      <c r="AL219" s="71">
        <v>0</v>
      </c>
      <c r="AM219" s="71">
        <v>0</v>
      </c>
      <c r="AN219" s="71">
        <v>16198249.712221179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1793</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49941433.999722965</v>
      </c>
      <c r="AE220" s="71">
        <v>3296504.8144726269</v>
      </c>
      <c r="AF220" s="71">
        <v>1538753.7654912882</v>
      </c>
      <c r="AG220" s="71">
        <v>83299548.960277021</v>
      </c>
      <c r="AH220" s="71">
        <v>90586773.620586351</v>
      </c>
      <c r="AI220" s="71">
        <v>0</v>
      </c>
      <c r="AJ220" s="71">
        <v>0</v>
      </c>
      <c r="AK220" s="71">
        <v>5728861.543666089</v>
      </c>
      <c r="AL220" s="71">
        <v>0</v>
      </c>
      <c r="AM220" s="71">
        <v>0</v>
      </c>
      <c r="AN220" s="71">
        <v>234391876.70421633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1794</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3339306.168255093</v>
      </c>
      <c r="AE221" s="71">
        <v>382647.10556849989</v>
      </c>
      <c r="AF221" s="71">
        <v>538918.36948081979</v>
      </c>
      <c r="AG221" s="71">
        <v>10217694.24262994</v>
      </c>
      <c r="AH221" s="71">
        <v>15090330.51817742</v>
      </c>
      <c r="AI221" s="71">
        <v>0</v>
      </c>
      <c r="AJ221" s="71">
        <v>0</v>
      </c>
      <c r="AK221" s="71">
        <v>804592.17145073705</v>
      </c>
      <c r="AL221" s="71">
        <v>0</v>
      </c>
      <c r="AM221" s="71">
        <v>0</v>
      </c>
      <c r="AN221" s="71">
        <v>30373488.575562511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1795</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3470147.5509506636</v>
      </c>
      <c r="AE222" s="71">
        <v>948964.82180987985</v>
      </c>
      <c r="AF222" s="71">
        <v>4190799.4258311121</v>
      </c>
      <c r="AG222" s="71">
        <v>13615249.646027401</v>
      </c>
      <c r="AH222" s="71">
        <v>16385183.487627074</v>
      </c>
      <c r="AI222" s="71">
        <v>0</v>
      </c>
      <c r="AJ222" s="71">
        <v>0</v>
      </c>
      <c r="AK222" s="71">
        <v>966905.18052048131</v>
      </c>
      <c r="AL222" s="71">
        <v>0</v>
      </c>
      <c r="AM222" s="71">
        <v>0</v>
      </c>
      <c r="AN222" s="71">
        <v>39577250.112766616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1796</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336504172.11147845</v>
      </c>
      <c r="AE223" s="71">
        <v>7628070.0495080454</v>
      </c>
      <c r="AF223" s="71">
        <v>255277.12238565148</v>
      </c>
      <c r="AG223" s="71">
        <v>201112754.65193599</v>
      </c>
      <c r="AH223" s="71">
        <v>179760610.19589275</v>
      </c>
      <c r="AI223" s="71">
        <v>0</v>
      </c>
      <c r="AJ223" s="71">
        <v>0</v>
      </c>
      <c r="AK223" s="71">
        <v>10104469.041945606</v>
      </c>
      <c r="AL223" s="71">
        <v>0</v>
      </c>
      <c r="AM223" s="71">
        <v>0</v>
      </c>
      <c r="AN223" s="71">
        <v>735365353.17314661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1797</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42808895.41120673</v>
      </c>
      <c r="AE224" s="71">
        <v>1126895.7258992323</v>
      </c>
      <c r="AF224" s="71">
        <v>1588390.9837329427</v>
      </c>
      <c r="AG224" s="71">
        <v>24946691.332128331</v>
      </c>
      <c r="AH224" s="71">
        <v>30160301.71293582</v>
      </c>
      <c r="AI224" s="71">
        <v>0</v>
      </c>
      <c r="AJ224" s="71">
        <v>0</v>
      </c>
      <c r="AK224" s="71">
        <v>1827796.8523327208</v>
      </c>
      <c r="AL224" s="71">
        <v>0</v>
      </c>
      <c r="AM224" s="71">
        <v>0</v>
      </c>
      <c r="AN224" s="71">
        <v>102458972.01823577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1798</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29415820.977779709</v>
      </c>
      <c r="AE225" s="71">
        <v>1362223.6958238599</v>
      </c>
      <c r="AF225" s="71">
        <v>2637863.5979850655</v>
      </c>
      <c r="AG225" s="71">
        <v>31779344.187579583</v>
      </c>
      <c r="AH225" s="71">
        <v>32729648.328416105</v>
      </c>
      <c r="AI225" s="71">
        <v>0</v>
      </c>
      <c r="AJ225" s="71">
        <v>0</v>
      </c>
      <c r="AK225" s="71">
        <v>1943365.7808270892</v>
      </c>
      <c r="AL225" s="71">
        <v>0</v>
      </c>
      <c r="AM225" s="71">
        <v>0</v>
      </c>
      <c r="AN225" s="71">
        <v>99868266.56841141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1690</v>
      </c>
      <c r="H6" s="77" t="s">
        <v>1691</v>
      </c>
      <c r="I6" s="77" t="s">
        <v>1556</v>
      </c>
      <c r="J6" s="77" t="s">
        <v>1557</v>
      </c>
      <c r="K6" s="1080">
        <v>52</v>
      </c>
      <c r="L6" s="1081">
        <v>1</v>
      </c>
      <c r="M6" s="1044"/>
      <c r="N6" s="988">
        <v>1</v>
      </c>
      <c r="O6" s="77" t="s">
        <v>1593</v>
      </c>
      <c r="P6" s="77" t="s">
        <v>1594</v>
      </c>
      <c r="Q6" s="77" t="s">
        <v>1501</v>
      </c>
      <c r="R6" s="16"/>
      <c r="S6" s="77">
        <v>1</v>
      </c>
      <c r="T6" s="77" t="s">
        <v>1690</v>
      </c>
      <c r="U6" s="77" t="s">
        <v>1691</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1663</v>
      </c>
      <c r="AE8" s="77" t="s">
        <v>1664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1666</v>
      </c>
      <c r="AE9" s="77" t="s">
        <v>1667</v>
      </c>
      <c r="AF9" s="77" t="s">
        <v>1501</v>
      </c>
    </row>
    <row r="10" spans="1:32" ht="12">
      <c r="A10" s="16"/>
      <c r="B10" s="16"/>
      <c r="C10" s="16"/>
      <c r="D10" s="16"/>
      <c r="F10" s="75" t="s">
        <v>1501</v>
      </c>
      <c r="G10" s="76" t="s">
        <v>1690</v>
      </c>
      <c r="H10" s="77" t="s">
        <v>1691</v>
      </c>
      <c r="I10" s="77" t="s">
        <v>1556</v>
      </c>
      <c r="J10" s="77" t="s">
        <v>1557</v>
      </c>
      <c r="K10" s="1079">
        <v>52</v>
      </c>
      <c r="L10" s="1045">
        <v>1</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1672</v>
      </c>
      <c r="AE11" s="77" t="s">
        <v>1673</v>
      </c>
      <c r="AF11" s="77" t="s">
        <v>1501</v>
      </c>
    </row>
    <row r="12" spans="1:32" ht="12">
      <c r="A12" s="16"/>
      <c r="B12" s="16"/>
      <c r="C12" s="16"/>
      <c r="D12" s="16"/>
      <c r="F12" s="75" t="s">
        <v>1505</v>
      </c>
      <c r="G12" s="76" t="s">
        <v>1690</v>
      </c>
      <c r="H12" s="77"/>
      <c r="I12" s="77" t="s">
        <v>1690</v>
      </c>
      <c r="J12" s="77"/>
      <c r="K12" s="1079" t="s">
        <v>1544</v>
      </c>
      <c r="L12" s="1045"/>
      <c r="M12" s="1044"/>
      <c r="N12" s="988">
        <v>7</v>
      </c>
      <c r="O12" s="77" t="s">
        <v>1947</v>
      </c>
      <c r="P12" s="77" t="s">
        <v>1948</v>
      </c>
      <c r="Q12" s="77" t="s">
        <v>1501</v>
      </c>
      <c r="R12" s="16"/>
      <c r="S12" s="16"/>
      <c r="T12" s="16"/>
      <c r="U12" s="16"/>
      <c r="V12" s="16"/>
      <c r="W12" s="16"/>
      <c r="X12" s="77">
        <v>7</v>
      </c>
      <c r="Y12" s="692" t="s">
        <v>1947</v>
      </c>
      <c r="Z12" s="77" t="s">
        <v>1948</v>
      </c>
      <c r="AA12" s="77" t="s">
        <v>1501</v>
      </c>
      <c r="AB12" s="16"/>
      <c r="AC12" s="77">
        <v>7</v>
      </c>
      <c r="AD12" s="77" t="s">
        <v>1675</v>
      </c>
      <c r="AE12" s="77" t="s">
        <v>1676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1970</v>
      </c>
      <c r="P13" s="77" t="s">
        <v>1971</v>
      </c>
      <c r="Q13" s="77" t="s">
        <v>1501</v>
      </c>
      <c r="R13" s="16"/>
      <c r="S13" s="16"/>
      <c r="T13" s="16"/>
      <c r="U13" s="16"/>
      <c r="V13" s="16"/>
      <c r="W13" s="16"/>
      <c r="X13" s="77">
        <v>8</v>
      </c>
      <c r="Y13" s="692" t="s">
        <v>1970</v>
      </c>
      <c r="Z13" s="77" t="s">
        <v>1971</v>
      </c>
      <c r="AA13" s="77" t="s">
        <v>1501</v>
      </c>
      <c r="AB13" s="16"/>
      <c r="AC13" s="77">
        <v>8</v>
      </c>
      <c r="AD13" s="77" t="s">
        <v>1678</v>
      </c>
      <c r="AE13" s="77" t="s">
        <v>1679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1993</v>
      </c>
      <c r="P14" s="77" t="s">
        <v>1994</v>
      </c>
      <c r="Q14" s="77" t="s">
        <v>1501</v>
      </c>
      <c r="R14" s="16"/>
      <c r="S14" s="16"/>
      <c r="T14" s="16"/>
      <c r="U14" s="16"/>
      <c r="V14" s="16"/>
      <c r="W14" s="16"/>
      <c r="X14" s="77">
        <v>9</v>
      </c>
      <c r="Y14" s="692" t="s">
        <v>1993</v>
      </c>
      <c r="Z14" s="77" t="s">
        <v>1994</v>
      </c>
      <c r="AA14" s="77" t="s">
        <v>1501</v>
      </c>
      <c r="AB14" s="16"/>
      <c r="AC14" s="77">
        <v>9</v>
      </c>
      <c r="AD14" s="77" t="s">
        <v>1681</v>
      </c>
      <c r="AE14" s="77" t="s">
        <v>1682</v>
      </c>
      <c r="AF14" s="77" t="s">
        <v>1501</v>
      </c>
    </row>
    <row r="15" spans="1:32" ht="12">
      <c r="A15" s="16"/>
      <c r="B15" s="16"/>
      <c r="C15" s="16"/>
      <c r="D15" s="16"/>
      <c r="E15" s="16"/>
      <c r="F15" s="16"/>
      <c r="G15" s="16"/>
      <c r="H15" s="16"/>
      <c r="I15" s="16"/>
      <c r="J15" s="16"/>
      <c r="K15" s="1044"/>
      <c r="L15" s="1044"/>
      <c r="M15" s="1044"/>
      <c r="N15" s="988">
        <v>10</v>
      </c>
      <c r="O15" s="77" t="s">
        <v>1663</v>
      </c>
      <c r="P15" s="77" t="s">
        <v>1664</v>
      </c>
      <c r="Q15" s="77" t="s">
        <v>1501</v>
      </c>
      <c r="R15" s="16"/>
      <c r="S15" s="16"/>
      <c r="T15" s="16"/>
      <c r="U15" s="16"/>
      <c r="V15" s="16"/>
      <c r="W15" s="16"/>
      <c r="X15" s="77">
        <v>10</v>
      </c>
      <c r="Y15" s="692" t="s">
        <v>1663</v>
      </c>
      <c r="Z15" s="77" t="s">
        <v>1664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1687</v>
      </c>
      <c r="AE16" s="77" t="s">
        <v>1688</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1690</v>
      </c>
      <c r="AE17" s="77" t="s">
        <v>1691</v>
      </c>
      <c r="AF17" s="77" t="s">
        <v>1501</v>
      </c>
    </row>
    <row r="18" spans="1:32" ht="12">
      <c r="A18" s="16"/>
      <c r="B18" s="16"/>
      <c r="C18" s="16"/>
      <c r="D18" s="16"/>
      <c r="E18" s="16"/>
      <c r="F18" s="16"/>
      <c r="G18" s="16"/>
      <c r="H18" s="16"/>
      <c r="I18" s="16"/>
      <c r="J18" s="16"/>
      <c r="K18" s="1044"/>
      <c r="L18" s="1044"/>
      <c r="M18" s="1044"/>
      <c r="N18" s="988">
        <v>13</v>
      </c>
      <c r="O18" s="77" t="s">
        <v>1690</v>
      </c>
      <c r="P18" s="77" t="s">
        <v>1691</v>
      </c>
      <c r="Q18" s="77" t="s">
        <v>1501</v>
      </c>
      <c r="R18" s="16"/>
      <c r="S18" s="16"/>
      <c r="T18" s="16"/>
      <c r="U18" s="16"/>
      <c r="V18" s="16"/>
      <c r="W18" s="16"/>
      <c r="X18" s="77">
        <v>13</v>
      </c>
      <c r="Y18" s="692" t="s">
        <v>1690</v>
      </c>
      <c r="Z18" s="77" t="s">
        <v>1691</v>
      </c>
      <c r="AA18" s="77" t="s">
        <v>1501</v>
      </c>
      <c r="AB18" s="16"/>
      <c r="AC18" s="77">
        <v>13</v>
      </c>
      <c r="AD18" s="77" t="s">
        <v>1693</v>
      </c>
      <c r="AE18" s="77" t="s">
        <v>1694</v>
      </c>
      <c r="AF18" s="77" t="s">
        <v>1501</v>
      </c>
    </row>
    <row r="19" spans="1:32" ht="12">
      <c r="A19" s="16"/>
      <c r="B19" s="16"/>
      <c r="C19" s="16"/>
      <c r="D19" s="16"/>
      <c r="E19" s="16"/>
      <c r="F19" s="16"/>
      <c r="G19" s="16"/>
      <c r="H19" s="16"/>
      <c r="I19" s="16"/>
      <c r="J19" s="16"/>
      <c r="K19" s="1044"/>
      <c r="L19" s="1044"/>
      <c r="M19" s="1044"/>
      <c r="N19" s="988">
        <v>14</v>
      </c>
      <c r="O19" s="77" t="s">
        <v>2100</v>
      </c>
      <c r="P19" s="77" t="s">
        <v>2101</v>
      </c>
      <c r="Q19" s="77" t="s">
        <v>1501</v>
      </c>
      <c r="R19" s="16"/>
      <c r="S19" s="16"/>
      <c r="T19" s="16"/>
      <c r="U19" s="16"/>
      <c r="V19" s="16"/>
      <c r="W19" s="16"/>
      <c r="X19" s="77">
        <v>14</v>
      </c>
      <c r="Y19" s="692" t="s">
        <v>2100</v>
      </c>
      <c r="Z19" s="77" t="s">
        <v>2101</v>
      </c>
      <c r="AA19" s="77" t="s">
        <v>1501</v>
      </c>
      <c r="AB19" s="16"/>
      <c r="AC19" s="77">
        <v>14</v>
      </c>
      <c r="AD19" s="77" t="s">
        <v>1696</v>
      </c>
      <c r="AE19" s="77" t="s">
        <v>1697</v>
      </c>
      <c r="AF19" s="77" t="s">
        <v>1501</v>
      </c>
    </row>
    <row r="20" spans="1:32" ht="12">
      <c r="A20" s="16"/>
      <c r="B20" s="16"/>
      <c r="C20" s="16"/>
      <c r="D20" s="16"/>
      <c r="E20" s="16"/>
      <c r="F20" s="16"/>
      <c r="G20" s="16"/>
      <c r="H20" s="16"/>
      <c r="I20" s="16"/>
      <c r="J20" s="16"/>
      <c r="K20" s="1044"/>
      <c r="L20" s="1044"/>
      <c r="M20" s="1044"/>
      <c r="N20" s="988">
        <v>15</v>
      </c>
      <c r="O20" s="77" t="s">
        <v>2123</v>
      </c>
      <c r="P20" s="77" t="s">
        <v>2124</v>
      </c>
      <c r="Q20" s="77" t="s">
        <v>1501</v>
      </c>
      <c r="R20" s="16"/>
      <c r="S20" s="16"/>
      <c r="T20" s="16"/>
      <c r="U20" s="16"/>
      <c r="V20" s="16"/>
      <c r="W20" s="16"/>
      <c r="X20" s="77">
        <v>15</v>
      </c>
      <c r="Y20" s="692" t="s">
        <v>2123</v>
      </c>
      <c r="Z20" s="77" t="s">
        <v>2124</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2146</v>
      </c>
      <c r="P21" s="77" t="s">
        <v>2147</v>
      </c>
      <c r="Q21" s="77" t="s">
        <v>1501</v>
      </c>
      <c r="R21" s="16"/>
      <c r="S21" s="16"/>
      <c r="T21" s="16"/>
      <c r="U21" s="16"/>
      <c r="V21" s="16"/>
      <c r="W21" s="16"/>
      <c r="X21" s="77">
        <v>16</v>
      </c>
      <c r="Y21" s="692" t="s">
        <v>2146</v>
      </c>
      <c r="Z21" s="77" t="s">
        <v>2147</v>
      </c>
      <c r="AA21" s="77" t="s">
        <v>1501</v>
      </c>
      <c r="AB21" s="16"/>
      <c r="AC21" s="77">
        <v>16</v>
      </c>
      <c r="AD21" s="77" t="s">
        <v>1702</v>
      </c>
      <c r="AE21" s="77" t="s">
        <v>1703</v>
      </c>
      <c r="AF21" s="77" t="s">
        <v>1501</v>
      </c>
    </row>
    <row r="22" spans="1:32" ht="12">
      <c r="A22" s="16"/>
      <c r="B22" s="16"/>
      <c r="C22" s="16"/>
      <c r="D22" s="16"/>
      <c r="E22" s="16"/>
      <c r="F22" s="16"/>
      <c r="G22" s="16"/>
      <c r="H22" s="16"/>
      <c r="I22" s="16"/>
      <c r="J22" s="16"/>
      <c r="K22" s="1044"/>
      <c r="L22" s="1044"/>
      <c r="M22" s="1044"/>
      <c r="N22" s="988">
        <v>17</v>
      </c>
      <c r="O22" s="77" t="s">
        <v>1800</v>
      </c>
      <c r="P22" s="77" t="s">
        <v>1801</v>
      </c>
      <c r="Q22" s="77" t="s">
        <v>1501</v>
      </c>
      <c r="R22" s="16"/>
      <c r="S22" s="16"/>
      <c r="T22" s="16"/>
      <c r="U22" s="16"/>
      <c r="V22" s="16"/>
      <c r="W22" s="16"/>
      <c r="X22" s="77">
        <v>17</v>
      </c>
      <c r="Y22" s="692" t="s">
        <v>1800</v>
      </c>
      <c r="Z22" s="77" t="s">
        <v>1801</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1708</v>
      </c>
      <c r="AE23" s="77" t="s">
        <v>1709</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1711</v>
      </c>
      <c r="AE24" s="77" t="s">
        <v>1712</v>
      </c>
      <c r="AF24" s="77" t="s">
        <v>1501</v>
      </c>
    </row>
    <row r="25" spans="1:32" ht="12">
      <c r="A25" s="16"/>
      <c r="B25" s="16"/>
      <c r="C25" s="16"/>
      <c r="D25" s="16"/>
      <c r="E25" s="16"/>
      <c r="F25" s="16"/>
      <c r="G25" s="16"/>
      <c r="H25" s="16"/>
      <c r="I25" s="16"/>
      <c r="J25" s="16"/>
      <c r="K25" s="1044"/>
      <c r="L25" s="1044"/>
      <c r="M25" s="1044"/>
      <c r="N25" s="988">
        <v>20</v>
      </c>
      <c r="O25" s="77" t="s">
        <v>1678</v>
      </c>
      <c r="P25" s="77" t="s">
        <v>1679</v>
      </c>
      <c r="Q25" s="77" t="s">
        <v>1501</v>
      </c>
      <c r="R25" s="16"/>
      <c r="S25" s="16"/>
      <c r="T25" s="16"/>
      <c r="U25" s="16"/>
      <c r="V25" s="16"/>
      <c r="W25" s="16"/>
      <c r="X25" s="77">
        <v>20</v>
      </c>
      <c r="Y25" s="692" t="s">
        <v>1678</v>
      </c>
      <c r="Z25" s="77" t="s">
        <v>1679</v>
      </c>
      <c r="AA25" s="77" t="s">
        <v>1501</v>
      </c>
      <c r="AB25" s="16"/>
      <c r="AC25" s="77">
        <v>20</v>
      </c>
      <c r="AD25" s="77" t="s">
        <v>1714</v>
      </c>
      <c r="AE25" s="77" t="s">
        <v>1715</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1717</v>
      </c>
      <c r="AE26" s="77" t="s">
        <v>1718</v>
      </c>
      <c r="AF26" s="77" t="s">
        <v>1501</v>
      </c>
    </row>
    <row r="27" spans="1:32" ht="12">
      <c r="A27" s="16"/>
      <c r="B27" s="16"/>
      <c r="C27" s="16"/>
      <c r="D27" s="16"/>
      <c r="E27" s="16"/>
      <c r="F27" s="16"/>
      <c r="G27" s="16"/>
      <c r="H27" s="16"/>
      <c r="I27" s="16"/>
      <c r="J27" s="16"/>
      <c r="K27" s="1044"/>
      <c r="L27" s="1044"/>
      <c r="M27" s="1044"/>
      <c r="N27" s="988">
        <v>22</v>
      </c>
      <c r="O27" s="77" t="s">
        <v>2276</v>
      </c>
      <c r="P27" s="77" t="s">
        <v>1819</v>
      </c>
      <c r="Q27" s="77" t="s">
        <v>1501</v>
      </c>
      <c r="R27" s="16"/>
      <c r="S27" s="16"/>
      <c r="T27" s="16"/>
      <c r="U27" s="16"/>
      <c r="V27" s="16"/>
      <c r="W27" s="16"/>
      <c r="X27" s="77">
        <v>22</v>
      </c>
      <c r="Y27" s="692" t="s">
        <v>2276</v>
      </c>
      <c r="Z27" s="77" t="s">
        <v>1819</v>
      </c>
      <c r="AA27" s="77" t="s">
        <v>1501</v>
      </c>
      <c r="AB27" s="16"/>
      <c r="AC27" s="77">
        <v>22</v>
      </c>
      <c r="AD27" s="77" t="s">
        <v>1720</v>
      </c>
      <c r="AE27" s="77" t="s">
        <v>1721</v>
      </c>
      <c r="AF27" s="77" t="s">
        <v>1501</v>
      </c>
    </row>
    <row r="28" spans="1:32" ht="12">
      <c r="A28" s="16"/>
      <c r="B28" s="16"/>
      <c r="C28" s="16"/>
      <c r="D28" s="16"/>
      <c r="E28" s="16"/>
      <c r="F28" s="16"/>
      <c r="G28" s="16"/>
      <c r="H28" s="16"/>
      <c r="I28" s="16"/>
      <c r="J28" s="16"/>
      <c r="K28" s="1044"/>
      <c r="L28" s="1044"/>
      <c r="M28" s="1044"/>
      <c r="N28" s="988">
        <v>23</v>
      </c>
      <c r="O28" s="77" t="s">
        <v>1809</v>
      </c>
      <c r="P28" s="77" t="s">
        <v>1810</v>
      </c>
      <c r="Q28" s="77" t="s">
        <v>1501</v>
      </c>
      <c r="R28" s="16"/>
      <c r="S28" s="16"/>
      <c r="T28" s="16"/>
      <c r="U28" s="16"/>
      <c r="V28" s="16"/>
      <c r="W28" s="16"/>
      <c r="X28" s="77">
        <v>23</v>
      </c>
      <c r="Y28" s="692" t="s">
        <v>1809</v>
      </c>
      <c r="Z28" s="77" t="s">
        <v>1810</v>
      </c>
      <c r="AA28" s="77" t="s">
        <v>1501</v>
      </c>
      <c r="AB28" s="16"/>
      <c r="AC28" s="77">
        <v>23</v>
      </c>
      <c r="AD28" s="77" t="s">
        <v>1723</v>
      </c>
      <c r="AE28" s="77" t="s">
        <v>1724</v>
      </c>
      <c r="AF28" s="77" t="s">
        <v>1501</v>
      </c>
    </row>
    <row r="29" spans="1:32" ht="12">
      <c r="A29" s="16"/>
      <c r="B29" s="16"/>
      <c r="C29" s="16"/>
      <c r="D29" s="16"/>
      <c r="E29" s="16"/>
      <c r="F29" s="16"/>
      <c r="G29" s="16"/>
      <c r="H29" s="16"/>
      <c r="I29" s="16"/>
      <c r="J29" s="16"/>
      <c r="K29" s="1044"/>
      <c r="L29" s="1044"/>
      <c r="M29" s="1044"/>
      <c r="N29" s="988">
        <v>24</v>
      </c>
      <c r="O29" s="77" t="s">
        <v>1803</v>
      </c>
      <c r="P29" s="77" t="s">
        <v>1804</v>
      </c>
      <c r="Q29" s="77" t="s">
        <v>1501</v>
      </c>
      <c r="R29" s="16"/>
      <c r="S29" s="16"/>
      <c r="T29" s="16"/>
      <c r="U29" s="16"/>
      <c r="V29" s="16"/>
      <c r="W29" s="16"/>
      <c r="X29" s="77">
        <v>24</v>
      </c>
      <c r="Y29" s="692" t="s">
        <v>1803</v>
      </c>
      <c r="Z29" s="77" t="s">
        <v>1804</v>
      </c>
      <c r="AA29" s="77" t="s">
        <v>1501</v>
      </c>
      <c r="AB29" s="16"/>
      <c r="AC29" s="77">
        <v>24</v>
      </c>
      <c r="AD29" s="77" t="s">
        <v>1726</v>
      </c>
      <c r="AE29" s="77" t="s">
        <v>1727</v>
      </c>
      <c r="AF29" s="77" t="s">
        <v>1501</v>
      </c>
    </row>
    <row r="30" spans="1:32" ht="12">
      <c r="A30" s="16"/>
      <c r="B30" s="16"/>
      <c r="C30" s="16"/>
      <c r="D30" s="16"/>
      <c r="E30" s="16"/>
      <c r="F30" s="16"/>
      <c r="G30" s="16"/>
      <c r="H30" s="16"/>
      <c r="I30" s="16"/>
      <c r="J30" s="16"/>
      <c r="K30" s="1044"/>
      <c r="L30" s="1044"/>
      <c r="M30" s="1044"/>
      <c r="N30" s="988">
        <v>25</v>
      </c>
      <c r="O30" s="77" t="s">
        <v>2336</v>
      </c>
      <c r="P30" s="77" t="s">
        <v>2337</v>
      </c>
      <c r="Q30" s="77" t="s">
        <v>1501</v>
      </c>
      <c r="R30" s="16"/>
      <c r="S30" s="16"/>
      <c r="T30" s="16"/>
      <c r="U30" s="16"/>
      <c r="V30" s="16"/>
      <c r="W30" s="16"/>
      <c r="X30" s="77">
        <v>25</v>
      </c>
      <c r="Y30" s="692" t="s">
        <v>2336</v>
      </c>
      <c r="Z30" s="77" t="s">
        <v>2337</v>
      </c>
      <c r="AA30" s="77" t="s">
        <v>1501</v>
      </c>
      <c r="AB30" s="16"/>
      <c r="AC30" s="77">
        <v>25</v>
      </c>
      <c r="AD30" s="77" t="s">
        <v>1729</v>
      </c>
      <c r="AE30" s="77" t="s">
        <v>1730</v>
      </c>
      <c r="AF30" s="77" t="s">
        <v>1501</v>
      </c>
    </row>
    <row r="31" spans="1:32" ht="12">
      <c r="A31" s="16"/>
      <c r="B31" s="16"/>
      <c r="C31" s="16"/>
      <c r="D31" s="16"/>
      <c r="E31" s="16"/>
      <c r="F31" s="16"/>
      <c r="G31" s="16"/>
      <c r="H31" s="16"/>
      <c r="I31" s="16"/>
      <c r="J31" s="16"/>
      <c r="K31" s="1044"/>
      <c r="L31" s="1044"/>
      <c r="M31" s="1044"/>
      <c r="N31" s="988">
        <v>26</v>
      </c>
      <c r="O31" s="77" t="s">
        <v>2359</v>
      </c>
      <c r="P31" s="77" t="s">
        <v>2360</v>
      </c>
      <c r="Q31" s="77" t="s">
        <v>1501</v>
      </c>
      <c r="R31" s="16"/>
      <c r="S31" s="16"/>
      <c r="T31" s="16"/>
      <c r="U31" s="16"/>
      <c r="V31" s="16"/>
      <c r="W31" s="16"/>
      <c r="X31" s="77">
        <v>26</v>
      </c>
      <c r="Y31" s="692" t="s">
        <v>2359</v>
      </c>
      <c r="Z31" s="77" t="s">
        <v>2360</v>
      </c>
      <c r="AA31" s="77" t="s">
        <v>1501</v>
      </c>
      <c r="AB31" s="16"/>
      <c r="AC31" s="77">
        <v>26</v>
      </c>
      <c r="AD31" s="77" t="s">
        <v>1732</v>
      </c>
      <c r="AE31" s="77" t="s">
        <v>1733</v>
      </c>
      <c r="AF31" s="77" t="s">
        <v>1501</v>
      </c>
    </row>
    <row r="32" spans="1:32" ht="12">
      <c r="A32" s="16"/>
      <c r="B32" s="16"/>
      <c r="C32" s="16"/>
      <c r="D32" s="16"/>
      <c r="E32" s="16"/>
      <c r="F32" s="16"/>
      <c r="G32" s="16"/>
      <c r="H32" s="16"/>
      <c r="I32" s="16"/>
      <c r="J32" s="16"/>
      <c r="K32" s="1044"/>
      <c r="L32" s="1044"/>
      <c r="M32" s="1044"/>
      <c r="N32" s="988">
        <v>27</v>
      </c>
      <c r="O32" s="77" t="s">
        <v>2382</v>
      </c>
      <c r="P32" s="77" t="s">
        <v>2383</v>
      </c>
      <c r="Q32" s="77" t="s">
        <v>1501</v>
      </c>
      <c r="R32" s="16"/>
      <c r="S32" s="16"/>
      <c r="T32" s="16"/>
      <c r="U32" s="16"/>
      <c r="V32" s="16"/>
      <c r="W32" s="16"/>
      <c r="X32" s="77">
        <v>27</v>
      </c>
      <c r="Y32" s="692" t="s">
        <v>2382</v>
      </c>
      <c r="Z32" s="77" t="s">
        <v>2383</v>
      </c>
      <c r="AA32" s="77" t="s">
        <v>1501</v>
      </c>
      <c r="AB32" s="16"/>
      <c r="AC32" s="77">
        <v>27</v>
      </c>
      <c r="AD32" s="77" t="s">
        <v>1735</v>
      </c>
      <c r="AE32" s="77" t="s">
        <v>1736</v>
      </c>
      <c r="AF32" s="77" t="s">
        <v>1501</v>
      </c>
    </row>
    <row r="33" spans="1:32" ht="12">
      <c r="A33" s="16"/>
      <c r="B33" s="16"/>
      <c r="C33" s="16"/>
      <c r="D33" s="16"/>
      <c r="E33" s="16"/>
      <c r="F33" s="16"/>
      <c r="G33" s="16"/>
      <c r="H33" s="16"/>
      <c r="I33" s="16"/>
      <c r="J33" s="16"/>
      <c r="K33" s="1044"/>
      <c r="L33" s="1044"/>
      <c r="M33" s="1044"/>
      <c r="N33" s="988">
        <v>28</v>
      </c>
      <c r="O33" s="77" t="s">
        <v>2405</v>
      </c>
      <c r="P33" s="77" t="s">
        <v>2406</v>
      </c>
      <c r="Q33" s="77" t="s">
        <v>1501</v>
      </c>
      <c r="R33" s="16"/>
      <c r="S33" s="16"/>
      <c r="T33" s="16"/>
      <c r="U33" s="16"/>
      <c r="V33" s="16"/>
      <c r="W33" s="16"/>
      <c r="X33" s="77">
        <v>28</v>
      </c>
      <c r="Y33" s="692" t="s">
        <v>2405</v>
      </c>
      <c r="Z33" s="77" t="s">
        <v>2406</v>
      </c>
      <c r="AA33" s="77" t="s">
        <v>1501</v>
      </c>
      <c r="AB33" s="16"/>
      <c r="AC33" s="77">
        <v>28</v>
      </c>
      <c r="AD33" s="77" t="s">
        <v>1655</v>
      </c>
      <c r="AE33" s="77" t="s">
        <v>1656</v>
      </c>
      <c r="AF33" s="77" t="s">
        <v>1501</v>
      </c>
    </row>
    <row r="34" spans="1:32" ht="12">
      <c r="A34" s="16"/>
      <c r="B34" s="16"/>
      <c r="C34" s="16"/>
      <c r="D34" s="16"/>
      <c r="E34" s="16"/>
      <c r="F34" s="16"/>
      <c r="G34" s="16"/>
      <c r="H34" s="16"/>
      <c r="I34" s="16"/>
      <c r="J34" s="16"/>
      <c r="K34" s="1044"/>
      <c r="L34" s="1044"/>
      <c r="M34" s="1044"/>
      <c r="N34" s="988">
        <v>29</v>
      </c>
      <c r="O34" s="77" t="s">
        <v>2428</v>
      </c>
      <c r="P34" s="77" t="s">
        <v>2429</v>
      </c>
      <c r="Q34" s="77" t="s">
        <v>1501</v>
      </c>
      <c r="R34" s="16"/>
      <c r="S34" s="16"/>
      <c r="T34" s="16"/>
      <c r="U34" s="16"/>
      <c r="V34" s="16"/>
      <c r="W34" s="16"/>
      <c r="X34" s="77">
        <v>29</v>
      </c>
      <c r="Y34" s="692" t="s">
        <v>2428</v>
      </c>
      <c r="Z34" s="77" t="s">
        <v>2429</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上ノ国町</v>
      </c>
      <c r="K4" s="70" t="str">
        <f>HLOOKUP(K3,比較地域マスタ!$E$5:$L$6,2,0)</f>
        <v>01362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上ノ国町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12.271989221872332</v>
      </c>
      <c r="BB5" s="29"/>
      <c r="BC5" s="17"/>
      <c r="BD5" s="1005">
        <f>SUM(BC6:BC8)</f>
        <v>10.456090968725249</v>
      </c>
      <c r="BE5" s="29"/>
      <c r="BF5" s="17"/>
      <c r="BG5" s="1005">
        <f>AK35</f>
        <v>10.839142635287313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5.3027685289399979</v>
      </c>
      <c r="BA6" s="17"/>
      <c r="BB6" s="29"/>
      <c r="BC6" s="1005">
        <f>O32</f>
        <v>4.9810296877810396</v>
      </c>
      <c r="BD6" s="17"/>
      <c r="BE6" s="29"/>
      <c r="BF6" s="1005">
        <f>AK36</f>
        <v>4.5334643526709826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1.563745599701843</v>
      </c>
      <c r="BA7" s="17"/>
      <c r="BB7" s="29"/>
      <c r="BC7" s="1005">
        <f>O33</f>
        <v>1.0285819151665629</v>
      </c>
      <c r="BD7" s="17"/>
      <c r="BE7" s="29"/>
      <c r="BF7" s="1005">
        <f t="shared" ref="BF7:BF8" si="0">AK37</f>
        <v>0.93844394312695822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5.4054750932304909</v>
      </c>
      <c r="BA8" s="17"/>
      <c r="BB8" s="29"/>
      <c r="BC8" s="1005">
        <f>O34</f>
        <v>4.4464793657776456</v>
      </c>
      <c r="BD8" s="17"/>
      <c r="BE8" s="29"/>
      <c r="BF8" s="1005">
        <f t="shared" si="0"/>
        <v>5.3672343394893733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43.237702587510398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4.1749509607079327</v>
      </c>
      <c r="BA9" s="1005">
        <f>AZ9</f>
        <v>4.1749509607079327</v>
      </c>
      <c r="BB9" s="29"/>
      <c r="BC9" s="1005">
        <f>O35</f>
        <v>5.8721873728514682</v>
      </c>
      <c r="BD9" s="1005">
        <f>BC9</f>
        <v>5.8721873728514682</v>
      </c>
      <c r="BE9" s="29"/>
      <c r="BF9" s="1005">
        <f>AK39</f>
        <v>3.793862238055111</v>
      </c>
      <c r="BG9" s="1005">
        <f>AK39</f>
        <v>3.793862238055111</v>
      </c>
      <c r="BH9" s="29"/>
    </row>
    <row r="10" spans="1:62" ht="17.100000000000001" customHeight="1" thickBot="1">
      <c r="B10" s="323"/>
      <c r="C10" s="324"/>
      <c r="D10" s="326"/>
      <c r="E10" s="326"/>
      <c r="F10" s="326"/>
      <c r="G10" s="325"/>
      <c r="H10" s="325"/>
      <c r="I10" s="326"/>
      <c r="J10" s="327"/>
      <c r="K10" s="334"/>
      <c r="L10" s="246" t="s">
        <v>114</v>
      </c>
      <c r="M10" s="246"/>
      <c r="N10" s="563"/>
      <c r="O10" s="906">
        <f>SUM(O11:O13)</f>
        <v>12.271989221872332</v>
      </c>
      <c r="P10" s="453">
        <f t="shared" ref="P10:P22" si="1">O10/$O$9</f>
        <v>0.28382611673306635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13.434481129145579</v>
      </c>
      <c r="BA10" s="1005">
        <f>AZ10</f>
        <v>13.434481129145579</v>
      </c>
      <c r="BB10" s="29"/>
      <c r="BC10" s="1005">
        <f>O36</f>
        <v>14.277749844717579</v>
      </c>
      <c r="BD10" s="1005">
        <f>BC10</f>
        <v>14.277749844717579</v>
      </c>
      <c r="BE10" s="29"/>
      <c r="BF10" s="1005">
        <f>AK40</f>
        <v>10.372071258724219</v>
      </c>
      <c r="BG10" s="1005">
        <f>AK40</f>
        <v>10.372071258724219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5.3027685289399979</v>
      </c>
      <c r="P11" s="454">
        <f t="shared" si="1"/>
        <v>0.1226422360949342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12.831612822812376</v>
      </c>
      <c r="BB11" s="29"/>
      <c r="BC11" s="1005"/>
      <c r="BD11" s="1005">
        <f>SUM(BC12:BC14)</f>
        <v>10.729213920603064</v>
      </c>
      <c r="BE11" s="29"/>
      <c r="BF11" s="17"/>
      <c r="BG11" s="1005">
        <f>AK41</f>
        <v>8.4302315595349455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1.563745599701843</v>
      </c>
      <c r="P12" s="454">
        <f t="shared" si="1"/>
        <v>3.6166250890340902E-2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12.435355127070729</v>
      </c>
      <c r="BA12" s="17"/>
      <c r="BB12" s="29"/>
      <c r="BC12" s="1005">
        <f>O38</f>
        <v>10.296567999590842</v>
      </c>
      <c r="BD12" s="17"/>
      <c r="BE12" s="29"/>
      <c r="BF12" s="1005">
        <f>AK42</f>
        <v>8.1734413065190434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5.4054750932304909</v>
      </c>
      <c r="P13" s="454">
        <f t="shared" si="1"/>
        <v>0.12501762974779126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0.39625769574164699</v>
      </c>
      <c r="BA13" s="17"/>
      <c r="BB13" s="29"/>
      <c r="BC13" s="1005">
        <f>O41</f>
        <v>0.43264592101222199</v>
      </c>
      <c r="BD13" s="17"/>
      <c r="BE13" s="29"/>
      <c r="BF13" s="1005">
        <f>AK45</f>
        <v>0.25679025301590153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4.1749509607079327</v>
      </c>
      <c r="P14" s="453">
        <f t="shared" si="1"/>
        <v>9.6558112731778334E-2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13.434481129145579</v>
      </c>
      <c r="P15" s="453">
        <f t="shared" si="1"/>
        <v>0.31071218693812497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0.52466845297217846</v>
      </c>
      <c r="BA15" s="1005">
        <f>AZ15</f>
        <v>0.52466845297217846</v>
      </c>
      <c r="BB15" s="29"/>
      <c r="BC15" s="1005">
        <f>O43</f>
        <v>0.41616650433860669</v>
      </c>
      <c r="BD15" s="1005">
        <f>BC15</f>
        <v>0.41616650433860669</v>
      </c>
      <c r="BE15" s="29"/>
      <c r="BF15" s="1005">
        <f>AK47</f>
        <v>0.49660681619386798</v>
      </c>
      <c r="BG15" s="1005">
        <f>AK47</f>
        <v>0.49660681619386798</v>
      </c>
      <c r="BH15" s="29"/>
    </row>
    <row r="16" spans="1:62" ht="17.100000000000001" customHeight="1" thickBot="1">
      <c r="B16" s="323"/>
      <c r="C16" s="324"/>
      <c r="D16" s="326"/>
      <c r="E16" s="326"/>
      <c r="F16" s="326"/>
      <c r="G16" s="325"/>
      <c r="H16" s="325"/>
      <c r="I16" s="326"/>
      <c r="J16" s="327"/>
      <c r="K16" s="335"/>
      <c r="L16" s="246" t="s">
        <v>128</v>
      </c>
      <c r="M16" s="344"/>
      <c r="N16" s="345"/>
      <c r="O16" s="906">
        <f>SUM(O18:O21)</f>
        <v>12.831612822812376</v>
      </c>
      <c r="P16" s="453">
        <f t="shared" si="1"/>
        <v>0.29676907085527954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12.435355127070729</v>
      </c>
      <c r="P17" s="454">
        <f t="shared" si="1"/>
        <v>0.28760443739817926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6.4311308984778686</v>
      </c>
      <c r="P18" s="454">
        <f t="shared" si="1"/>
        <v>0.14873895960271394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6.0042242285928591</v>
      </c>
      <c r="P19" s="454">
        <f t="shared" si="1"/>
        <v>0.13886547779546532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0.39625769574164699</v>
      </c>
      <c r="P20" s="454">
        <f t="shared" si="1"/>
        <v>9.1646334571002293E-3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0.52466845297217846</v>
      </c>
      <c r="P22" s="612">
        <f t="shared" si="1"/>
        <v>1.2134512741750847E-2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13.418341403733489</v>
      </c>
      <c r="AZ22" s="1005">
        <f t="shared" si="3"/>
        <v>11.244117880990608</v>
      </c>
      <c r="BA22" s="1005">
        <f t="shared" si="3"/>
        <v>11.120913994590008</v>
      </c>
      <c r="BB22" s="1005">
        <f t="shared" si="3"/>
        <v>11.152535412783667</v>
      </c>
      <c r="BC22" s="1005">
        <f t="shared" si="3"/>
        <v>10.456090968725249</v>
      </c>
      <c r="BD22" s="1005">
        <f t="shared" si="3"/>
        <v>10.283367416917867</v>
      </c>
      <c r="BE22" s="1005">
        <f t="shared" si="3"/>
        <v>10.890327417909853</v>
      </c>
      <c r="BF22" s="1005">
        <f t="shared" si="3"/>
        <v>11.697509564764665</v>
      </c>
      <c r="BG22" s="1005">
        <f t="shared" si="3"/>
        <v>12.600889200978562</v>
      </c>
      <c r="BH22" s="1005">
        <f t="shared" si="3"/>
        <v>9.8199752309526982</v>
      </c>
      <c r="BI22" s="1005">
        <f t="shared" si="3"/>
        <v>9.1644430232646279</v>
      </c>
      <c r="BJ22" s="1005">
        <f t="shared" si="3"/>
        <v>13.73094565229526</v>
      </c>
      <c r="BK22" s="1005">
        <f t="shared" si="3"/>
        <v>12.370068019708711</v>
      </c>
      <c r="BL22" s="1005">
        <f t="shared" si="3"/>
        <v>10.839142635287313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4.4956716765171034</v>
      </c>
      <c r="AZ23" s="1005">
        <f t="shared" ref="AZ23:BL23" si="4">Y39</f>
        <v>4.0242531521072911</v>
      </c>
      <c r="BA23" s="1005">
        <f t="shared" si="4"/>
        <v>5.0837631276104389</v>
      </c>
      <c r="BB23" s="1005">
        <f t="shared" si="4"/>
        <v>6.3140176516638524</v>
      </c>
      <c r="BC23" s="1005">
        <f t="shared" si="4"/>
        <v>5.8721873728514682</v>
      </c>
      <c r="BD23" s="1005">
        <f t="shared" si="4"/>
        <v>5.7323687877380767</v>
      </c>
      <c r="BE23" s="1005">
        <f t="shared" si="4"/>
        <v>5.5464843569901721</v>
      </c>
      <c r="BF23" s="1005">
        <f t="shared" si="4"/>
        <v>4.7554670897770954</v>
      </c>
      <c r="BG23" s="1005">
        <f t="shared" si="4"/>
        <v>4.7682591558964651</v>
      </c>
      <c r="BH23" s="1005">
        <f t="shared" si="4"/>
        <v>4.791776574253471</v>
      </c>
      <c r="BI23" s="1005">
        <f t="shared" si="4"/>
        <v>4.2986586945506851</v>
      </c>
      <c r="BJ23" s="1005">
        <f t="shared" si="4"/>
        <v>3.663888483810755</v>
      </c>
      <c r="BK23" s="1005">
        <f t="shared" si="4"/>
        <v>3.7211055755375804</v>
      </c>
      <c r="BL23" s="1005">
        <f t="shared" si="4"/>
        <v>3.793862238055111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11.43393623149252</v>
      </c>
      <c r="AZ24" s="1005">
        <f t="shared" ref="AZ24:BL24" si="5">Y40</f>
        <v>11.11265714952448</v>
      </c>
      <c r="BA24" s="1005">
        <f t="shared" si="5"/>
        <v>13.35086968122193</v>
      </c>
      <c r="BB24" s="1005">
        <f t="shared" si="5"/>
        <v>14.76017996617241</v>
      </c>
      <c r="BC24" s="1005">
        <f t="shared" si="5"/>
        <v>14.277749844717579</v>
      </c>
      <c r="BD24" s="1005">
        <f t="shared" si="5"/>
        <v>14.879673830706791</v>
      </c>
      <c r="BE24" s="1005">
        <f t="shared" si="5"/>
        <v>13.55928205207494</v>
      </c>
      <c r="BF24" s="1005">
        <f t="shared" si="5"/>
        <v>13.560231285818011</v>
      </c>
      <c r="BG24" s="1005">
        <f t="shared" si="5"/>
        <v>13.123765133408206</v>
      </c>
      <c r="BH24" s="1005">
        <f t="shared" si="5"/>
        <v>11.943890718841445</v>
      </c>
      <c r="BI24" s="1005">
        <f t="shared" si="5"/>
        <v>11.892543288180519</v>
      </c>
      <c r="BJ24" s="1005">
        <f t="shared" si="5"/>
        <v>10.904632770751125</v>
      </c>
      <c r="BK24" s="1005">
        <f t="shared" si="5"/>
        <v>10.549333086443722</v>
      </c>
      <c r="BL24" s="1005">
        <f t="shared" si="5"/>
        <v>10.372071258724219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11.316870009883759</v>
      </c>
      <c r="AZ25" s="1005">
        <f t="shared" ref="AZ25:BL25" si="6">Y41</f>
        <v>11.379887697839761</v>
      </c>
      <c r="BA25" s="1005">
        <f t="shared" si="6"/>
        <v>10.837503546565507</v>
      </c>
      <c r="BB25" s="1005">
        <f t="shared" si="6"/>
        <v>10.814493180386586</v>
      </c>
      <c r="BC25" s="1005">
        <f t="shared" si="6"/>
        <v>10.729213920603064</v>
      </c>
      <c r="BD25" s="1005">
        <f t="shared" si="6"/>
        <v>10.424075786311482</v>
      </c>
      <c r="BE25" s="1005">
        <f t="shared" si="6"/>
        <v>10.230176525187586</v>
      </c>
      <c r="BF25" s="1005">
        <f t="shared" si="6"/>
        <v>10.046336222117798</v>
      </c>
      <c r="BG25" s="1005">
        <f t="shared" si="6"/>
        <v>9.9503106830172285</v>
      </c>
      <c r="BH25" s="1005">
        <f t="shared" si="6"/>
        <v>9.7440379983101124</v>
      </c>
      <c r="BI25" s="1005">
        <f t="shared" si="6"/>
        <v>9.2587340989472811</v>
      </c>
      <c r="BJ25" s="1005">
        <f t="shared" si="6"/>
        <v>8.4594024181839309</v>
      </c>
      <c r="BK25" s="1005">
        <f t="shared" si="6"/>
        <v>8.3749521443312336</v>
      </c>
      <c r="BL25" s="1005">
        <f t="shared" si="6"/>
        <v>8.4302315595349455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0.55477074587027619</v>
      </c>
      <c r="AZ26" s="1005">
        <f t="shared" si="7"/>
        <v>0.49439431464759692</v>
      </c>
      <c r="BA26" s="1005">
        <f t="shared" si="7"/>
        <v>0.36015487478342162</v>
      </c>
      <c r="BB26" s="1005">
        <f t="shared" si="7"/>
        <v>0.42558618274188598</v>
      </c>
      <c r="BC26" s="1005">
        <f t="shared" si="7"/>
        <v>0.41616650433860669</v>
      </c>
      <c r="BD26" s="1005">
        <f t="shared" si="7"/>
        <v>0.37692535887826711</v>
      </c>
      <c r="BE26" s="1005">
        <f t="shared" si="7"/>
        <v>0.31947429420858708</v>
      </c>
      <c r="BF26" s="1005">
        <f t="shared" si="7"/>
        <v>0.50927633927889038</v>
      </c>
      <c r="BG26" s="1005">
        <f t="shared" si="7"/>
        <v>0.4817791937343337</v>
      </c>
      <c r="BH26" s="1005">
        <f t="shared" si="7"/>
        <v>0.28272592481806308</v>
      </c>
      <c r="BI26" s="1005">
        <f t="shared" si="7"/>
        <v>0.27692937294754777</v>
      </c>
      <c r="BJ26" s="1005">
        <f t="shared" si="7"/>
        <v>0.30419057193186427</v>
      </c>
      <c r="BK26" s="1005">
        <f t="shared" si="7"/>
        <v>0.33733669053978182</v>
      </c>
      <c r="BL26" s="1005">
        <f t="shared" si="7"/>
        <v>0.49660681619386798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41.219590067497151</v>
      </c>
      <c r="AZ27" s="1005">
        <f t="shared" si="8"/>
        <v>38.255310195109743</v>
      </c>
      <c r="BA27" s="1005">
        <f t="shared" si="8"/>
        <v>40.753205224771307</v>
      </c>
      <c r="BB27" s="1005">
        <f t="shared" si="8"/>
        <v>43.466812393748405</v>
      </c>
      <c r="BC27" s="1005">
        <f t="shared" si="8"/>
        <v>41.751408611235966</v>
      </c>
      <c r="BD27" s="1005">
        <f t="shared" si="8"/>
        <v>41.696411180552488</v>
      </c>
      <c r="BE27" s="1005">
        <f t="shared" si="8"/>
        <v>40.545744646371141</v>
      </c>
      <c r="BF27" s="1005">
        <f t="shared" si="8"/>
        <v>40.568820501756456</v>
      </c>
      <c r="BG27" s="1005">
        <f t="shared" si="8"/>
        <v>40.925003367034797</v>
      </c>
      <c r="BH27" s="1005">
        <f t="shared" si="8"/>
        <v>36.582406447175785</v>
      </c>
      <c r="BI27" s="1005">
        <f t="shared" si="8"/>
        <v>34.891308477890661</v>
      </c>
      <c r="BJ27" s="1005">
        <f t="shared" si="8"/>
        <v>37.063059896972931</v>
      </c>
      <c r="BK27" s="1005">
        <f t="shared" si="8"/>
        <v>35.352795516561024</v>
      </c>
      <c r="BL27" s="1005">
        <f t="shared" si="8"/>
        <v>33.931914507795454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41.751408611235966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10.456090968725249</v>
      </c>
      <c r="P31" s="453">
        <f t="shared" ref="P31:P43" si="9">O31/$O$30</f>
        <v>0.25043684312752384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4.9810296877810396</v>
      </c>
      <c r="P32" s="454">
        <f t="shared" si="9"/>
        <v>0.119302075150599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1.0285819151665629</v>
      </c>
      <c r="P33" s="454">
        <f t="shared" si="9"/>
        <v>2.4635861384800208E-2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4.4464793657776456</v>
      </c>
      <c r="P34" s="454">
        <f t="shared" si="9"/>
        <v>0.10649890659212459</v>
      </c>
      <c r="Q34" s="328"/>
      <c r="R34" s="13"/>
      <c r="S34" s="323"/>
      <c r="T34" s="563" t="s">
        <v>112</v>
      </c>
      <c r="U34" s="332"/>
      <c r="V34" s="332"/>
      <c r="W34" s="332"/>
      <c r="X34" s="893">
        <f>X35+X39+X40+X41+X47</f>
        <v>41.219590067497151</v>
      </c>
      <c r="Y34" s="894">
        <f t="shared" ref="Y34:AK34" si="10">Y35+Y39+Y40+Y41+Y47</f>
        <v>38.255310195109743</v>
      </c>
      <c r="Z34" s="894">
        <f t="shared" si="10"/>
        <v>40.753205224771307</v>
      </c>
      <c r="AA34" s="894">
        <f t="shared" si="10"/>
        <v>43.466812393748405</v>
      </c>
      <c r="AB34" s="894">
        <f t="shared" si="10"/>
        <v>41.751408611235966</v>
      </c>
      <c r="AC34" s="894">
        <f t="shared" si="10"/>
        <v>41.696411180552488</v>
      </c>
      <c r="AD34" s="894">
        <f t="shared" si="10"/>
        <v>40.545744646371141</v>
      </c>
      <c r="AE34" s="894">
        <f t="shared" si="10"/>
        <v>40.568820501756456</v>
      </c>
      <c r="AF34" s="894">
        <f t="shared" si="10"/>
        <v>40.925003367034797</v>
      </c>
      <c r="AG34" s="894">
        <f t="shared" si="10"/>
        <v>36.582406447175785</v>
      </c>
      <c r="AH34" s="894">
        <f t="shared" si="10"/>
        <v>34.891308477890661</v>
      </c>
      <c r="AI34" s="894">
        <f t="shared" si="10"/>
        <v>37.063059896972931</v>
      </c>
      <c r="AJ34" s="894">
        <f t="shared" si="10"/>
        <v>35.352795516561024</v>
      </c>
      <c r="AK34" s="895">
        <f t="shared" si="10"/>
        <v>33.931914507795454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5.8721873728514682</v>
      </c>
      <c r="P35" s="453">
        <f t="shared" si="9"/>
        <v>0.14064644926186201</v>
      </c>
      <c r="Q35" s="328"/>
      <c r="R35" s="13"/>
      <c r="S35" s="323"/>
      <c r="T35" s="334"/>
      <c r="U35" s="246" t="s">
        <v>114</v>
      </c>
      <c r="V35" s="344"/>
      <c r="W35" s="344"/>
      <c r="X35" s="896">
        <f>SUM(X36:X38)</f>
        <v>13.418341403733489</v>
      </c>
      <c r="Y35" s="897">
        <f t="shared" ref="Y35:AK35" si="11">SUM(Y36:Y38)</f>
        <v>11.244117880990608</v>
      </c>
      <c r="Z35" s="897">
        <f t="shared" si="11"/>
        <v>11.120913994590008</v>
      </c>
      <c r="AA35" s="897">
        <f t="shared" si="11"/>
        <v>11.152535412783667</v>
      </c>
      <c r="AB35" s="897">
        <f t="shared" si="11"/>
        <v>10.456090968725249</v>
      </c>
      <c r="AC35" s="897">
        <f t="shared" si="11"/>
        <v>10.283367416917867</v>
      </c>
      <c r="AD35" s="897">
        <f t="shared" si="11"/>
        <v>10.890327417909853</v>
      </c>
      <c r="AE35" s="897">
        <f t="shared" si="11"/>
        <v>11.697509564764665</v>
      </c>
      <c r="AF35" s="897">
        <f t="shared" si="11"/>
        <v>12.600889200978562</v>
      </c>
      <c r="AG35" s="897">
        <f t="shared" si="11"/>
        <v>9.8199752309526982</v>
      </c>
      <c r="AH35" s="897">
        <f t="shared" si="11"/>
        <v>9.1644430232646279</v>
      </c>
      <c r="AI35" s="897">
        <f t="shared" si="11"/>
        <v>13.73094565229526</v>
      </c>
      <c r="AJ35" s="897">
        <f t="shared" si="11"/>
        <v>12.370068019708711</v>
      </c>
      <c r="AK35" s="898">
        <f t="shared" si="11"/>
        <v>10.839142635287313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14.277749844717579</v>
      </c>
      <c r="P36" s="453">
        <f t="shared" si="9"/>
        <v>0.3419704944008814</v>
      </c>
      <c r="Q36" s="328"/>
      <c r="R36" s="13"/>
      <c r="S36" s="356" t="s">
        <v>184</v>
      </c>
      <c r="T36" s="335"/>
      <c r="U36" s="346"/>
      <c r="V36" s="336" t="s">
        <v>184</v>
      </c>
      <c r="W36" s="357"/>
      <c r="X36" s="899">
        <f>VLOOKUP(年度マスタ!$K$4&amp;"_"&amp;X$33,データシート1!$A:$BT,MATCH("aa_"&amp;$S36,データシート1!$A$1:$BT$1,0),0)</f>
        <v>6.7876149091491307</v>
      </c>
      <c r="Y36" s="900">
        <f>VLOOKUP(年度マスタ!$K$4&amp;"_"&amp;Y$33,データシート1!$A:$BT,MATCH("aa_"&amp;$S36,データシート1!$A$1:$BT$1,0),0)</f>
        <v>5.1073199330592773</v>
      </c>
      <c r="Z36" s="900">
        <f>VLOOKUP(年度マスタ!$K$4&amp;"_"&amp;Z$33,データシート1!$A:$BT,MATCH("aa_"&amp;$S36,データシート1!$A$1:$BT$1,0),0)</f>
        <v>5.0257690901674099</v>
      </c>
      <c r="AA36" s="900">
        <f>VLOOKUP(年度マスタ!$K$4&amp;"_"&amp;AA$33,データシート1!$A:$BT,MATCH("aa_"&amp;$S36,データシート1!$A$1:$BT$1,0),0)</f>
        <v>4.8728364951653189</v>
      </c>
      <c r="AB36" s="900">
        <f>VLOOKUP(年度マスタ!$K$4&amp;"_"&amp;AB$33,データシート1!$A:$BT,MATCH("aa_"&amp;$S36,データシート1!$A$1:$BT$1,0),0)</f>
        <v>4.9810296877810396</v>
      </c>
      <c r="AC36" s="900">
        <f>VLOOKUP(年度マスタ!$K$4&amp;"_"&amp;AC$33,データシート1!$A:$BT,MATCH("aa_"&amp;$S36,データシート1!$A$1:$BT$1,0),0)</f>
        <v>5.4028926023634689</v>
      </c>
      <c r="AD36" s="900">
        <f>VLOOKUP(年度マスタ!$K$4&amp;"_"&amp;AD$33,データシート1!$A:$BT,MATCH("aa_"&amp;$S36,データシート1!$A$1:$BT$1,0),0)</f>
        <v>5.8924953656039314</v>
      </c>
      <c r="AE36" s="900">
        <f>VLOOKUP(年度マスタ!$K$4&amp;"_"&amp;AE$33,データシート1!$A:$BT,MATCH("aa_"&amp;$S36,データシート1!$A$1:$BT$1,0),0)</f>
        <v>6.5114600226538668</v>
      </c>
      <c r="AF36" s="900">
        <f>VLOOKUP(年度マスタ!$K$4&amp;"_"&amp;AF$33,データシート1!$A:$BT,MATCH("aa_"&amp;$S36,データシート1!$A$1:$BT$1,0),0)</f>
        <v>7.7591090354140269</v>
      </c>
      <c r="AG36" s="900">
        <f>VLOOKUP(年度マスタ!$K$4&amp;"_"&amp;AG$33,データシート1!$A:$BT,MATCH("aa_"&amp;$S36,データシート1!$A$1:$BT$1,0),0)</f>
        <v>5.3599022567403738</v>
      </c>
      <c r="AH36" s="900">
        <f>VLOOKUP(年度マスタ!$K$4&amp;"_"&amp;AH$33,データシート1!$A:$BT,MATCH("aa_"&amp;$S36,データシート1!$A$1:$BT$1,0),0)</f>
        <v>4.7823369074548712</v>
      </c>
      <c r="AI36" s="900">
        <f>VLOOKUP(年度マスタ!$K$4&amp;"_"&amp;AI$33,データシート1!$A:$BT,MATCH("aa_"&amp;$S36,データシート1!$A$1:$BT$1,0),0)</f>
        <v>6.1531232011860828</v>
      </c>
      <c r="AJ36" s="900">
        <f>VLOOKUP(年度マスタ!$K$4&amp;"_"&amp;AJ$33,データシート1!$A:$BT,MATCH("aa_"&amp;$S36,データシート1!$A$1:$BT$1,0),0)</f>
        <v>5.4030062800863572</v>
      </c>
      <c r="AK36" s="901">
        <f>VLOOKUP(年度マスタ!$K$4&amp;"_"&amp;AK$33,データシート1!$A:$BT,MATCH("aa_"&amp;$S36,データシート1!$A$1:$BT$1,0),0)</f>
        <v>4.5334643526709826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10.729213920603064</v>
      </c>
      <c r="P37" s="453">
        <f t="shared" si="9"/>
        <v>0.25697848952851049</v>
      </c>
      <c r="Q37" s="328"/>
      <c r="R37" s="13"/>
      <c r="S37" s="356" t="s">
        <v>187</v>
      </c>
      <c r="T37" s="335"/>
      <c r="U37" s="346"/>
      <c r="V37" s="336" t="s">
        <v>194</v>
      </c>
      <c r="W37" s="357"/>
      <c r="X37" s="899">
        <f>VLOOKUP(年度マスタ!$K$4&amp;"_"&amp;X$33,データシート1!$A:$BT,MATCH("aa_"&amp;$S37,データシート1!$A$1:$BT$1,0),0)</f>
        <v>0.75597437830757086</v>
      </c>
      <c r="Y37" s="900">
        <f>VLOOKUP(年度マスタ!$K$4&amp;"_"&amp;Y$33,データシート1!$A:$BT,MATCH("aa_"&amp;$S37,データシート1!$A$1:$BT$1,0),0)</f>
        <v>0.78841038478587755</v>
      </c>
      <c r="Z37" s="900">
        <f>VLOOKUP(年度マスタ!$K$4&amp;"_"&amp;Z$33,データシート1!$A:$BT,MATCH("aa_"&amp;$S37,データシート1!$A$1:$BT$1,0),0)</f>
        <v>1.104709598597917</v>
      </c>
      <c r="AA37" s="900">
        <f>VLOOKUP(年度マスタ!$K$4&amp;"_"&amp;AA$33,データシート1!$A:$BT,MATCH("aa_"&amp;$S37,データシート1!$A$1:$BT$1,0),0)</f>
        <v>1.2444980885966821</v>
      </c>
      <c r="AB37" s="900">
        <f>VLOOKUP(年度マスタ!$K$4&amp;"_"&amp;AB$33,データシート1!$A:$BT,MATCH("aa_"&amp;$S37,データシート1!$A$1:$BT$1,0),0)</f>
        <v>1.0285819151665629</v>
      </c>
      <c r="AC37" s="900">
        <f>VLOOKUP(年度マスタ!$K$4&amp;"_"&amp;AC$33,データシート1!$A:$BT,MATCH("aa_"&amp;$S37,データシート1!$A$1:$BT$1,0),0)</f>
        <v>1.487348231541743</v>
      </c>
      <c r="AD37" s="900">
        <f>VLOOKUP(年度マスタ!$K$4&amp;"_"&amp;AD$33,データシート1!$A:$BT,MATCH("aa_"&amp;$S37,データシート1!$A$1:$BT$1,0),0)</f>
        <v>1.426212340053155</v>
      </c>
      <c r="AE37" s="900">
        <f>VLOOKUP(年度マスタ!$K$4&amp;"_"&amp;AE$33,データシート1!$A:$BT,MATCH("aa_"&amp;$S37,データシート1!$A$1:$BT$1,0),0)</f>
        <v>1.3453148065389482</v>
      </c>
      <c r="AF37" s="900">
        <f>VLOOKUP(年度マスタ!$K$4&amp;"_"&amp;AF$33,データシート1!$A:$BT,MATCH("aa_"&amp;$S37,データシート1!$A$1:$BT$1,0),0)</f>
        <v>1.3747103009659576</v>
      </c>
      <c r="AG37" s="900">
        <f>VLOOKUP(年度マスタ!$K$4&amp;"_"&amp;AG$33,データシート1!$A:$BT,MATCH("aa_"&amp;$S37,データシート1!$A$1:$BT$1,0),0)</f>
        <v>1.2794829442576128</v>
      </c>
      <c r="AH37" s="900">
        <f>VLOOKUP(年度マスタ!$K$4&amp;"_"&amp;AH$33,データシート1!$A:$BT,MATCH("aa_"&amp;$S37,データシート1!$A$1:$BT$1,0),0)</f>
        <v>1.1872659572683706</v>
      </c>
      <c r="AI37" s="900">
        <f>VLOOKUP(年度マスタ!$K$4&amp;"_"&amp;AI$33,データシート1!$A:$BT,MATCH("aa_"&amp;$S37,データシート1!$A$1:$BT$1,0),0)</f>
        <v>1.0184679219358073</v>
      </c>
      <c r="AJ37" s="900">
        <f>VLOOKUP(年度マスタ!$K$4&amp;"_"&amp;AJ$33,データシート1!$A:$BT,MATCH("aa_"&amp;$S37,データシート1!$A$1:$BT$1,0),0)</f>
        <v>0.98106731813753967</v>
      </c>
      <c r="AK37" s="901">
        <f>VLOOKUP(年度マスタ!$K$4&amp;"_"&amp;AK$33,データシート1!$A:$BT,MATCH("aa_"&amp;$S37,データシート1!$A$1:$BT$1,0),0)</f>
        <v>0.93844394312695822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10.296567999590842</v>
      </c>
      <c r="P38" s="454">
        <f t="shared" si="9"/>
        <v>0.24661606259722388</v>
      </c>
      <c r="Q38" s="328"/>
      <c r="R38" s="13"/>
      <c r="S38" s="356" t="s">
        <v>188</v>
      </c>
      <c r="T38" s="335"/>
      <c r="U38" s="348"/>
      <c r="V38" s="358" t="s">
        <v>197</v>
      </c>
      <c r="W38" s="358"/>
      <c r="X38" s="899">
        <f>VLOOKUP(年度マスタ!$K$4&amp;"_"&amp;X$33,データシート1!$A:$BT,MATCH("aa_"&amp;$S38,データシート1!$A$1:$BT$1,0),0)</f>
        <v>5.8747521162767873</v>
      </c>
      <c r="Y38" s="900">
        <f>VLOOKUP(年度マスタ!$K$4&amp;"_"&amp;Y$33,データシート1!$A:$BT,MATCH("aa_"&amp;$S38,データシート1!$A$1:$BT$1,0),0)</f>
        <v>5.3483875631454536</v>
      </c>
      <c r="Z38" s="900">
        <f>VLOOKUP(年度マスタ!$K$4&amp;"_"&amp;Z$33,データシート1!$A:$BT,MATCH("aa_"&amp;$S38,データシート1!$A$1:$BT$1,0),0)</f>
        <v>4.9904353058246826</v>
      </c>
      <c r="AA38" s="900">
        <f>VLOOKUP(年度マスタ!$K$4&amp;"_"&amp;AA$33,データシート1!$A:$BT,MATCH("aa_"&amp;$S38,データシート1!$A$1:$BT$1,0),0)</f>
        <v>5.035200829021667</v>
      </c>
      <c r="AB38" s="900">
        <f>VLOOKUP(年度マスタ!$K$4&amp;"_"&amp;AB$33,データシート1!$A:$BT,MATCH("aa_"&amp;$S38,データシート1!$A$1:$BT$1,0),0)</f>
        <v>4.4464793657776456</v>
      </c>
      <c r="AC38" s="900">
        <f>VLOOKUP(年度マスタ!$K$4&amp;"_"&amp;AC$33,データシート1!$A:$BT,MATCH("aa_"&amp;$S38,データシート1!$A$1:$BT$1,0),0)</f>
        <v>3.393126583012656</v>
      </c>
      <c r="AD38" s="900">
        <f>VLOOKUP(年度マスタ!$K$4&amp;"_"&amp;AD$33,データシート1!$A:$BT,MATCH("aa_"&amp;$S38,データシート1!$A$1:$BT$1,0),0)</f>
        <v>3.5716197122527671</v>
      </c>
      <c r="AE38" s="900">
        <f>VLOOKUP(年度マスタ!$K$4&amp;"_"&amp;AE$33,データシート1!$A:$BT,MATCH("aa_"&amp;$S38,データシート1!$A$1:$BT$1,0),0)</f>
        <v>3.8407347355718495</v>
      </c>
      <c r="AF38" s="900">
        <f>VLOOKUP(年度マスタ!$K$4&amp;"_"&amp;AF$33,データシート1!$A:$BT,MATCH("aa_"&amp;$S38,データシート1!$A$1:$BT$1,0),0)</f>
        <v>3.4670698645985785</v>
      </c>
      <c r="AG38" s="900">
        <f>VLOOKUP(年度マスタ!$K$4&amp;"_"&amp;AG$33,データシート1!$A:$BT,MATCH("aa_"&amp;$S38,データシート1!$A$1:$BT$1,0),0)</f>
        <v>3.1805900299547116</v>
      </c>
      <c r="AH38" s="900">
        <f>VLOOKUP(年度マスタ!$K$4&amp;"_"&amp;AH$33,データシート1!$A:$BT,MATCH("aa_"&amp;$S38,データシート1!$A$1:$BT$1,0),0)</f>
        <v>3.1948401585413864</v>
      </c>
      <c r="AI38" s="900">
        <f>VLOOKUP(年度マスタ!$K$4&amp;"_"&amp;AI$33,データシート1!$A:$BT,MATCH("aa_"&amp;$S38,データシート1!$A$1:$BT$1,0),0)</f>
        <v>6.5593545291733699</v>
      </c>
      <c r="AJ38" s="900">
        <f>VLOOKUP(年度マスタ!$K$4&amp;"_"&amp;AJ$33,データシート1!$A:$BT,MATCH("aa_"&amp;$S38,データシート1!$A$1:$BT$1,0),0)</f>
        <v>5.9859944214848149</v>
      </c>
      <c r="AK38" s="901">
        <f>VLOOKUP(年度マスタ!$K$4&amp;"_"&amp;AK$33,データシート1!$A:$BT,MATCH("aa_"&amp;$S38,データシート1!$A$1:$BT$1,0),0)</f>
        <v>5.3672343394893733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5.1063848868279047</v>
      </c>
      <c r="P39" s="454">
        <f t="shared" si="9"/>
        <v>0.12230449358907847</v>
      </c>
      <c r="Q39" s="328"/>
      <c r="R39" s="13"/>
      <c r="S39" s="356" t="s">
        <v>189</v>
      </c>
      <c r="T39" s="335"/>
      <c r="U39" s="343" t="s">
        <v>199</v>
      </c>
      <c r="V39" s="344"/>
      <c r="W39" s="344"/>
      <c r="X39" s="896">
        <f>VLOOKUP(年度マスタ!$K$4&amp;"_"&amp;X$33,データシート1!$A:$BT,MATCH("aa_"&amp;$S39,データシート1!$A$1:$BT$1,0),0)</f>
        <v>4.4956716765171034</v>
      </c>
      <c r="Y39" s="897">
        <f>VLOOKUP(年度マスタ!$K$4&amp;"_"&amp;Y$33,データシート1!$A:$BT,MATCH("aa_"&amp;$S39,データシート1!$A$1:$BT$1,0),0)</f>
        <v>4.0242531521072911</v>
      </c>
      <c r="Z39" s="897">
        <f>VLOOKUP(年度マスタ!$K$4&amp;"_"&amp;Z$33,データシート1!$A:$BT,MATCH("aa_"&amp;$S39,データシート1!$A$1:$BT$1,0),0)</f>
        <v>5.0837631276104389</v>
      </c>
      <c r="AA39" s="897">
        <f>VLOOKUP(年度マスタ!$K$4&amp;"_"&amp;AA$33,データシート1!$A:$BT,MATCH("aa_"&amp;$S39,データシート1!$A$1:$BT$1,0),0)</f>
        <v>6.3140176516638524</v>
      </c>
      <c r="AB39" s="897">
        <f>VLOOKUP(年度マスタ!$K$4&amp;"_"&amp;AB$33,データシート1!$A:$BT,MATCH("aa_"&amp;$S39,データシート1!$A$1:$BT$1,0),0)</f>
        <v>5.8721873728514682</v>
      </c>
      <c r="AC39" s="897">
        <f>VLOOKUP(年度マスタ!$K$4&amp;"_"&amp;AC$33,データシート1!$A:$BT,MATCH("aa_"&amp;$S39,データシート1!$A$1:$BT$1,0),0)</f>
        <v>5.7323687877380767</v>
      </c>
      <c r="AD39" s="897">
        <f>VLOOKUP(年度マスタ!$K$4&amp;"_"&amp;AD$33,データシート1!$A:$BT,MATCH("aa_"&amp;$S39,データシート1!$A$1:$BT$1,0),0)</f>
        <v>5.5464843569901721</v>
      </c>
      <c r="AE39" s="897">
        <f>VLOOKUP(年度マスタ!$K$4&amp;"_"&amp;AE$33,データシート1!$A:$BT,MATCH("aa_"&amp;$S39,データシート1!$A$1:$BT$1,0),0)</f>
        <v>4.7554670897770954</v>
      </c>
      <c r="AF39" s="897">
        <f>VLOOKUP(年度マスタ!$K$4&amp;"_"&amp;AF$33,データシート1!$A:$BT,MATCH("aa_"&amp;$S39,データシート1!$A$1:$BT$1,0),0)</f>
        <v>4.7682591558964651</v>
      </c>
      <c r="AG39" s="897">
        <f>VLOOKUP(年度マスタ!$K$4&amp;"_"&amp;AG$33,データシート1!$A:$BT,MATCH("aa_"&amp;$S39,データシート1!$A$1:$BT$1,0),0)</f>
        <v>4.791776574253471</v>
      </c>
      <c r="AH39" s="897">
        <f>VLOOKUP(年度マスタ!$K$4&amp;"_"&amp;AH$33,データシート1!$A:$BT,MATCH("aa_"&amp;$S39,データシート1!$A$1:$BT$1,0),0)</f>
        <v>4.2986586945506851</v>
      </c>
      <c r="AI39" s="897">
        <f>VLOOKUP(年度マスタ!$K$4&amp;"_"&amp;AI$33,データシート1!$A:$BT,MATCH("aa_"&amp;$S39,データシート1!$A$1:$BT$1,0),0)</f>
        <v>3.663888483810755</v>
      </c>
      <c r="AJ39" s="897">
        <f>VLOOKUP(年度マスタ!$K$4&amp;"_"&amp;AJ$33,データシート1!$A:$BT,MATCH("aa_"&amp;$S39,データシート1!$A$1:$BT$1,0),0)</f>
        <v>3.7211055755375804</v>
      </c>
      <c r="AK39" s="898">
        <f>VLOOKUP(年度マスタ!$K$4&amp;"_"&amp;AK$33,データシート1!$A:$BT,MATCH("aa_"&amp;$S39,データシート1!$A$1:$BT$1,0),0)</f>
        <v>3.793862238055111</v>
      </c>
      <c r="AL39" s="330"/>
      <c r="AW39" s="17" t="str">
        <f>年度マスタ!K4</f>
        <v>01362</v>
      </c>
      <c r="AX39" s="17" t="s">
        <v>200</v>
      </c>
      <c r="AY39" s="17">
        <f>VLOOKUP($AW39&amp;"_"&amp;$AY$34,データシート1!$A:$BT,MATCH($AY$31&amp;"_"&amp;AY$36,データシート1!$A$1:$BT$1,0),0)</f>
        <v>4.5334643526709826</v>
      </c>
      <c r="AZ39" s="17">
        <f>VLOOKUP($AW39&amp;"_"&amp;$AY$34,データシート1!$A:$BT,MATCH($AY$31&amp;"_"&amp;AZ$36,データシート1!$A$1:$BT$1,0),0)</f>
        <v>0.93844394312695822</v>
      </c>
      <c r="BA39" s="17">
        <f>VLOOKUP($AW39&amp;"_"&amp;$AY$34,データシート1!$A:$BT,MATCH($AY$31&amp;"_"&amp;BA$36,データシート1!$A$1:$BT$1,0),0)</f>
        <v>5.3672343394893733</v>
      </c>
      <c r="BB39" s="17">
        <f>VLOOKUP($AW39&amp;"_"&amp;$AY$34,データシート1!$A:$BT,MATCH($AY$31&amp;"_"&amp;BB$36,データシート1!$A$1:$BT$1,0),0)</f>
        <v>3.793862238055111</v>
      </c>
      <c r="BC39" s="17">
        <f>VLOOKUP($AW39&amp;"_"&amp;$AY$34,データシート1!$A:$BT,MATCH($AY$31&amp;"_"&amp;BC$36,データシート1!$A$1:$BT$1,0),0)</f>
        <v>10.372071258724219</v>
      </c>
      <c r="BD39" s="17">
        <f>VLOOKUP($AW39&amp;"_"&amp;$AY$34,データシート1!$A:$BT,MATCH($AY$31&amp;"_"&amp;BD$36,データシート1!$A$1:$BT$1,0),0)</f>
        <v>3.7293309818483045</v>
      </c>
      <c r="BE39" s="17">
        <f>VLOOKUP($AW39&amp;"_"&amp;$AY$34,データシート1!$A:$BT,MATCH($AY$31&amp;"_"&amp;BE$36,データシート1!$A$1:$BT$1,0),0)</f>
        <v>4.4441103246707394</v>
      </c>
      <c r="BF39" s="17">
        <f>VLOOKUP($AW39&amp;"_"&amp;$AY$34,データシート1!$A:$BT,MATCH($AY$31&amp;"_"&amp;BF$36,データシート1!$A$1:$BT$1,0),0)</f>
        <v>0.25679025301590153</v>
      </c>
      <c r="BG39" s="17">
        <f>VLOOKUP($AW39&amp;"_"&amp;$AY$34,データシート1!$A:$BT,MATCH($AY$31&amp;"_"&amp;BG$36,データシート1!$A$1:$BT$1,0),0)</f>
        <v>0</v>
      </c>
      <c r="BH39" s="17">
        <f>VLOOKUP($AW39&amp;"_"&amp;$AY$34,データシート1!$A:$BT,MATCH($AY$31&amp;"_"&amp;BH$36,データシート1!$A$1:$BT$1,0),0)</f>
        <v>0.49660681619386798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5.190183112762937</v>
      </c>
      <c r="P40" s="454">
        <f t="shared" si="9"/>
        <v>0.12431156900814543</v>
      </c>
      <c r="Q40" s="328"/>
      <c r="R40" s="13"/>
      <c r="S40" s="356" t="s">
        <v>165</v>
      </c>
      <c r="T40" s="335"/>
      <c r="U40" s="343" t="s">
        <v>165</v>
      </c>
      <c r="V40" s="344"/>
      <c r="W40" s="344"/>
      <c r="X40" s="896">
        <f>VLOOKUP(年度マスタ!$K$4&amp;"_"&amp;X$33,データシート1!$A:$BT,MATCH("aa_"&amp;$S40,データシート1!$A$1:$BT$1,0),0)</f>
        <v>11.43393623149252</v>
      </c>
      <c r="Y40" s="897">
        <f>VLOOKUP(年度マスタ!$K$4&amp;"_"&amp;Y$33,データシート1!$A:$BT,MATCH("aa_"&amp;$S40,データシート1!$A$1:$BT$1,0),0)</f>
        <v>11.11265714952448</v>
      </c>
      <c r="Z40" s="897">
        <f>VLOOKUP(年度マスタ!$K$4&amp;"_"&amp;Z$33,データシート1!$A:$BT,MATCH("aa_"&amp;$S40,データシート1!$A$1:$BT$1,0),0)</f>
        <v>13.35086968122193</v>
      </c>
      <c r="AA40" s="897">
        <f>VLOOKUP(年度マスタ!$K$4&amp;"_"&amp;AA$33,データシート1!$A:$BT,MATCH("aa_"&amp;$S40,データシート1!$A$1:$BT$1,0),0)</f>
        <v>14.76017996617241</v>
      </c>
      <c r="AB40" s="897">
        <f>VLOOKUP(年度マスタ!$K$4&amp;"_"&amp;AB$33,データシート1!$A:$BT,MATCH("aa_"&amp;$S40,データシート1!$A$1:$BT$1,0),0)</f>
        <v>14.277749844717579</v>
      </c>
      <c r="AC40" s="897">
        <f>VLOOKUP(年度マスタ!$K$4&amp;"_"&amp;AC$33,データシート1!$A:$BT,MATCH("aa_"&amp;$S40,データシート1!$A$1:$BT$1,0),0)</f>
        <v>14.879673830706791</v>
      </c>
      <c r="AD40" s="897">
        <f>VLOOKUP(年度マスタ!$K$4&amp;"_"&amp;AD$33,データシート1!$A:$BT,MATCH("aa_"&amp;$S40,データシート1!$A$1:$BT$1,0),0)</f>
        <v>13.55928205207494</v>
      </c>
      <c r="AE40" s="897">
        <f>VLOOKUP(年度マスタ!$K$4&amp;"_"&amp;AE$33,データシート1!$A:$BT,MATCH("aa_"&amp;$S40,データシート1!$A$1:$BT$1,0),0)</f>
        <v>13.560231285818011</v>
      </c>
      <c r="AF40" s="897">
        <f>VLOOKUP(年度マスタ!$K$4&amp;"_"&amp;AF$33,データシート1!$A:$BT,MATCH("aa_"&amp;$S40,データシート1!$A$1:$BT$1,0),0)</f>
        <v>13.123765133408206</v>
      </c>
      <c r="AG40" s="897">
        <f>VLOOKUP(年度マスタ!$K$4&amp;"_"&amp;AG$33,データシート1!$A:$BT,MATCH("aa_"&amp;$S40,データシート1!$A$1:$BT$1,0),0)</f>
        <v>11.943890718841445</v>
      </c>
      <c r="AH40" s="897">
        <f>VLOOKUP(年度マスタ!$K$4&amp;"_"&amp;AH$33,データシート1!$A:$BT,MATCH("aa_"&amp;$S40,データシート1!$A$1:$BT$1,0),0)</f>
        <v>11.892543288180519</v>
      </c>
      <c r="AI40" s="897">
        <f>VLOOKUP(年度マスタ!$K$4&amp;"_"&amp;AI$33,データシート1!$A:$BT,MATCH("aa_"&amp;$S40,データシート1!$A$1:$BT$1,0),0)</f>
        <v>10.904632770751125</v>
      </c>
      <c r="AJ40" s="897">
        <f>VLOOKUP(年度マスタ!$K$4&amp;"_"&amp;AJ$33,データシート1!$A:$BT,MATCH("aa_"&amp;$S40,データシート1!$A$1:$BT$1,0),0)</f>
        <v>10.549333086443722</v>
      </c>
      <c r="AK40" s="898">
        <f>VLOOKUP(年度マスタ!$K$4&amp;"_"&amp;AK$33,データシート1!$A:$BT,MATCH("aa_"&amp;$S40,データシート1!$A$1:$BT$1,0),0)</f>
        <v>10.372071258724219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0.43264592101222199</v>
      </c>
      <c r="P41" s="454">
        <f t="shared" si="9"/>
        <v>1.036242693128658E-2</v>
      </c>
      <c r="Q41" s="328"/>
      <c r="R41" s="13"/>
      <c r="S41" s="356" t="s">
        <v>201</v>
      </c>
      <c r="T41" s="335"/>
      <c r="U41" s="246" t="s">
        <v>128</v>
      </c>
      <c r="V41" s="344"/>
      <c r="W41" s="344"/>
      <c r="X41" s="896">
        <f>X42+X45+X46</f>
        <v>11.316870009883759</v>
      </c>
      <c r="Y41" s="897">
        <f t="shared" ref="Y41:AH41" si="12">Y42+Y45+Y46</f>
        <v>11.379887697839761</v>
      </c>
      <c r="Z41" s="897">
        <f t="shared" si="12"/>
        <v>10.837503546565507</v>
      </c>
      <c r="AA41" s="897">
        <f t="shared" si="12"/>
        <v>10.814493180386586</v>
      </c>
      <c r="AB41" s="897">
        <f t="shared" si="12"/>
        <v>10.729213920603064</v>
      </c>
      <c r="AC41" s="897">
        <f t="shared" si="12"/>
        <v>10.424075786311482</v>
      </c>
      <c r="AD41" s="897">
        <f t="shared" si="12"/>
        <v>10.230176525187586</v>
      </c>
      <c r="AE41" s="897">
        <f t="shared" si="12"/>
        <v>10.046336222117798</v>
      </c>
      <c r="AF41" s="897">
        <f t="shared" si="12"/>
        <v>9.9503106830172285</v>
      </c>
      <c r="AG41" s="897">
        <f t="shared" si="12"/>
        <v>9.7440379983101124</v>
      </c>
      <c r="AH41" s="897">
        <f t="shared" si="12"/>
        <v>9.2587340989472811</v>
      </c>
      <c r="AI41" s="897">
        <f>AI42+AI45+AI46</f>
        <v>8.4594024181839309</v>
      </c>
      <c r="AJ41" s="897">
        <f>AJ42+AJ45+AJ46</f>
        <v>8.3749521443312336</v>
      </c>
      <c r="AK41" s="898">
        <f>AK42+AK45+AK46</f>
        <v>8.4302315595349455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10.965919912577061</v>
      </c>
      <c r="Y42" s="900">
        <f t="shared" ref="Y42:AK42" si="13">SUM(Y43:Y44)</f>
        <v>11.021424508983241</v>
      </c>
      <c r="Z42" s="900">
        <f t="shared" si="13"/>
        <v>10.432441661274867</v>
      </c>
      <c r="AA42" s="900">
        <f t="shared" si="13"/>
        <v>10.382178690080023</v>
      </c>
      <c r="AB42" s="900">
        <f t="shared" si="13"/>
        <v>10.296567999590842</v>
      </c>
      <c r="AC42" s="900">
        <f t="shared" si="13"/>
        <v>10.020110406883903</v>
      </c>
      <c r="AD42" s="900">
        <f t="shared" si="13"/>
        <v>9.8453279471933595</v>
      </c>
      <c r="AE42" s="900">
        <f t="shared" si="13"/>
        <v>9.6839232872127461</v>
      </c>
      <c r="AF42" s="900">
        <f t="shared" si="13"/>
        <v>9.6096166002836725</v>
      </c>
      <c r="AG42" s="900">
        <f t="shared" si="13"/>
        <v>9.436577575582767</v>
      </c>
      <c r="AH42" s="900">
        <f t="shared" si="13"/>
        <v>8.9682640955537938</v>
      </c>
      <c r="AI42" s="900">
        <f t="shared" si="13"/>
        <v>8.1872986796979159</v>
      </c>
      <c r="AJ42" s="900">
        <f t="shared" si="13"/>
        <v>8.1141369355868882</v>
      </c>
      <c r="AK42" s="901">
        <f t="shared" si="13"/>
        <v>8.1734413065190434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0.41616650433860669</v>
      </c>
      <c r="P43" s="612">
        <f t="shared" si="9"/>
        <v>9.9677236812223315E-3</v>
      </c>
      <c r="Q43" s="328"/>
      <c r="R43" s="13"/>
      <c r="S43" s="356" t="s">
        <v>190</v>
      </c>
      <c r="T43" s="359"/>
      <c r="U43" s="346"/>
      <c r="V43" s="360"/>
      <c r="W43" s="347" t="s">
        <v>190</v>
      </c>
      <c r="X43" s="899">
        <f>VLOOKUP(年度マスタ!$K$4&amp;"_"&amp;X$33,データシート1!$A:$BT,MATCH("aa_"&amp;$S43,データシート1!$A$1:$BT$1,0),0)</f>
        <v>5.6297972251980433</v>
      </c>
      <c r="Y43" s="900">
        <f>VLOOKUP(年度マスタ!$K$4&amp;"_"&amp;Y$33,データシート1!$A:$BT,MATCH("aa_"&amp;$S43,データシート1!$A$1:$BT$1,0),0)</f>
        <v>5.5486258470944634</v>
      </c>
      <c r="Z43" s="900">
        <f>VLOOKUP(年度マスタ!$K$4&amp;"_"&amp;Z$33,データシート1!$A:$BT,MATCH("aa_"&amp;$S43,データシート1!$A$1:$BT$1,0),0)</f>
        <v>5.4344993456997459</v>
      </c>
      <c r="AA43" s="900">
        <f>VLOOKUP(年度マスタ!$K$4&amp;"_"&amp;AA$33,データシート1!$A:$BT,MATCH("aa_"&amp;$S43,データシート1!$A$1:$BT$1,0),0)</f>
        <v>5.3458473362188164</v>
      </c>
      <c r="AB43" s="900">
        <f>VLOOKUP(年度マスタ!$K$4&amp;"_"&amp;AB$33,データシート1!$A:$BT,MATCH("aa_"&amp;$S43,データシート1!$A$1:$BT$1,0),0)</f>
        <v>5.1063848868279047</v>
      </c>
      <c r="AC43" s="900">
        <f>VLOOKUP(年度マスタ!$K$4&amp;"_"&amp;AC$33,データシート1!$A:$BT,MATCH("aa_"&amp;$S43,データシート1!$A$1:$BT$1,0),0)</f>
        <v>4.8883121089888668</v>
      </c>
      <c r="AD43" s="900">
        <f>VLOOKUP(年度マスタ!$K$4&amp;"_"&amp;AD$33,データシート1!$A:$BT,MATCH("aa_"&amp;$S43,データシート1!$A$1:$BT$1,0),0)</f>
        <v>4.8451582262140125</v>
      </c>
      <c r="AE43" s="900">
        <f>VLOOKUP(年度マスタ!$K$4&amp;"_"&amp;AE$33,データシート1!$A:$BT,MATCH("aa_"&amp;$S43,データシート1!$A$1:$BT$1,0),0)</f>
        <v>4.7183094706026925</v>
      </c>
      <c r="AF43" s="900">
        <f>VLOOKUP(年度マスタ!$K$4&amp;"_"&amp;AF$33,データシート1!$A:$BT,MATCH("aa_"&amp;$S43,データシート1!$A$1:$BT$1,0),0)</f>
        <v>4.6078669627268933</v>
      </c>
      <c r="AG43" s="900">
        <f>VLOOKUP(年度マスタ!$K$4&amp;"_"&amp;AG$33,データシート1!$A:$BT,MATCH("aa_"&amp;$S43,データシート1!$A$1:$BT$1,0),0)</f>
        <v>4.4654970004443939</v>
      </c>
      <c r="AH43" s="900">
        <f>VLOOKUP(年度マスタ!$K$4&amp;"_"&amp;AH$33,データシート1!$A:$BT,MATCH("aa_"&amp;$S43,データシート1!$A$1:$BT$1,0),0)</f>
        <v>4.2679137192095142</v>
      </c>
      <c r="AI43" s="900">
        <f>VLOOKUP(年度マスタ!$K$4&amp;"_"&amp;AI$33,データシート1!$A:$BT,MATCH("aa_"&amp;$S43,データシート1!$A$1:$BT$1,0),0)</f>
        <v>3.7378963913526788</v>
      </c>
      <c r="AJ43" s="900">
        <f>VLOOKUP(年度マスタ!$K$4&amp;"_"&amp;AJ$33,データシート1!$A:$BT,MATCH("aa_"&amp;$S43,データシート1!$A$1:$BT$1,0),0)</f>
        <v>3.5976321112045242</v>
      </c>
      <c r="AK43" s="901">
        <f>VLOOKUP(年度マスタ!$K$4&amp;"_"&amp;AK$33,データシート1!$A:$BT,MATCH("aa_"&amp;$S43,データシート1!$A$1:$BT$1,0),0)</f>
        <v>3.7293309818483045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5.3361226873790164</v>
      </c>
      <c r="Y44" s="900">
        <f>VLOOKUP(年度マスタ!$K$4&amp;"_"&amp;Y$33,データシート1!$A:$BT,MATCH("aa_"&amp;$S44,データシート1!$A$1:$BT$1,0),0)</f>
        <v>5.4727986618887776</v>
      </c>
      <c r="Z44" s="900">
        <f>VLOOKUP(年度マスタ!$K$4&amp;"_"&amp;Z$33,データシート1!$A:$BT,MATCH("aa_"&amp;$S44,データシート1!$A$1:$BT$1,0),0)</f>
        <v>4.9979423155751208</v>
      </c>
      <c r="AA44" s="900">
        <f>VLOOKUP(年度マスタ!$K$4&amp;"_"&amp;AA$33,データシート1!$A:$BT,MATCH("aa_"&amp;$S44,データシート1!$A$1:$BT$1,0),0)</f>
        <v>5.0363313538612067</v>
      </c>
      <c r="AB44" s="900">
        <f>VLOOKUP(年度マスタ!$K$4&amp;"_"&amp;AB$33,データシート1!$A:$BT,MATCH("aa_"&amp;$S44,データシート1!$A$1:$BT$1,0),0)</f>
        <v>5.190183112762937</v>
      </c>
      <c r="AC44" s="900">
        <f>VLOOKUP(年度マスタ!$K$4&amp;"_"&amp;AC$33,データシート1!$A:$BT,MATCH("aa_"&amp;$S44,データシート1!$A$1:$BT$1,0),0)</f>
        <v>5.1317982978950365</v>
      </c>
      <c r="AD44" s="900">
        <f>VLOOKUP(年度マスタ!$K$4&amp;"_"&amp;AD$33,データシート1!$A:$BT,MATCH("aa_"&amp;$S44,データシート1!$A$1:$BT$1,0),0)</f>
        <v>5.000169720979347</v>
      </c>
      <c r="AE44" s="900">
        <f>VLOOKUP(年度マスタ!$K$4&amp;"_"&amp;AE$33,データシート1!$A:$BT,MATCH("aa_"&amp;$S44,データシート1!$A$1:$BT$1,0),0)</f>
        <v>4.9656138166100545</v>
      </c>
      <c r="AF44" s="900">
        <f>VLOOKUP(年度マスタ!$K$4&amp;"_"&amp;AF$33,データシート1!$A:$BT,MATCH("aa_"&amp;$S44,データシート1!$A$1:$BT$1,0),0)</f>
        <v>5.0017496375567783</v>
      </c>
      <c r="AG44" s="900">
        <f>VLOOKUP(年度マスタ!$K$4&amp;"_"&amp;AG$33,データシート1!$A:$BT,MATCH("aa_"&amp;$S44,データシート1!$A$1:$BT$1,0),0)</f>
        <v>4.9710805751383731</v>
      </c>
      <c r="AH44" s="900">
        <f>VLOOKUP(年度マスタ!$K$4&amp;"_"&amp;AH$33,データシート1!$A:$BT,MATCH("aa_"&amp;$S44,データシート1!$A$1:$BT$1,0),0)</f>
        <v>4.7003503763442795</v>
      </c>
      <c r="AI44" s="900">
        <f>VLOOKUP(年度マスタ!$K$4&amp;"_"&amp;AI$33,データシート1!$A:$BT,MATCH("aa_"&amp;$S44,データシート1!$A$1:$BT$1,0),0)</f>
        <v>4.4494022883452367</v>
      </c>
      <c r="AJ44" s="900">
        <f>VLOOKUP(年度マスタ!$K$4&amp;"_"&amp;AJ$33,データシート1!$A:$BT,MATCH("aa_"&amp;$S44,データシート1!$A$1:$BT$1,0),0)</f>
        <v>4.5165048243823636</v>
      </c>
      <c r="AK44" s="901">
        <f>VLOOKUP(年度マスタ!$K$4&amp;"_"&amp;AK$33,データシート1!$A:$BT,MATCH("aa_"&amp;$S44,データシート1!$A$1:$BT$1,0),0)</f>
        <v>4.4441103246707394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0.35095009730669802</v>
      </c>
      <c r="Y45" s="900">
        <f>VLOOKUP(年度マスタ!$K$4&amp;"_"&amp;Y$33,データシート1!$A:$BT,MATCH("aa_"&amp;$S45,データシート1!$A$1:$BT$1,0),0)</f>
        <v>0.35846318885652001</v>
      </c>
      <c r="Z45" s="900">
        <f>VLOOKUP(年度マスタ!$K$4&amp;"_"&amp;Z$33,データシート1!$A:$BT,MATCH("aa_"&amp;$S45,データシート1!$A$1:$BT$1,0),0)</f>
        <v>0.40506188529064002</v>
      </c>
      <c r="AA45" s="900">
        <f>VLOOKUP(年度マスタ!$K$4&amp;"_"&amp;AA$33,データシート1!$A:$BT,MATCH("aa_"&amp;$S45,データシート1!$A$1:$BT$1,0),0)</f>
        <v>0.43231449030656299</v>
      </c>
      <c r="AB45" s="900">
        <f>VLOOKUP(年度マスタ!$K$4&amp;"_"&amp;AB$33,データシート1!$A:$BT,MATCH("aa_"&amp;$S45,データシート1!$A$1:$BT$1,0),0)</f>
        <v>0.43264592101222199</v>
      </c>
      <c r="AC45" s="900">
        <f>VLOOKUP(年度マスタ!$K$4&amp;"_"&amp;AC$33,データシート1!$A:$BT,MATCH("aa_"&amp;$S45,データシート1!$A$1:$BT$1,0),0)</f>
        <v>0.40396537942757899</v>
      </c>
      <c r="AD45" s="900">
        <f>VLOOKUP(年度マスタ!$K$4&amp;"_"&amp;AD$33,データシート1!$A:$BT,MATCH("aa_"&amp;$S45,データシート1!$A$1:$BT$1,0),0)</f>
        <v>0.384848577994227</v>
      </c>
      <c r="AE45" s="900">
        <f>VLOOKUP(年度マスタ!$K$4&amp;"_"&amp;AE$33,データシート1!$A:$BT,MATCH("aa_"&amp;$S45,データシート1!$A$1:$BT$1,0),0)</f>
        <v>0.3624129349050515</v>
      </c>
      <c r="AF45" s="900">
        <f>VLOOKUP(年度マスタ!$K$4&amp;"_"&amp;AF$33,データシート1!$A:$BT,MATCH("aa_"&amp;$S45,データシート1!$A$1:$BT$1,0),0)</f>
        <v>0.340694082733556</v>
      </c>
      <c r="AG45" s="900">
        <f>VLOOKUP(年度マスタ!$K$4&amp;"_"&amp;AG$33,データシート1!$A:$BT,MATCH("aa_"&amp;$S45,データシート1!$A$1:$BT$1,0),0)</f>
        <v>0.30746042272734603</v>
      </c>
      <c r="AH45" s="900">
        <f>VLOOKUP(年度マスタ!$K$4&amp;"_"&amp;AH$33,データシート1!$A:$BT,MATCH("aa_"&amp;$S45,データシート1!$A$1:$BT$1,0),0)</f>
        <v>0.290470003393487</v>
      </c>
      <c r="AI45" s="900">
        <f>VLOOKUP(年度マスタ!$K$4&amp;"_"&amp;AI$33,データシート1!$A:$BT,MATCH("aa_"&amp;$S45,データシート1!$A$1:$BT$1,0),0)</f>
        <v>0.27210373848601499</v>
      </c>
      <c r="AJ45" s="900">
        <f>VLOOKUP(年度マスタ!$K$4&amp;"_"&amp;AJ$33,データシート1!$A:$BT,MATCH("aa_"&amp;$S45,データシート1!$A$1:$BT$1,0),0)</f>
        <v>0.26081520874434599</v>
      </c>
      <c r="AK45" s="901">
        <f>VLOOKUP(年度マスタ!$K$4&amp;"_"&amp;AK$33,データシート1!$A:$BT,MATCH("aa_"&amp;$S45,データシート1!$A$1:$BT$1,0),0)</f>
        <v>0.25679025301590153</v>
      </c>
      <c r="AL45" s="330"/>
      <c r="AW45" s="17" t="str">
        <f>AW48</f>
        <v>上ノ国町</v>
      </c>
      <c r="AX45" s="1010">
        <f t="shared" ref="AX45:BB45" si="15">AX48/$BC48</f>
        <v>0.31943799200593731</v>
      </c>
      <c r="AY45" s="1010">
        <f t="shared" si="15"/>
        <v>0.11180808077255754</v>
      </c>
      <c r="AZ45" s="1010">
        <f t="shared" si="15"/>
        <v>0.30567303405003449</v>
      </c>
      <c r="BA45" s="1010">
        <f t="shared" si="15"/>
        <v>0.24844550276107172</v>
      </c>
      <c r="BB45" s="1010">
        <f t="shared" si="15"/>
        <v>1.4635390410398991E-2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0.55477074587027619</v>
      </c>
      <c r="Y47" s="903">
        <f>VLOOKUP(年度マスタ!$K$4&amp;"_"&amp;Y$33,データシート1!$A:$BT,MATCH("aa_"&amp;$S47,データシート1!$A$1:$BT$1,0),0)</f>
        <v>0.49439431464759692</v>
      </c>
      <c r="Z47" s="903">
        <f>VLOOKUP(年度マスタ!$K$4&amp;"_"&amp;Z$33,データシート1!$A:$BT,MATCH("aa_"&amp;$S47,データシート1!$A$1:$BT$1,0),0)</f>
        <v>0.36015487478342162</v>
      </c>
      <c r="AA47" s="903">
        <f>VLOOKUP(年度マスタ!$K$4&amp;"_"&amp;AA$33,データシート1!$A:$BT,MATCH("aa_"&amp;$S47,データシート1!$A$1:$BT$1,0),0)</f>
        <v>0.42558618274188598</v>
      </c>
      <c r="AB47" s="903">
        <f>VLOOKUP(年度マスタ!$K$4&amp;"_"&amp;AB$33,データシート1!$A:$BT,MATCH("aa_"&amp;$S47,データシート1!$A$1:$BT$1,0),0)</f>
        <v>0.41616650433860669</v>
      </c>
      <c r="AC47" s="903">
        <f>VLOOKUP(年度マスタ!$K$4&amp;"_"&amp;AC$33,データシート1!$A:$BT,MATCH("aa_"&amp;$S47,データシート1!$A$1:$BT$1,0),0)</f>
        <v>0.37692535887826711</v>
      </c>
      <c r="AD47" s="903">
        <f>VLOOKUP(年度マスタ!$K$4&amp;"_"&amp;AD$33,データシート1!$A:$BT,MATCH("aa_"&amp;$S47,データシート1!$A$1:$BT$1,0),0)</f>
        <v>0.31947429420858708</v>
      </c>
      <c r="AE47" s="903">
        <f>VLOOKUP(年度マスタ!$K$4&amp;"_"&amp;AE$33,データシート1!$A:$BT,MATCH("aa_"&amp;$S47,データシート1!$A$1:$BT$1,0),0)</f>
        <v>0.50927633927889038</v>
      </c>
      <c r="AF47" s="903">
        <f>VLOOKUP(年度マスタ!$K$4&amp;"_"&amp;AF$33,データシート1!$A:$BT,MATCH("aa_"&amp;$S47,データシート1!$A$1:$BT$1,0),0)</f>
        <v>0.4817791937343337</v>
      </c>
      <c r="AG47" s="903">
        <f>VLOOKUP(年度マスタ!$K$4&amp;"_"&amp;AG$33,データシート1!$A:$BT,MATCH("aa_"&amp;$S47,データシート1!$A$1:$BT$1,0),0)</f>
        <v>0.28272592481806308</v>
      </c>
      <c r="AH47" s="903">
        <f>VLOOKUP(年度マスタ!$K$4&amp;"_"&amp;AH$33,データシート1!$A:$BT,MATCH("aa_"&amp;$S47,データシート1!$A$1:$BT$1,0),0)</f>
        <v>0.27692937294754777</v>
      </c>
      <c r="AI47" s="903">
        <f>VLOOKUP(年度マスタ!$K$4&amp;"_"&amp;AI$33,データシート1!$A:$BT,MATCH("aa_"&amp;$S47,データシート1!$A$1:$BT$1,0),0)</f>
        <v>0.30419057193186427</v>
      </c>
      <c r="AJ47" s="903">
        <f>VLOOKUP(年度マスタ!$K$4&amp;"_"&amp;AJ$33,データシート1!$A:$BT,MATCH("aa_"&amp;$S47,データシート1!$A$1:$BT$1,0),0)</f>
        <v>0.33733669053978182</v>
      </c>
      <c r="AK47" s="904">
        <f>VLOOKUP(年度マスタ!$K$4&amp;"_"&amp;AK$33,データシート1!$A:$BT,MATCH("aa_"&amp;$S47,データシート1!$A$1:$BT$1,0),0)</f>
        <v>0.49660681619386798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上ノ国町</v>
      </c>
      <c r="AX48" s="1011">
        <f>SUM(AY39:BA39)</f>
        <v>10.839142635287313</v>
      </c>
      <c r="AY48" s="1011">
        <f>BB39</f>
        <v>3.793862238055111</v>
      </c>
      <c r="AZ48" s="1011">
        <f>BC39</f>
        <v>10.372071258724219</v>
      </c>
      <c r="BA48" s="1011">
        <f>SUM(BD39:BG39)</f>
        <v>8.4302315595349455</v>
      </c>
      <c r="BB48" s="1011">
        <f>BH39</f>
        <v>0.49660681619386798</v>
      </c>
      <c r="BC48" s="1011">
        <f>SUM(AX48:BB48)</f>
        <v>33.931914507795454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33.931914507795454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10.839142635287313</v>
      </c>
      <c r="P52" s="453">
        <f t="shared" ref="P52:P64" si="18">O52/$O$51</f>
        <v>0.31943799200593731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4.5334643526709826</v>
      </c>
      <c r="P53" s="454">
        <f t="shared" si="18"/>
        <v>0.13360473225374517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0.93844394312695822</v>
      </c>
      <c r="P54" s="454">
        <f t="shared" si="18"/>
        <v>2.7656675337648921E-2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5.3672343394893733</v>
      </c>
      <c r="P55" s="454">
        <f t="shared" si="18"/>
        <v>0.15817658441454327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3.793862238055111</v>
      </c>
      <c r="P56" s="453">
        <f t="shared" si="18"/>
        <v>0.11180808077255754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10.372071258724219</v>
      </c>
      <c r="P57" s="453">
        <f t="shared" si="18"/>
        <v>0.30567303405003449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8.4302315595349455</v>
      </c>
      <c r="P58" s="453">
        <f t="shared" si="18"/>
        <v>0.24844550276107172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8.1734413065190434</v>
      </c>
      <c r="P59" s="454">
        <f t="shared" si="18"/>
        <v>0.24087769361322928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3.7293309818483045</v>
      </c>
      <c r="P60" s="454">
        <f t="shared" si="18"/>
        <v>0.10990629429387296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4.4441103246707394</v>
      </c>
      <c r="P61" s="454">
        <f t="shared" si="18"/>
        <v>0.13097139931935634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0.25679025301590153</v>
      </c>
      <c r="P62" s="454">
        <f t="shared" si="18"/>
        <v>7.5678091478424249E-3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0.49660681619386798</v>
      </c>
      <c r="P64" s="612">
        <f t="shared" si="18"/>
        <v>1.4635390410398991E-2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上ノ国町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23.651499999999999</v>
      </c>
      <c r="AI7" s="78">
        <f>VLOOKUP(年度マスタ!$K$4&amp;"_"&amp;$AG7,データシート1!$A:$BT,MATCH("ab_"&amp;AI$2,データシート1!$A$1:$BT$1,0),0)</f>
        <v>351</v>
      </c>
      <c r="AJ7" s="78">
        <f>VLOOKUP(年度マスタ!$K$4&amp;"_"&amp;$AG7,データシート1!$A:$BT,MATCH("ab_"&amp;AJ$2,データシート1!$A$1:$BT$1,0),0)</f>
        <v>95</v>
      </c>
      <c r="AK7" s="78">
        <f>VLOOKUP(年度マスタ!$K$4&amp;"_"&amp;$AG7,データシート1!$A:$BT,MATCH("ab_"&amp;AK$2,データシート1!$A$1:$BT$1,0),0)</f>
        <v>987</v>
      </c>
      <c r="AL7" s="78">
        <f>VLOOKUP(年度マスタ!$K$4&amp;"_"&amp;$AG7,データシート1!$A:$BT,MATCH("ab_"&amp;AL$2,データシート1!$A$1:$BT$1,0),0)</f>
        <v>2685</v>
      </c>
      <c r="AM7" s="78">
        <f>VLOOKUP(年度マスタ!$K$4&amp;"_"&amp;$AG7,データシート1!$A:$BT,MATCH("ab_"&amp;AM$2,データシート1!$A$1:$BT$1,0),0)</f>
        <v>2846</v>
      </c>
      <c r="AN7" s="78">
        <f>VLOOKUP(年度マスタ!$K$4&amp;"_"&amp;$AG7,データシート1!$A:$BT,MATCH("ab_"&amp;AN$2,データシート1!$A$1:$BT$1,0),0)</f>
        <v>1074</v>
      </c>
      <c r="AO7" s="78">
        <f>VLOOKUP(年度マスタ!$K$4&amp;"_"&amp;$AG7,データシート1!$A:$BT,MATCH("ab_"&amp;AO$2,データシート1!$A$1:$BT$1,0),0)</f>
        <v>6020</v>
      </c>
      <c r="AP7" s="78">
        <f>VLOOKUP(年度マスタ!$K$4&amp;"_"&amp;$AG7,データシート1!$A:$BT,MATCH("ab_"&amp;AP$2,データシート1!$A$1:$BT$1,0),0)</f>
        <v>0</v>
      </c>
      <c r="AQ7" s="954">
        <f>VLOOKUP(年度マスタ!$K$4&amp;"_"&amp;$AG7,データシート1!$A:$BT,MATCH("ab_"&amp;AQ$2,データシート1!$A$1:$BT$1,0),0)</f>
        <v>0.55477074587027619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19.921700000000001</v>
      </c>
      <c r="AI8" s="78">
        <f>VLOOKUP(年度マスタ!$K$4&amp;"_"&amp;$AG8,データシート1!$A:$BT,MATCH("ab_"&amp;AI$2,データシート1!$A$1:$BT$1,0),0)</f>
        <v>351</v>
      </c>
      <c r="AJ8" s="78">
        <f>VLOOKUP(年度マスタ!$K$4&amp;"_"&amp;$AG8,データシート1!$A:$BT,MATCH("ab_"&amp;AJ$2,データシート1!$A$1:$BT$1,0),0)</f>
        <v>95</v>
      </c>
      <c r="AK8" s="78">
        <f>VLOOKUP(年度マスタ!$K$4&amp;"_"&amp;$AG8,データシート1!$A:$BT,MATCH("ab_"&amp;AK$2,データシート1!$A$1:$BT$1,0),0)</f>
        <v>987</v>
      </c>
      <c r="AL8" s="78">
        <f>VLOOKUP(年度マスタ!$K$4&amp;"_"&amp;$AG8,データシート1!$A:$BT,MATCH("ab_"&amp;AL$2,データシート1!$A$1:$BT$1,0),0)</f>
        <v>2654</v>
      </c>
      <c r="AM8" s="78">
        <f>VLOOKUP(年度マスタ!$K$4&amp;"_"&amp;$AG8,データシート1!$A:$BT,MATCH("ab_"&amp;AM$2,データシート1!$A$1:$BT$1,0),0)</f>
        <v>2818</v>
      </c>
      <c r="AN8" s="78">
        <f>VLOOKUP(年度マスタ!$K$4&amp;"_"&amp;$AG8,データシート1!$A:$BT,MATCH("ab_"&amp;AN$2,データシート1!$A$1:$BT$1,0),0)</f>
        <v>1074</v>
      </c>
      <c r="AO8" s="78">
        <f>VLOOKUP(年度マスタ!$K$4&amp;"_"&amp;$AG8,データシート1!$A:$BT,MATCH("ab_"&amp;AO$2,データシート1!$A$1:$BT$1,0),0)</f>
        <v>5892</v>
      </c>
      <c r="AP8" s="78">
        <f>VLOOKUP(年度マスタ!$K$4&amp;"_"&amp;$AG8,データシート1!$A:$BT,MATCH("ab_"&amp;AP$2,データシート1!$A$1:$BT$1,0),0)</f>
        <v>0</v>
      </c>
      <c r="AQ8" s="954">
        <f>VLOOKUP(年度マスタ!$K$4&amp;"_"&amp;$AG8,データシート1!$A:$BT,MATCH("ab_"&amp;AQ$2,データシート1!$A$1:$BT$1,0),0)</f>
        <v>0.49439431464759692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18.462599999999998</v>
      </c>
      <c r="AI9" s="78">
        <f>VLOOKUP(年度マスタ!$K$4&amp;"_"&amp;$AG9,データシート1!$A:$BT,MATCH("ab_"&amp;AI$2,データシート1!$A$1:$BT$1,0),0)</f>
        <v>351</v>
      </c>
      <c r="AJ9" s="78">
        <f>VLOOKUP(年度マスタ!$K$4&amp;"_"&amp;$AG9,データシート1!$A:$BT,MATCH("ab_"&amp;AJ$2,データシート1!$A$1:$BT$1,0),0)</f>
        <v>95</v>
      </c>
      <c r="AK9" s="78">
        <f>VLOOKUP(年度マスタ!$K$4&amp;"_"&amp;$AG9,データシート1!$A:$BT,MATCH("ab_"&amp;AK$2,データシート1!$A$1:$BT$1,0),0)</f>
        <v>987</v>
      </c>
      <c r="AL9" s="78">
        <f>VLOOKUP(年度マスタ!$K$4&amp;"_"&amp;$AG9,データシート1!$A:$BT,MATCH("ab_"&amp;AL$2,データシート1!$A$1:$BT$1,0),0)</f>
        <v>2649</v>
      </c>
      <c r="AM9" s="78">
        <f>VLOOKUP(年度マスタ!$K$4&amp;"_"&amp;$AG9,データシート1!$A:$BT,MATCH("ab_"&amp;AM$2,データシート1!$A$1:$BT$1,0),0)</f>
        <v>2820</v>
      </c>
      <c r="AN9" s="78">
        <f>VLOOKUP(年度マスタ!$K$4&amp;"_"&amp;$AG9,データシート1!$A:$BT,MATCH("ab_"&amp;AN$2,データシート1!$A$1:$BT$1,0),0)</f>
        <v>1010</v>
      </c>
      <c r="AO9" s="78">
        <f>VLOOKUP(年度マスタ!$K$4&amp;"_"&amp;$AG9,データシート1!$A:$BT,MATCH("ab_"&amp;AO$2,データシート1!$A$1:$BT$1,0),0)</f>
        <v>5772</v>
      </c>
      <c r="AP9" s="78">
        <f>VLOOKUP(年度マスタ!$K$4&amp;"_"&amp;$AG9,データシート1!$A:$BT,MATCH("ab_"&amp;AP$2,データシート1!$A$1:$BT$1,0),0)</f>
        <v>0</v>
      </c>
      <c r="AQ9" s="954">
        <f>VLOOKUP(年度マスタ!$K$4&amp;"_"&amp;$AG9,データシート1!$A:$BT,MATCH("ab_"&amp;AQ$2,データシート1!$A$1:$BT$1,0),0)</f>
        <v>0.36015487478342162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17.151399999999999</v>
      </c>
      <c r="AI10" s="78">
        <f>VLOOKUP(年度マスタ!$K$4&amp;"_"&amp;$AG10,データシート1!$A:$BT,MATCH("ab_"&amp;AI$2,データシート1!$A$1:$BT$1,0),0)</f>
        <v>351</v>
      </c>
      <c r="AJ10" s="78">
        <f>VLOOKUP(年度マスタ!$K$4&amp;"_"&amp;$AG10,データシート1!$A:$BT,MATCH("ab_"&amp;AJ$2,データシート1!$A$1:$BT$1,0),0)</f>
        <v>95</v>
      </c>
      <c r="AK10" s="78">
        <f>VLOOKUP(年度マスタ!$K$4&amp;"_"&amp;$AG10,データシート1!$A:$BT,MATCH("ab_"&amp;AK$2,データシート1!$A$1:$BT$1,0),0)</f>
        <v>987</v>
      </c>
      <c r="AL10" s="78">
        <f>VLOOKUP(年度マスタ!$K$4&amp;"_"&amp;$AG10,データシート1!$A:$BT,MATCH("ab_"&amp;AL$2,データシート1!$A$1:$BT$1,0),0)</f>
        <v>2666</v>
      </c>
      <c r="AM10" s="78">
        <f>VLOOKUP(年度マスタ!$K$4&amp;"_"&amp;$AG10,データシート1!$A:$BT,MATCH("ab_"&amp;AM$2,データシート1!$A$1:$BT$1,0),0)</f>
        <v>2796</v>
      </c>
      <c r="AN10" s="78">
        <f>VLOOKUP(年度マスタ!$K$4&amp;"_"&amp;$AG10,データシート1!$A:$BT,MATCH("ab_"&amp;AN$2,データシート1!$A$1:$BT$1,0),0)</f>
        <v>1012</v>
      </c>
      <c r="AO10" s="78">
        <f>VLOOKUP(年度マスタ!$K$4&amp;"_"&amp;$AG10,データシート1!$A:$BT,MATCH("ab_"&amp;AO$2,データシート1!$A$1:$BT$1,0),0)</f>
        <v>5670</v>
      </c>
      <c r="AP10" s="78">
        <f>VLOOKUP(年度マスタ!$K$4&amp;"_"&amp;$AG10,データシート1!$A:$BT,MATCH("ab_"&amp;AP$2,データシート1!$A$1:$BT$1,0),0)</f>
        <v>0</v>
      </c>
      <c r="AQ10" s="954">
        <f>VLOOKUP(年度マスタ!$K$4&amp;"_"&amp;$AG10,データシート1!$A:$BT,MATCH("ab_"&amp;AQ$2,データシート1!$A$1:$BT$1,0),0)</f>
        <v>0.42558618274188598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17.851400000000002</v>
      </c>
      <c r="AI11" s="78">
        <f>VLOOKUP(年度マスタ!$K$4&amp;"_"&amp;$AG11,データシート1!$A:$BT,MATCH("ab_"&amp;AI$2,データシート1!$A$1:$BT$1,0),0)</f>
        <v>351</v>
      </c>
      <c r="AJ11" s="78">
        <f>VLOOKUP(年度マスタ!$K$4&amp;"_"&amp;$AG11,データシート1!$A:$BT,MATCH("ab_"&amp;AJ$2,データシート1!$A$1:$BT$1,0),0)</f>
        <v>95</v>
      </c>
      <c r="AK11" s="78">
        <f>VLOOKUP(年度マスタ!$K$4&amp;"_"&amp;$AG11,データシート1!$A:$BT,MATCH("ab_"&amp;AK$2,データシート1!$A$1:$BT$1,0),0)</f>
        <v>987</v>
      </c>
      <c r="AL11" s="78">
        <f>VLOOKUP(年度マスタ!$K$4&amp;"_"&amp;$AG11,データシート1!$A:$BT,MATCH("ab_"&amp;AL$2,データシート1!$A$1:$BT$1,0),0)</f>
        <v>2661</v>
      </c>
      <c r="AM11" s="78">
        <f>VLOOKUP(年度マスタ!$K$4&amp;"_"&amp;$AG11,データシート1!$A:$BT,MATCH("ab_"&amp;AM$2,データシート1!$A$1:$BT$1,0),0)</f>
        <v>2790</v>
      </c>
      <c r="AN11" s="78">
        <f>VLOOKUP(年度マスタ!$K$4&amp;"_"&amp;$AG11,データシート1!$A:$BT,MATCH("ab_"&amp;AN$2,データシート1!$A$1:$BT$1,0),0)</f>
        <v>1039</v>
      </c>
      <c r="AO11" s="78">
        <f>VLOOKUP(年度マスタ!$K$4&amp;"_"&amp;$AG11,データシート1!$A:$BT,MATCH("ab_"&amp;AO$2,データシート1!$A$1:$BT$1,0),0)</f>
        <v>5593</v>
      </c>
      <c r="AP11" s="78">
        <f>VLOOKUP(年度マスタ!$K$4&amp;"_"&amp;$AG11,データシート1!$A:$BT,MATCH("ab_"&amp;AP$2,データシート1!$A$1:$BT$1,0),0)</f>
        <v>0</v>
      </c>
      <c r="AQ11" s="954">
        <f>VLOOKUP(年度マスタ!$K$4&amp;"_"&amp;$AG11,データシート1!$A:$BT,MATCH("ab_"&amp;AQ$2,データシート1!$A$1:$BT$1,0),0)</f>
        <v>0.41616650433860669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21.505199999999999</v>
      </c>
      <c r="AI12" s="78">
        <f>VLOOKUP(年度マスタ!$K$4&amp;"_"&amp;$AG12,データシート1!$A:$BT,MATCH("ab_"&amp;AI$2,データシート1!$A$1:$BT$1,0),0)</f>
        <v>441</v>
      </c>
      <c r="AJ12" s="78">
        <f>VLOOKUP(年度マスタ!$K$4&amp;"_"&amp;$AG12,データシート1!$A:$BT,MATCH("ab_"&amp;AJ$2,データシート1!$A$1:$BT$1,0),0)</f>
        <v>74</v>
      </c>
      <c r="AK12" s="78">
        <f>VLOOKUP(年度マスタ!$K$4&amp;"_"&amp;$AG12,データシート1!$A:$BT,MATCH("ab_"&amp;AK$2,データシート1!$A$1:$BT$1,0),0)</f>
        <v>916</v>
      </c>
      <c r="AL12" s="78">
        <f>VLOOKUP(年度マスタ!$K$4&amp;"_"&amp;$AG12,データシート1!$A:$BT,MATCH("ab_"&amp;AL$2,データシート1!$A$1:$BT$1,0),0)</f>
        <v>2619</v>
      </c>
      <c r="AM12" s="78">
        <f>VLOOKUP(年度マスタ!$K$4&amp;"_"&amp;$AG12,データシート1!$A:$BT,MATCH("ab_"&amp;AM$2,データシート1!$A$1:$BT$1,0),0)</f>
        <v>2813</v>
      </c>
      <c r="AN12" s="78">
        <f>VLOOKUP(年度マスタ!$K$4&amp;"_"&amp;$AG12,データシート1!$A:$BT,MATCH("ab_"&amp;AN$2,データシート1!$A$1:$BT$1,0),0)</f>
        <v>1022</v>
      </c>
      <c r="AO12" s="78">
        <f>VLOOKUP(年度マスタ!$K$4&amp;"_"&amp;$AG12,データシート1!$A:$BT,MATCH("ab_"&amp;AO$2,データシート1!$A$1:$BT$1,0),0)</f>
        <v>5443</v>
      </c>
      <c r="AP12" s="78">
        <f>VLOOKUP(年度マスタ!$K$4&amp;"_"&amp;$AG12,データシート1!$A:$BT,MATCH("ab_"&amp;AP$2,データシート1!$A$1:$BT$1,0),0)</f>
        <v>0</v>
      </c>
      <c r="AQ12" s="954">
        <f>VLOOKUP(年度マスタ!$K$4&amp;"_"&amp;$AG12,データシート1!$A:$BT,MATCH("ab_"&amp;AQ$2,データシート1!$A$1:$BT$1,0),0)</f>
        <v>0.37692535887826711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23.5152</v>
      </c>
      <c r="AI13" s="78">
        <f>VLOOKUP(年度マスタ!$K$4&amp;"_"&amp;$AG13,データシート1!$A:$BT,MATCH("ab_"&amp;AI$2,データシート1!$A$1:$BT$1,0),0)</f>
        <v>441</v>
      </c>
      <c r="AJ13" s="78">
        <f>VLOOKUP(年度マスタ!$K$4&amp;"_"&amp;$AG13,データシート1!$A:$BT,MATCH("ab_"&amp;AJ$2,データシート1!$A$1:$BT$1,0),0)</f>
        <v>74</v>
      </c>
      <c r="AK13" s="78">
        <f>VLOOKUP(年度マスタ!$K$4&amp;"_"&amp;$AG13,データシート1!$A:$BT,MATCH("ab_"&amp;AK$2,データシート1!$A$1:$BT$1,0),0)</f>
        <v>916</v>
      </c>
      <c r="AL13" s="78">
        <f>VLOOKUP(年度マスタ!$K$4&amp;"_"&amp;$AG13,データシート1!$A:$BT,MATCH("ab_"&amp;AL$2,データシート1!$A$1:$BT$1,0),0)</f>
        <v>2593</v>
      </c>
      <c r="AM13" s="78">
        <f>VLOOKUP(年度マスタ!$K$4&amp;"_"&amp;$AG13,データシート1!$A:$BT,MATCH("ab_"&amp;AM$2,データシート1!$A$1:$BT$1,0),0)</f>
        <v>2815</v>
      </c>
      <c r="AN13" s="78">
        <f>VLOOKUP(年度マスタ!$K$4&amp;"_"&amp;$AG13,データシート1!$A:$BT,MATCH("ab_"&amp;AN$2,データシート1!$A$1:$BT$1,0),0)</f>
        <v>995</v>
      </c>
      <c r="AO13" s="78">
        <f>VLOOKUP(年度マスタ!$K$4&amp;"_"&amp;$AG13,データシート1!$A:$BT,MATCH("ab_"&amp;AO$2,データシート1!$A$1:$BT$1,0),0)</f>
        <v>5297</v>
      </c>
      <c r="AP13" s="78">
        <f>VLOOKUP(年度マスタ!$K$4&amp;"_"&amp;$AG13,データシート1!$A:$BT,MATCH("ab_"&amp;AP$2,データシート1!$A$1:$BT$1,0),0)</f>
        <v>0</v>
      </c>
      <c r="AQ13" s="954">
        <f>VLOOKUP(年度マスタ!$K$4&amp;"_"&amp;$AG13,データシート1!$A:$BT,MATCH("ab_"&amp;AQ$2,データシート1!$A$1:$BT$1,0),0)</f>
        <v>0.31947429420858708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24.734500000000001</v>
      </c>
      <c r="AI14" s="78">
        <f>VLOOKUP(年度マスタ!$K$4&amp;"_"&amp;$AG14,データシート1!$A:$BT,MATCH("ab_"&amp;AI$2,データシート1!$A$1:$BT$1,0),0)</f>
        <v>441</v>
      </c>
      <c r="AJ14" s="78">
        <f>VLOOKUP(年度マスタ!$K$4&amp;"_"&amp;$AG14,データシート1!$A:$BT,MATCH("ab_"&amp;AJ$2,データシート1!$A$1:$BT$1,0),0)</f>
        <v>74</v>
      </c>
      <c r="AK14" s="78">
        <f>VLOOKUP(年度マスタ!$K$4&amp;"_"&amp;$AG14,データシート1!$A:$BT,MATCH("ab_"&amp;AK$2,データシート1!$A$1:$BT$1,0),0)</f>
        <v>916</v>
      </c>
      <c r="AL14" s="78">
        <f>VLOOKUP(年度マスタ!$K$4&amp;"_"&amp;$AG14,データシート1!$A:$BT,MATCH("ab_"&amp;AL$2,データシート1!$A$1:$BT$1,0),0)</f>
        <v>2550</v>
      </c>
      <c r="AM14" s="78">
        <f>VLOOKUP(年度マスタ!$K$4&amp;"_"&amp;$AG14,データシート1!$A:$BT,MATCH("ab_"&amp;AM$2,データシート1!$A$1:$BT$1,0),0)</f>
        <v>2775</v>
      </c>
      <c r="AN14" s="78">
        <f>VLOOKUP(年度マスタ!$K$4&amp;"_"&amp;$AG14,データシート1!$A:$BT,MATCH("ab_"&amp;AN$2,データシート1!$A$1:$BT$1,0),0)</f>
        <v>1022</v>
      </c>
      <c r="AO14" s="78">
        <f>VLOOKUP(年度マスタ!$K$4&amp;"_"&amp;$AG14,データシート1!$A:$BT,MATCH("ab_"&amp;AO$2,データシート1!$A$1:$BT$1,0),0)</f>
        <v>5131</v>
      </c>
      <c r="AP14" s="78">
        <f>VLOOKUP(年度マスタ!$K$4&amp;"_"&amp;$AG14,データシート1!$A:$BT,MATCH("ab_"&amp;AP$2,データシート1!$A$1:$BT$1,0),0)</f>
        <v>0</v>
      </c>
      <c r="AQ14" s="954">
        <f>VLOOKUP(年度マスタ!$K$4&amp;"_"&amp;$AG14,データシート1!$A:$BT,MATCH("ab_"&amp;AQ$2,データシート1!$A$1:$BT$1,0),0)</f>
        <v>0.50927633927889038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29.0017</v>
      </c>
      <c r="AI15" s="78">
        <f>VLOOKUP(年度マスタ!$K$4&amp;"_"&amp;$AG15,データシート1!$A:$BT,MATCH("ab_"&amp;AI$2,データシート1!$A$1:$BT$1,0),0)</f>
        <v>441</v>
      </c>
      <c r="AJ15" s="78">
        <f>VLOOKUP(年度マスタ!$K$4&amp;"_"&amp;$AG15,データシート1!$A:$BT,MATCH("ab_"&amp;AJ$2,データシート1!$A$1:$BT$1,0),0)</f>
        <v>74</v>
      </c>
      <c r="AK15" s="78">
        <f>VLOOKUP(年度マスタ!$K$4&amp;"_"&amp;$AG15,データシート1!$A:$BT,MATCH("ab_"&amp;AK$2,データシート1!$A$1:$BT$1,0),0)</f>
        <v>916</v>
      </c>
      <c r="AL15" s="78">
        <f>VLOOKUP(年度マスタ!$K$4&amp;"_"&amp;$AG15,データシート1!$A:$BT,MATCH("ab_"&amp;AL$2,データシート1!$A$1:$BT$1,0),0)</f>
        <v>2522</v>
      </c>
      <c r="AM15" s="78">
        <f>VLOOKUP(年度マスタ!$K$4&amp;"_"&amp;$AG15,データシート1!$A:$BT,MATCH("ab_"&amp;AM$2,データシート1!$A$1:$BT$1,0),0)</f>
        <v>2755</v>
      </c>
      <c r="AN15" s="78">
        <f>VLOOKUP(年度マスタ!$K$4&amp;"_"&amp;$AG15,データシート1!$A:$BT,MATCH("ab_"&amp;AN$2,データシート1!$A$1:$BT$1,0),0)</f>
        <v>1036</v>
      </c>
      <c r="AO15" s="78">
        <f>VLOOKUP(年度マスタ!$K$4&amp;"_"&amp;$AG15,データシート1!$A:$BT,MATCH("ab_"&amp;AO$2,データシート1!$A$1:$BT$1,0),0)</f>
        <v>4988</v>
      </c>
      <c r="AP15" s="78">
        <f>VLOOKUP(年度マスタ!$K$4&amp;"_"&amp;$AG15,データシート1!$A:$BT,MATCH("ab_"&amp;AP$2,データシート1!$A$1:$BT$1,0),0)</f>
        <v>0</v>
      </c>
      <c r="AQ15" s="954">
        <f>VLOOKUP(年度マスタ!$K$4&amp;"_"&amp;$AG15,データシート1!$A:$BT,MATCH("ab_"&amp;AQ$2,データシート1!$A$1:$BT$1,0),0)</f>
        <v>0.4817791937343337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20.933199999999999</v>
      </c>
      <c r="AI16" s="78">
        <f>VLOOKUP(年度マスタ!$K$4&amp;"_"&amp;$AG16,データシート1!$A:$BT,MATCH("ab_"&amp;AI$2,データシート1!$A$1:$BT$1,0),0)</f>
        <v>441</v>
      </c>
      <c r="AJ16" s="78">
        <f>VLOOKUP(年度マスタ!$K$4&amp;"_"&amp;$AG16,データシート1!$A:$BT,MATCH("ab_"&amp;AJ$2,データシート1!$A$1:$BT$1,0),0)</f>
        <v>74</v>
      </c>
      <c r="AK16" s="78">
        <f>VLOOKUP(年度マスタ!$K$4&amp;"_"&amp;$AG16,データシート1!$A:$BT,MATCH("ab_"&amp;AK$2,データシート1!$A$1:$BT$1,0),0)</f>
        <v>916</v>
      </c>
      <c r="AL16" s="78">
        <f>VLOOKUP(年度マスタ!$K$4&amp;"_"&amp;$AG16,データシート1!$A:$BT,MATCH("ab_"&amp;AL$2,データシート1!$A$1:$BT$1,0),0)</f>
        <v>2493</v>
      </c>
      <c r="AM16" s="78">
        <f>VLOOKUP(年度マスタ!$K$4&amp;"_"&amp;$AG16,データシート1!$A:$BT,MATCH("ab_"&amp;AM$2,データシート1!$A$1:$BT$1,0),0)</f>
        <v>2721</v>
      </c>
      <c r="AN16" s="78">
        <f>VLOOKUP(年度マスタ!$K$4&amp;"_"&amp;$AG16,データシート1!$A:$BT,MATCH("ab_"&amp;AN$2,データシート1!$A$1:$BT$1,0),0)</f>
        <v>1040</v>
      </c>
      <c r="AO16" s="78">
        <f>VLOOKUP(年度マスタ!$K$4&amp;"_"&amp;$AG16,データシート1!$A:$BT,MATCH("ab_"&amp;AO$2,データシート1!$A$1:$BT$1,0),0)</f>
        <v>4851</v>
      </c>
      <c r="AP16" s="78">
        <f>VLOOKUP(年度マスタ!$K$4&amp;"_"&amp;$AG16,データシート1!$A:$BT,MATCH("ab_"&amp;AP$2,データシート1!$A$1:$BT$1,0),0)</f>
        <v>0</v>
      </c>
      <c r="AQ16" s="954">
        <f>VLOOKUP(年度マスタ!$K$4&amp;"_"&amp;$AG16,データシート1!$A:$BT,MATCH("ab_"&amp;AQ$2,データシート1!$A$1:$BT$1,0),0)</f>
        <v>0.28272592481806308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19.6478</v>
      </c>
      <c r="AI17" s="151">
        <f>VLOOKUP(年度マスタ!$K$4&amp;"_"&amp;$AG17,データシート1!$A:$BT,MATCH("ab_"&amp;AI$2,データシート1!$A$1:$BT$1,0),0)</f>
        <v>441</v>
      </c>
      <c r="AJ17" s="151">
        <f>VLOOKUP(年度マスタ!$K$4&amp;"_"&amp;$AG17,データシート1!$A:$BT,MATCH("ab_"&amp;AJ$2,データシート1!$A$1:$BT$1,0),0)</f>
        <v>74</v>
      </c>
      <c r="AK17" s="151">
        <f>VLOOKUP(年度マスタ!$K$4&amp;"_"&amp;$AG17,データシート1!$A:$BT,MATCH("ab_"&amp;AK$2,データシート1!$A$1:$BT$1,0),0)</f>
        <v>916</v>
      </c>
      <c r="AL17" s="151">
        <f>VLOOKUP(年度マスタ!$K$4&amp;"_"&amp;$AG17,データシート1!$A:$BT,MATCH("ab_"&amp;AL$2,データシート1!$A$1:$BT$1,0),0)</f>
        <v>2452</v>
      </c>
      <c r="AM17" s="151">
        <f>VLOOKUP(年度マスタ!$K$4&amp;"_"&amp;$AG17,データシート1!$A:$BT,MATCH("ab_"&amp;AM$2,データシート1!$A$1:$BT$1,0),0)</f>
        <v>2672</v>
      </c>
      <c r="AN17" s="151">
        <f>VLOOKUP(年度マスタ!$K$4&amp;"_"&amp;$AG17,データシート1!$A:$BT,MATCH("ab_"&amp;AN$2,データシート1!$A$1:$BT$1,0),0)</f>
        <v>976</v>
      </c>
      <c r="AO17" s="151">
        <f>VLOOKUP(年度マスタ!$K$4&amp;"_"&amp;$AG17,データシート1!$A:$BT,MATCH("ab_"&amp;AO$2,データシート1!$A$1:$BT$1,0),0)</f>
        <v>4707</v>
      </c>
      <c r="AP17" s="151">
        <f>VLOOKUP(年度マスタ!$K$4&amp;"_"&amp;$AG17,データシート1!$A:$BT,MATCH("ab_"&amp;AP$2,データシート1!$A$1:$BT$1,0),0)</f>
        <v>0</v>
      </c>
      <c r="AQ17" s="955">
        <f>VLOOKUP(年度マスタ!$K$4&amp;"_"&amp;$AG17,データシート1!$A:$BT,MATCH("ab_"&amp;AQ$2,データシート1!$A$1:$BT$1,0),0)</f>
        <v>0.27692937294754782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28.656600000000001</v>
      </c>
      <c r="AI18" s="78">
        <f>VLOOKUP(年度マスタ!$K$4&amp;"_"&amp;$AG18,データシート1!$A:$BT,MATCH("ab_"&amp;AI$2,データシート1!$A$1:$BT$1,0),0)</f>
        <v>350</v>
      </c>
      <c r="AJ18" s="78">
        <f>VLOOKUP(年度マスタ!$K$4&amp;"_"&amp;$AG18,データシート1!$A:$BT,MATCH("ab_"&amp;AJ$2,データシート1!$A$1:$BT$1,0),0)</f>
        <v>135</v>
      </c>
      <c r="AK18" s="78">
        <f>VLOOKUP(年度マスタ!$K$4&amp;"_"&amp;$AG18,データシート1!$A:$BT,MATCH("ab_"&amp;AK$2,データシート1!$A$1:$BT$1,0),0)</f>
        <v>821</v>
      </c>
      <c r="AL18" s="78">
        <f>VLOOKUP(年度マスタ!$K$4&amp;"_"&amp;$AG18,データシート1!$A:$BT,MATCH("ab_"&amp;AL$2,データシート1!$A$1:$BT$1,0),0)</f>
        <v>2453</v>
      </c>
      <c r="AM18" s="78">
        <f>VLOOKUP(年度マスタ!$K$4&amp;"_"&amp;$AG18,データシート1!$A:$BT,MATCH("ab_"&amp;AM$2,データシート1!$A$1:$BT$1,0),0)</f>
        <v>2671</v>
      </c>
      <c r="AN18" s="78">
        <f>VLOOKUP(年度マスタ!$K$4&amp;"_"&amp;$AG18,データシート1!$A:$BT,MATCH("ab_"&amp;AN$2,データシート1!$A$1:$BT$1,0),0)</f>
        <v>982</v>
      </c>
      <c r="AO18" s="78">
        <f>VLOOKUP(年度マスタ!$K$4&amp;"_"&amp;$AG18,データシート1!$A:$BT,MATCH("ab_"&amp;AO$2,データシート1!$A$1:$BT$1,0),0)</f>
        <v>4615</v>
      </c>
      <c r="AP18" s="78">
        <f>VLOOKUP(年度マスタ!$K$4&amp;"_"&amp;$AG18,データシート1!$A:$BT,MATCH("ab_"&amp;AP$2,データシート1!$A$1:$BT$1,0),0)</f>
        <v>0</v>
      </c>
      <c r="AQ18" s="954">
        <f>VLOOKUP(年度マスタ!$K$4&amp;"_"&amp;$AG18,データシート1!$A:$BT,MATCH("ab_"&amp;AQ$2,データシート1!$A$1:$BT$1,0),0)</f>
        <v>0.30419057193186427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25.840800000000002</v>
      </c>
      <c r="AI19" s="78">
        <f>VLOOKUP(年度マスタ!$K$4&amp;"_"&amp;$AG19,データシート1!$A:$BT,MATCH("ab_"&amp;AI$2,データシート1!$A$1:$BT$1,0),0)</f>
        <v>350</v>
      </c>
      <c r="AJ19" s="78">
        <f>VLOOKUP(年度マスタ!$K$4&amp;"_"&amp;$AG19,データシート1!$A:$BT,MATCH("ab_"&amp;AJ$2,データシート1!$A$1:$BT$1,0),0)</f>
        <v>135</v>
      </c>
      <c r="AK19" s="78">
        <f>VLOOKUP(年度マスタ!$K$4&amp;"_"&amp;$AG19,データシート1!$A:$BT,MATCH("ab_"&amp;AK$2,データシート1!$A$1:$BT$1,0),0)</f>
        <v>821</v>
      </c>
      <c r="AL19" s="78">
        <f>VLOOKUP(年度マスタ!$K$4&amp;"_"&amp;$AG19,データシート1!$A:$BT,MATCH("ab_"&amp;AL$2,データシート1!$A$1:$BT$1,0),0)</f>
        <v>2402</v>
      </c>
      <c r="AM19" s="78">
        <f>VLOOKUP(年度マスタ!$K$4&amp;"_"&amp;$AG19,データシート1!$A:$BT,MATCH("ab_"&amp;AM$2,データシート1!$A$1:$BT$1,0),0)</f>
        <v>2647</v>
      </c>
      <c r="AN19" s="78">
        <f>VLOOKUP(年度マスタ!$K$4&amp;"_"&amp;$AG19,データシート1!$A:$BT,MATCH("ab_"&amp;AN$2,データシート1!$A$1:$BT$1,0),0)</f>
        <v>972</v>
      </c>
      <c r="AO19" s="78">
        <f>VLOOKUP(年度マスタ!$K$4&amp;"_"&amp;$AG19,データシート1!$A:$BT,MATCH("ab_"&amp;AO$2,データシート1!$A$1:$BT$1,0),0)</f>
        <v>4467</v>
      </c>
      <c r="AP19" s="78">
        <f>VLOOKUP(年度マスタ!$K$4&amp;"_"&amp;$AG19,データシート1!$A:$BT,MATCH("ab_"&amp;AP$2,データシート1!$A$1:$BT$1,0),0)</f>
        <v>0</v>
      </c>
      <c r="AQ19" s="954">
        <f>VLOOKUP(年度マスタ!$K$4&amp;"_"&amp;$AG19,データシート1!$A:$BT,MATCH("ab_"&amp;AQ$2,データシート1!$A$1:$BT$1,0),0)</f>
        <v>0.33733669053978182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26.667100000000001</v>
      </c>
      <c r="AI20" s="78">
        <f>VLOOKUP(年度マスタ!$K$4&amp;"_"&amp;$AG20,データシート1!$A:$BT,MATCH("ab_"&amp;AI$2,データシート1!$A$1:$BT$1,0),0)</f>
        <v>350</v>
      </c>
      <c r="AJ20" s="78">
        <f>VLOOKUP(年度マスタ!$K$4&amp;"_"&amp;$AG20,データシート1!$A:$BT,MATCH("ab_"&amp;AJ$2,データシート1!$A$1:$BT$1,0),0)</f>
        <v>135</v>
      </c>
      <c r="AK20" s="78">
        <f>VLOOKUP(年度マスタ!$K$4&amp;"_"&amp;$AG20,データシート1!$A:$BT,MATCH("ab_"&amp;AK$2,データシート1!$A$1:$BT$1,0),0)</f>
        <v>821</v>
      </c>
      <c r="AL20" s="78">
        <f>VLOOKUP(年度マスタ!$K$4&amp;"_"&amp;$AG20,データシート1!$A:$BT,MATCH("ab_"&amp;AL$2,データシート1!$A$1:$BT$1,0),0)</f>
        <v>2398</v>
      </c>
      <c r="AM20" s="78">
        <f>VLOOKUP(年度マスタ!$K$4&amp;"_"&amp;$AG20,データシート1!$A:$BT,MATCH("ab_"&amp;AM$2,データシート1!$A$1:$BT$1,0),0)</f>
        <v>2607</v>
      </c>
      <c r="AN20" s="78">
        <f>VLOOKUP(年度マスタ!$K$4&amp;"_"&amp;$AG20,データシート1!$A:$BT,MATCH("ab_"&amp;AN$2,データシート1!$A$1:$BT$1,0),0)</f>
        <v>971</v>
      </c>
      <c r="AO20" s="78">
        <f>VLOOKUP(年度マスタ!$K$4&amp;"_"&amp;$AG20,データシート1!$A:$BT,MATCH("ab_"&amp;AO$2,データシート1!$A$1:$BT$1,0),0)</f>
        <v>4362</v>
      </c>
      <c r="AP20" s="78">
        <f>VLOOKUP(年度マスタ!$K$4&amp;"_"&amp;$AG20,データシート1!$A:$BT,MATCH("ab_"&amp;AP$2,データシート1!$A$1:$BT$1,0),0)</f>
        <v>0</v>
      </c>
      <c r="AQ20" s="954">
        <f>VLOOKUP(年度マスタ!$K$4&amp;"_"&amp;$AG20,データシート1!$A:$BT,MATCH("ab_"&amp;AQ$2,データシート1!$A$1:$BT$1,0),0)</f>
        <v>0.49660681619386798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上ノ国町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01362</v>
      </c>
      <c r="BF13" s="70" t="str">
        <f>年度マスタ!K4</f>
        <v>01362</v>
      </c>
      <c r="BG13" s="70" t="str">
        <f>年度マスタ!K4</f>
        <v>01362</v>
      </c>
      <c r="BH13" s="278" t="s">
        <v>195</v>
      </c>
      <c r="BI13" s="278" t="s">
        <v>195</v>
      </c>
      <c r="BJ13" s="278" t="s">
        <v>195</v>
      </c>
      <c r="BK13" s="278" t="str">
        <f>年度マスタ!K4</f>
        <v>01362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上ノ国町</v>
      </c>
      <c r="BF14" s="70" t="str">
        <f>AP2</f>
        <v>上ノ国町</v>
      </c>
      <c r="BG14" s="70" t="str">
        <f>AP2</f>
        <v>上ノ国町</v>
      </c>
      <c r="BH14" s="70" t="s">
        <v>205</v>
      </c>
      <c r="BI14" s="70" t="s">
        <v>205</v>
      </c>
      <c r="BJ14" s="70" t="s">
        <v>205</v>
      </c>
      <c r="BK14" s="70" t="str">
        <f>AP2</f>
        <v>上ノ国町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16.204677122200447</v>
      </c>
      <c r="AG24" s="877">
        <f t="shared" ref="AG24:AP24" si="11">AG25+AG29</f>
        <v>17.46655306444752</v>
      </c>
      <c r="AH24" s="877">
        <f t="shared" si="11"/>
        <v>16.328278341576716</v>
      </c>
      <c r="AI24" s="877">
        <f t="shared" si="11"/>
        <v>16.015736204655944</v>
      </c>
      <c r="AJ24" s="877">
        <f t="shared" si="11"/>
        <v>16.436811774900026</v>
      </c>
      <c r="AK24" s="877">
        <f t="shared" si="11"/>
        <v>16.452976654541761</v>
      </c>
      <c r="AL24" s="877">
        <f t="shared" si="11"/>
        <v>17.369148356875026</v>
      </c>
      <c r="AM24" s="877">
        <f t="shared" si="11"/>
        <v>14.611751805206168</v>
      </c>
      <c r="AN24" s="877">
        <f t="shared" si="11"/>
        <v>13.463101717815313</v>
      </c>
      <c r="AO24" s="877">
        <f t="shared" si="11"/>
        <v>17.394834136106013</v>
      </c>
      <c r="AP24" s="878">
        <f t="shared" si="11"/>
        <v>16.091173595246293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11.120913994590008</v>
      </c>
      <c r="AG25" s="879">
        <f>①CO2排出量の現状把握!AA35</f>
        <v>11.152535412783667</v>
      </c>
      <c r="AH25" s="879">
        <f>①CO2排出量の現状把握!AB35</f>
        <v>10.456090968725249</v>
      </c>
      <c r="AI25" s="879">
        <f>①CO2排出量の現状把握!AC35</f>
        <v>10.283367416917867</v>
      </c>
      <c r="AJ25" s="879">
        <f>①CO2排出量の現状把握!AD35</f>
        <v>10.890327417909853</v>
      </c>
      <c r="AK25" s="879">
        <f>①CO2排出量の現状把握!AE35</f>
        <v>11.697509564764665</v>
      </c>
      <c r="AL25" s="879">
        <f>①CO2排出量の現状把握!AF35</f>
        <v>12.600889200978562</v>
      </c>
      <c r="AM25" s="879">
        <f>①CO2排出量の現状把握!AG35</f>
        <v>9.8199752309526982</v>
      </c>
      <c r="AN25" s="879">
        <f>①CO2排出量の現状把握!AH35</f>
        <v>9.1644430232646279</v>
      </c>
      <c r="AO25" s="879">
        <f>①CO2排出量の現状把握!AI35</f>
        <v>13.73094565229526</v>
      </c>
      <c r="AP25" s="880">
        <f>①CO2排出量の現状把握!AJ35</f>
        <v>12.370068019708711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5.0257690901674099</v>
      </c>
      <c r="AG26" s="881">
        <f>①CO2排出量の現状把握!AA36</f>
        <v>4.8728364951653189</v>
      </c>
      <c r="AH26" s="881">
        <f>①CO2排出量の現状把握!AB36</f>
        <v>4.9810296877810396</v>
      </c>
      <c r="AI26" s="881">
        <f>①CO2排出量の現状把握!AC36</f>
        <v>5.4028926023634689</v>
      </c>
      <c r="AJ26" s="881">
        <f>①CO2排出量の現状把握!AD36</f>
        <v>5.8924953656039314</v>
      </c>
      <c r="AK26" s="881">
        <f>①CO2排出量の現状把握!AE36</f>
        <v>6.5114600226538668</v>
      </c>
      <c r="AL26" s="881">
        <f>①CO2排出量の現状把握!AF36</f>
        <v>7.7591090354140269</v>
      </c>
      <c r="AM26" s="881">
        <f>①CO2排出量の現状把握!AG36</f>
        <v>5.3599022567403738</v>
      </c>
      <c r="AN26" s="881">
        <f>①CO2排出量の現状把握!AH36</f>
        <v>4.7823369074548712</v>
      </c>
      <c r="AO26" s="881">
        <f>①CO2排出量の現状把握!AI36</f>
        <v>6.1531232011860828</v>
      </c>
      <c r="AP26" s="882">
        <f>①CO2排出量の現状把握!AJ36</f>
        <v>5.4030062800863572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1.104709598597917</v>
      </c>
      <c r="AG27" s="881">
        <f>①CO2排出量の現状把握!AA37</f>
        <v>1.2444980885966821</v>
      </c>
      <c r="AH27" s="881">
        <f>①CO2排出量の現状把握!AB37</f>
        <v>1.0285819151665629</v>
      </c>
      <c r="AI27" s="881">
        <f>①CO2排出量の現状把握!AC37</f>
        <v>1.487348231541743</v>
      </c>
      <c r="AJ27" s="881">
        <f>①CO2排出量の現状把握!AD37</f>
        <v>1.426212340053155</v>
      </c>
      <c r="AK27" s="881">
        <f>①CO2排出量の現状把握!AE37</f>
        <v>1.3453148065389482</v>
      </c>
      <c r="AL27" s="881">
        <f>①CO2排出量の現状把握!AF37</f>
        <v>1.3747103009659576</v>
      </c>
      <c r="AM27" s="881">
        <f>①CO2排出量の現状把握!AG37</f>
        <v>1.2794829442576128</v>
      </c>
      <c r="AN27" s="881">
        <f>①CO2排出量の現状把握!AH37</f>
        <v>1.1872659572683706</v>
      </c>
      <c r="AO27" s="881">
        <f>①CO2排出量の現状把握!AI37</f>
        <v>1.0184679219358073</v>
      </c>
      <c r="AP27" s="882">
        <f>①CO2排出量の現状把握!AJ37</f>
        <v>0.98106731813753967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4.9904353058246826</v>
      </c>
      <c r="AG28" s="881">
        <f>①CO2排出量の現状把握!AA38</f>
        <v>5.035200829021667</v>
      </c>
      <c r="AH28" s="881">
        <f>①CO2排出量の現状把握!AB38</f>
        <v>4.4464793657776456</v>
      </c>
      <c r="AI28" s="881">
        <f>①CO2排出量の現状把握!AC38</f>
        <v>3.393126583012656</v>
      </c>
      <c r="AJ28" s="881">
        <f>①CO2排出量の現状把握!AD38</f>
        <v>3.5716197122527671</v>
      </c>
      <c r="AK28" s="881">
        <f>①CO2排出量の現状把握!AE38</f>
        <v>3.8407347355718495</v>
      </c>
      <c r="AL28" s="881">
        <f>①CO2排出量の現状把握!AF38</f>
        <v>3.4670698645985785</v>
      </c>
      <c r="AM28" s="881">
        <f>①CO2排出量の現状把握!AG38</f>
        <v>3.1805900299547116</v>
      </c>
      <c r="AN28" s="881">
        <f>①CO2排出量の現状把握!AH38</f>
        <v>3.1948401585413864</v>
      </c>
      <c r="AO28" s="881">
        <f>①CO2排出量の現状把握!AI38</f>
        <v>6.5593545291733699</v>
      </c>
      <c r="AP28" s="882">
        <f>①CO2排出量の現状把握!AJ38</f>
        <v>5.9859944214848149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5.0837631276104389</v>
      </c>
      <c r="AG29" s="883">
        <f>①CO2排出量の現状把握!AA39</f>
        <v>6.3140176516638524</v>
      </c>
      <c r="AH29" s="883">
        <f>①CO2排出量の現状把握!AB39</f>
        <v>5.8721873728514682</v>
      </c>
      <c r="AI29" s="883">
        <f>①CO2排出量の現状把握!AC39</f>
        <v>5.7323687877380767</v>
      </c>
      <c r="AJ29" s="883">
        <f>①CO2排出量の現状把握!AD39</f>
        <v>5.5464843569901721</v>
      </c>
      <c r="AK29" s="883">
        <f>①CO2排出量の現状把握!AE39</f>
        <v>4.7554670897770954</v>
      </c>
      <c r="AL29" s="883">
        <f>①CO2排出量の現状把握!AF39</f>
        <v>4.7682591558964651</v>
      </c>
      <c r="AM29" s="883">
        <f>①CO2排出量の現状把握!AG39</f>
        <v>4.791776574253471</v>
      </c>
      <c r="AN29" s="883">
        <f>①CO2排出量の現状把握!AH39</f>
        <v>4.2986586945506851</v>
      </c>
      <c r="AO29" s="883">
        <f>①CO2排出量の現状把握!AI39</f>
        <v>3.663888483810755</v>
      </c>
      <c r="AP29" s="884">
        <f>①CO2排出量の現状把握!AJ39</f>
        <v>3.7211055755375804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上ノ国町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v>
      </c>
      <c r="K6" s="619">
        <f>VLOOKUP(年度マスタ!$K$4&amp;"_"&amp;K$5,データシート1!$A:$BT,MATCH("cb_"&amp;$G6,データシート1!$A$1:$BT$1,0),0)</f>
        <v>33.299999999999997</v>
      </c>
      <c r="L6" s="619">
        <f>VLOOKUP(年度マスタ!$K$4&amp;"_"&amp;L$5,データシート1!$A:$BT,MATCH("cb_"&amp;$G6,データシート1!$A$1:$BT$1,0),0)</f>
        <v>33.299999999999997</v>
      </c>
      <c r="M6" s="619">
        <f>VLOOKUP(年度マスタ!$K$4&amp;"_"&amp;M$5,データシート1!$A:$BT,MATCH("cb_"&amp;$G6,データシート1!$A$1:$BT$1,0),0)</f>
        <v>36.5</v>
      </c>
      <c r="N6" s="619">
        <f>VLOOKUP(年度マスタ!$K$4&amp;"_"&amp;N$5,データシート1!$A:$BT,MATCH("cb_"&amp;$G6,データシート1!$A$1:$BT$1,0),0)</f>
        <v>36</v>
      </c>
      <c r="O6" s="619">
        <f>VLOOKUP(年度マスタ!$K$4&amp;"_"&amp;O$5,データシート1!$A:$BT,MATCH("cb_"&amp;$G6,データシート1!$A$1:$BT$1,0),0)</f>
        <v>36</v>
      </c>
      <c r="P6" s="619">
        <f>VLOOKUP(年度マスタ!$K$4&amp;"_"&amp;P$5,データシート1!$A:$BT,MATCH("cb_"&amp;$G6,データシート1!$A$1:$BT$1,0),0)</f>
        <v>41.9</v>
      </c>
      <c r="Q6" s="619">
        <f>VLOOKUP(年度マスタ!$K$4&amp;"_"&amp;Q$5,データシート1!$A:$BT,MATCH("cb_"&amp;$G6,データシート1!$A$1:$BT$1,0),0)</f>
        <v>41.9</v>
      </c>
      <c r="R6" s="633">
        <f>VLOOKUP(年度マスタ!$K$4&amp;"_"&amp;R$5,データシート1!$A:$BT,MATCH("cb_"&amp;$G6,データシート1!$A$1:$BT$1,0),0)</f>
        <v>41.9</v>
      </c>
      <c r="S6" s="568"/>
      <c r="T6" s="190"/>
      <c r="U6" s="581"/>
      <c r="V6" s="195"/>
      <c r="W6" s="195"/>
      <c r="X6" s="195"/>
      <c r="Y6" s="196" t="s">
        <v>372</v>
      </c>
      <c r="Z6" s="663" t="s">
        <v>373</v>
      </c>
      <c r="AA6" s="663"/>
      <c r="AB6" s="663"/>
      <c r="AC6" s="664">
        <f>SUM(AC7:AC8)</f>
        <v>318578</v>
      </c>
      <c r="AD6" s="664">
        <f>SUM(AD7:AD8)</f>
        <v>351848.85600000003</v>
      </c>
      <c r="AE6" s="665">
        <f>$AD6*3600/100000000</f>
        <v>12.666558816000002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264.3</v>
      </c>
      <c r="K7" s="617">
        <f>VLOOKUP(年度マスタ!$K$4&amp;"_"&amp;K$5,データシート1!$A:$BT,MATCH("cb_"&amp;$G7,データシート1!$A$1:$BT$1,0),0)</f>
        <v>264.3</v>
      </c>
      <c r="L7" s="617">
        <f>VLOOKUP(年度マスタ!$K$4&amp;"_"&amp;L$5,データシート1!$A:$BT,MATCH("cb_"&amp;$G7,データシート1!$A$1:$BT$1,0),0)</f>
        <v>264.3</v>
      </c>
      <c r="M7" s="617">
        <f>VLOOKUP(年度マスタ!$K$4&amp;"_"&amp;M$5,データシート1!$A:$BT,MATCH("cb_"&amp;$G7,データシート1!$A$1:$BT$1,0),0)</f>
        <v>264</v>
      </c>
      <c r="N7" s="617">
        <f>VLOOKUP(年度マスタ!$K$4&amp;"_"&amp;N$5,データシート1!$A:$BT,MATCH("cb_"&amp;$G7,データシート1!$A$1:$BT$1,0),0)</f>
        <v>274.89999999999998</v>
      </c>
      <c r="O7" s="617">
        <f>VLOOKUP(年度マスタ!$K$4&amp;"_"&amp;O$5,データシート1!$A:$BT,MATCH("cb_"&amp;$G7,データシート1!$A$1:$BT$1,0),0)</f>
        <v>423.4</v>
      </c>
      <c r="P7" s="617">
        <f>VLOOKUP(年度マスタ!$K$4&amp;"_"&amp;P$5,データシート1!$A:$BT,MATCH("cb_"&amp;$G7,データシート1!$A$1:$BT$1,0),0)</f>
        <v>621.40000000000009</v>
      </c>
      <c r="Q7" s="617">
        <f>VLOOKUP(年度マスタ!$K$4&amp;"_"&amp;Q$5,データシート1!$A:$BT,MATCH("cb_"&amp;$G7,データシート1!$A$1:$BT$1,0),0)</f>
        <v>621.40000000000009</v>
      </c>
      <c r="R7" s="634">
        <f>VLOOKUP(年度マスタ!$K$4&amp;"_"&amp;R$5,データシート1!$A:$BT,MATCH("cb_"&amp;$G7,データシート1!$A$1:$BT$1,0),0)</f>
        <v>919.19999999999993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37271</v>
      </c>
      <c r="AD7" s="1022">
        <f>VLOOKUP(年度マスタ!$K$4&amp;"_"&amp;年度マスタ!$K$9,データシート3!A:AB,MATCH("ea_"&amp;$Y7&amp;"_年間発電",データシート3!$A$1:$AB$1,0),0)/10^3</f>
        <v>41182.368999999999</v>
      </c>
      <c r="AE7" s="554">
        <f t="shared" ref="AE7:AE16" si="0">$AD7*3600/100000000</f>
        <v>1.4825652840000001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28800</v>
      </c>
      <c r="K8" s="617">
        <f>VLOOKUP(年度マスタ!$K$4&amp;"_"&amp;K$5,データシート1!$A:$BT,MATCH("cb_"&amp;$G8,データシート1!$A$1:$BT$1,0),0)</f>
        <v>28800</v>
      </c>
      <c r="L8" s="617">
        <f>VLOOKUP(年度マスタ!$K$4&amp;"_"&amp;L$5,データシート1!$A:$BT,MATCH("cb_"&amp;$G8,データシート1!$A$1:$BT$1,0),0)</f>
        <v>28019.8</v>
      </c>
      <c r="M8" s="617">
        <f>VLOOKUP(年度マスタ!$K$4&amp;"_"&amp;M$5,データシート1!$A:$BT,MATCH("cb_"&amp;$G8,データシート1!$A$1:$BT$1,0),0)</f>
        <v>28235</v>
      </c>
      <c r="N8" s="617">
        <f>VLOOKUP(年度マスタ!$K$4&amp;"_"&amp;N$5,データシート1!$A:$BT,MATCH("cb_"&amp;$G8,データシート1!$A$1:$BT$1,0),0)</f>
        <v>29468.799999999999</v>
      </c>
      <c r="O8" s="617">
        <f>VLOOKUP(年度マスタ!$K$4&amp;"_"&amp;O$5,データシート1!$A:$BT,MATCH("cb_"&amp;$G8,データシート1!$A$1:$BT$1,0),0)</f>
        <v>30169.9</v>
      </c>
      <c r="P8" s="617">
        <f>VLOOKUP(年度マスタ!$K$4&amp;"_"&amp;P$5,データシート1!$A:$BT,MATCH("cb_"&amp;$G8,データシート1!$A$1:$BT$1,0),0)</f>
        <v>30496.3</v>
      </c>
      <c r="Q8" s="617">
        <f>VLOOKUP(年度マスタ!$K$4&amp;"_"&amp;Q$5,データシート1!$A:$BT,MATCH("cb_"&amp;$G8,データシート1!$A$1:$BT$1,0),0)</f>
        <v>30669.1</v>
      </c>
      <c r="R8" s="634">
        <f>VLOOKUP(年度マスタ!$K$4&amp;"_"&amp;R$5,データシート1!$A:$BT,MATCH("cb_"&amp;$G8,データシート1!$A$1:$BT$1,0),0)</f>
        <v>31190.499999999996</v>
      </c>
      <c r="S8" s="568"/>
      <c r="T8" s="190"/>
      <c r="U8" s="581"/>
      <c r="V8" s="195"/>
      <c r="W8" s="195"/>
      <c r="X8" s="195"/>
      <c r="Y8" s="196" t="s">
        <v>378</v>
      </c>
      <c r="Z8" s="186" t="s">
        <v>379</v>
      </c>
      <c r="AA8" s="186"/>
      <c r="AB8" s="186"/>
      <c r="AC8" s="1022">
        <f>VLOOKUP(年度マスタ!$K$4&amp;"_"&amp;年度マスタ!$K$9,データシート3!A:AB,MATCH("ea_"&amp;$Y8&amp;"_設備",データシート3!$A$1:$AB$1,0),0)</f>
        <v>281307</v>
      </c>
      <c r="AD8" s="1022">
        <f>VLOOKUP(年度マスタ!$K$4&amp;"_"&amp;年度マスタ!$K$9,データシート3!A:AB,MATCH("ea_"&amp;$Y8&amp;"_年間発電",データシート3!$A$1:$AB$1,0),0)/10^3</f>
        <v>310666.48700000002</v>
      </c>
      <c r="AE8" s="554">
        <f t="shared" si="0"/>
        <v>11.183993532000001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120</v>
      </c>
      <c r="N9" s="617">
        <f>VLOOKUP(年度マスタ!$K$4&amp;"_"&amp;N$5,データシート1!$A:$BT,MATCH("cb_"&amp;$G9,データシート1!$A$1:$BT$1,0),0)</f>
        <v>120</v>
      </c>
      <c r="O9" s="617">
        <f>VLOOKUP(年度マスタ!$K$4&amp;"_"&amp;O$5,データシート1!$A:$BT,MATCH("cb_"&amp;$G9,データシート1!$A$1:$BT$1,0),0)</f>
        <v>120</v>
      </c>
      <c r="P9" s="617">
        <f>VLOOKUP(年度マスタ!$K$4&amp;"_"&amp;P$5,データシート1!$A:$BT,MATCH("cb_"&amp;$G9,データシート1!$A$1:$BT$1,0),0)</f>
        <v>120</v>
      </c>
      <c r="Q9" s="617">
        <f>VLOOKUP(年度マスタ!$K$4&amp;"_"&amp;Q$5,データシート1!$A:$BT,MATCH("cb_"&amp;$G9,データシート1!$A$1:$BT$1,0),0)</f>
        <v>120</v>
      </c>
      <c r="R9" s="634">
        <f>VLOOKUP(年度マスタ!$K$4&amp;"_"&amp;R$5,データシート1!$A:$BT,MATCH("cb_"&amp;$G9,データシート1!$A$1:$BT$1,0),0)</f>
        <v>120</v>
      </c>
      <c r="S9" s="568"/>
      <c r="T9" s="190"/>
      <c r="U9" s="581"/>
      <c r="V9" s="195"/>
      <c r="W9" s="195"/>
      <c r="X9" s="195"/>
      <c r="Y9" s="196" t="s">
        <v>381</v>
      </c>
      <c r="Z9" s="208" t="s">
        <v>377</v>
      </c>
      <c r="AA9" s="208"/>
      <c r="AB9" s="208"/>
      <c r="AC9" s="666">
        <f>VLOOKUP(年度マスタ!$K$4&amp;"_"&amp;年度マスタ!$K$9,データシート3!A:AB,MATCH("ea_"&amp;$Y9&amp;"_設備",データシート3!$A$1:$AB$1,0),0)</f>
        <v>2274900</v>
      </c>
      <c r="AD9" s="666">
        <f>VLOOKUP(年度マスタ!$K$4&amp;"_"&amp;年度マスタ!$K$9,データシート3!A:AB,MATCH("ea_"&amp;$Y9&amp;"_年間発電",データシート3!$A$1:$AB$1,0),0)/10^3</f>
        <v>7024251.9270000001</v>
      </c>
      <c r="AE9" s="667">
        <f t="shared" si="0"/>
        <v>252.873069372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21216</v>
      </c>
      <c r="AD10" s="666">
        <f>SUM(AD11:AD12)</f>
        <v>130912.95699999999</v>
      </c>
      <c r="AE10" s="667">
        <f t="shared" si="0"/>
        <v>4.7128664520000001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21216</v>
      </c>
      <c r="AD11" s="1022">
        <f>VLOOKUP(年度マスタ!$K$4&amp;"_"&amp;年度マスタ!$K$9,データシート3!A:AB,MATCH("ea_"&amp;$Y11&amp;"_年間発電",データシート3!$A$1:$AB$1,0),0)/10^3</f>
        <v>130912.95699999999</v>
      </c>
      <c r="AE11" s="554">
        <f t="shared" si="0"/>
        <v>4.7128664520000001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29094.3</v>
      </c>
      <c r="K12" s="651">
        <f t="shared" ref="K12:Q12" si="1">SUM(K6:K11)</f>
        <v>29097.599999999999</v>
      </c>
      <c r="L12" s="651">
        <f t="shared" si="1"/>
        <v>28317.399999999998</v>
      </c>
      <c r="M12" s="651">
        <f t="shared" si="1"/>
        <v>28655.5</v>
      </c>
      <c r="N12" s="651">
        <f t="shared" si="1"/>
        <v>29899.7</v>
      </c>
      <c r="O12" s="651">
        <f t="shared" si="1"/>
        <v>30749.300000000003</v>
      </c>
      <c r="P12" s="651">
        <f t="shared" si="1"/>
        <v>31279.599999999999</v>
      </c>
      <c r="Q12" s="651">
        <f t="shared" si="1"/>
        <v>31452.399999999998</v>
      </c>
      <c r="R12" s="652">
        <f t="shared" ref="R12" si="2">SUM(R6:R11)</f>
        <v>32271.599999999995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0.18589505000000001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2.60157332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36.003600000000006</v>
      </c>
      <c r="K19" s="615">
        <f>K6*別紙!$C5/100*別紙!$E5/10^3</f>
        <v>39.963995999999995</v>
      </c>
      <c r="L19" s="615">
        <f>L6*別紙!$C5/100*別紙!$E5/10^3</f>
        <v>39.963995999999995</v>
      </c>
      <c r="M19" s="615">
        <f>M6*別紙!$C5/100*別紙!$E5/10^3</f>
        <v>43.804379999999995</v>
      </c>
      <c r="N19" s="615">
        <f>N6*別紙!$C5/100*別紙!$E5/10^3</f>
        <v>43.204319999999996</v>
      </c>
      <c r="O19" s="615">
        <f>O6*別紙!$C5/100*別紙!$E5/10^3</f>
        <v>43.204319999999996</v>
      </c>
      <c r="P19" s="615">
        <f>P6*別紙!$C5/100*別紙!$E5/10^3</f>
        <v>50.285027999999997</v>
      </c>
      <c r="Q19" s="615">
        <f>Q6*別紙!$C5/100*別紙!$E5/10^3</f>
        <v>50.285027999999997</v>
      </c>
      <c r="R19" s="639">
        <f>R6*別紙!$C5/100*別紙!$E5/10^3</f>
        <v>50.285027999999997</v>
      </c>
      <c r="S19" s="572"/>
      <c r="T19" s="191"/>
      <c r="U19" s="588"/>
      <c r="W19" s="201"/>
      <c r="X19" s="201"/>
      <c r="Y19" s="173"/>
      <c r="Z19" s="628" t="s">
        <v>389</v>
      </c>
      <c r="AA19" s="671"/>
      <c r="AB19" s="672"/>
      <c r="AC19" s="673">
        <f>SUM($AC$6,$AC$9,$AC$10,$AC$13)</f>
        <v>2614694</v>
      </c>
      <c r="AD19" s="673">
        <f>SUM($AD$6,$AD$9,$AD$10,$AD$13)</f>
        <v>7507013.7400000002</v>
      </c>
      <c r="AE19" s="674">
        <f>SUM($AE$6,$AE$9,$AE$10,$AE$13,$AE$17,$AE$18)</f>
        <v>273.03996301000001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349.60546799999997</v>
      </c>
      <c r="K20" s="617">
        <f>K7*別紙!$C6/100*別紙!$E6/10^3</f>
        <v>349.60546799999997</v>
      </c>
      <c r="L20" s="617">
        <f>L7*別紙!$C6/100*別紙!$E6/10^3</f>
        <v>349.60546799999997</v>
      </c>
      <c r="M20" s="617">
        <f>M7*別紙!$C6/100*別紙!$E6/10^3</f>
        <v>349.20864</v>
      </c>
      <c r="N20" s="617">
        <f>N7*別紙!$C6/100*別紙!$E6/10^3</f>
        <v>363.62672399999991</v>
      </c>
      <c r="O20" s="617">
        <f>O7*別紙!$C6/100*別紙!$E6/10^3</f>
        <v>560.05658399999993</v>
      </c>
      <c r="P20" s="617">
        <f>P7*別紙!$C6/100*別紙!$E6/10^3</f>
        <v>821.96306400000014</v>
      </c>
      <c r="Q20" s="617">
        <f>Q7*別紙!$C6/100*別紙!$E6/10^3</f>
        <v>821.96306400000014</v>
      </c>
      <c r="R20" s="634">
        <f>R7*別紙!$C6/100*別紙!$E6/10^3</f>
        <v>1215.8809919999999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62567.423999999999</v>
      </c>
      <c r="K21" s="617">
        <f>K8*別紙!$C7/100*別紙!$E7/10^3</f>
        <v>62567.423999999999</v>
      </c>
      <c r="L21" s="617">
        <f>L8*別紙!$C7/100*別紙!$E7/10^3</f>
        <v>60872.455104000001</v>
      </c>
      <c r="M21" s="617">
        <f>M8*別紙!$C7/100*別紙!$E7/10^3</f>
        <v>61339.972799999996</v>
      </c>
      <c r="N21" s="617">
        <f>N8*別紙!$C7/100*別紙!$E7/10^3</f>
        <v>64020.378623999997</v>
      </c>
      <c r="O21" s="617">
        <f>O8*別紙!$C7/100*別紙!$E7/10^3</f>
        <v>65543.504352000004</v>
      </c>
      <c r="P21" s="617">
        <f>P8*別紙!$C7/100*別紙!$E7/10^3</f>
        <v>66252.601823999998</v>
      </c>
      <c r="Q21" s="617">
        <f>Q8*別紙!$C7/100*別紙!$E7/10^3</f>
        <v>66628.006367999988</v>
      </c>
      <c r="R21" s="634">
        <f>R8*別紙!$C7/100*別紙!$E7/10^3</f>
        <v>67760.737439999983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630.72</v>
      </c>
      <c r="N22" s="617">
        <f>N9*別紙!$C8/100*別紙!$E8/10^3</f>
        <v>630.72</v>
      </c>
      <c r="O22" s="617">
        <f>O9*別紙!$C8/100*別紙!$E8/10^3</f>
        <v>630.72</v>
      </c>
      <c r="P22" s="617">
        <f>P9*別紙!$C8/100*別紙!$E8/10^3</f>
        <v>630.72</v>
      </c>
      <c r="Q22" s="617">
        <f>Q9*別紙!$C8/100*別紙!$E8/10^3</f>
        <v>630.72</v>
      </c>
      <c r="R22" s="634">
        <f>R9*別紙!$C8/100*別紙!$E8/10^3</f>
        <v>630.72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62953.033067999997</v>
      </c>
      <c r="K25" s="657">
        <f t="shared" si="3"/>
        <v>62956.993463999999</v>
      </c>
      <c r="L25" s="657">
        <f t="shared" si="3"/>
        <v>61262.024568000001</v>
      </c>
      <c r="M25" s="657">
        <f t="shared" si="3"/>
        <v>62363.705819999996</v>
      </c>
      <c r="N25" s="657">
        <f t="shared" si="3"/>
        <v>65057.929667999997</v>
      </c>
      <c r="O25" s="657">
        <f t="shared" si="3"/>
        <v>66777.485256</v>
      </c>
      <c r="P25" s="657">
        <f t="shared" si="3"/>
        <v>67755.569915999993</v>
      </c>
      <c r="Q25" s="657">
        <f t="shared" si="3"/>
        <v>68130.974459999983</v>
      </c>
      <c r="R25" s="658">
        <f t="shared" ref="R25" si="4">SUM(R19:R24)</f>
        <v>69657.623459999988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21263.013207975513</v>
      </c>
      <c r="K26" s="654">
        <f>(VLOOKUP(年度マスタ!$K$4&amp;"_"&amp;K$18,データシート1!$A:$BT,MATCH("da_合計",データシート1!$A$1:$BT$1,0),0))/10^3</f>
        <v>21074.956376995218</v>
      </c>
      <c r="L26" s="654">
        <f>(VLOOKUP(年度マスタ!$K$4&amp;"_"&amp;L$18,データシート1!$A:$BT,MATCH("da_合計",データシート1!$A$1:$BT$1,0),0))/10^3</f>
        <v>20155.151766318802</v>
      </c>
      <c r="M26" s="654">
        <f>(VLOOKUP(年度マスタ!$K$4&amp;"_"&amp;M$18,データシート1!$A:$BT,MATCH("da_合計",データシート1!$A$1:$BT$1,0),0))/10^3</f>
        <v>18679.649103885771</v>
      </c>
      <c r="N26" s="654">
        <f>(VLOOKUP(年度マスタ!$K$4&amp;"_"&amp;N$18,データシート1!$A:$BT,MATCH("da_合計",データシート1!$A$1:$BT$1,0),0))/10^3</f>
        <v>18784.080329538327</v>
      </c>
      <c r="O26" s="654">
        <f>(VLOOKUP(年度マスタ!$K$4&amp;"_"&amp;O$18,データシート1!$A:$BT,MATCH("da_合計",データシート1!$A$1:$BT$1,0),0))/10^3</f>
        <v>19241.375957744942</v>
      </c>
      <c r="P26" s="654">
        <f>(VLOOKUP(年度マスタ!$K$4&amp;"_"&amp;P$18,データシート1!$A:$BT,MATCH("da_合計",データシート1!$A$1:$BT$1,0),0))/10^3</f>
        <v>18872.924594364893</v>
      </c>
      <c r="Q26" s="654">
        <f>(VLOOKUP(年度マスタ!$K$4&amp;"_"&amp;Q$18,データシート1!$A:$BT,MATCH("da_合計",データシート1!$A$1:$BT$1,0),0))/10^3</f>
        <v>18912.479872873635</v>
      </c>
      <c r="R26" s="655">
        <f>Q26</f>
        <v>18912.479872873635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2.9606825924552891</v>
      </c>
      <c r="K27" s="839">
        <f t="shared" ref="K27:P27" si="5">K25/K26</f>
        <v>2.987289384509566</v>
      </c>
      <c r="L27" s="839">
        <f t="shared" si="5"/>
        <v>3.0395218690625163</v>
      </c>
      <c r="M27" s="839">
        <f t="shared" si="5"/>
        <v>3.3385908628779859</v>
      </c>
      <c r="N27" s="839">
        <f t="shared" si="5"/>
        <v>3.4634610013722713</v>
      </c>
      <c r="O27" s="839">
        <f t="shared" si="5"/>
        <v>3.4705150714089688</v>
      </c>
      <c r="P27" s="839">
        <f t="shared" si="5"/>
        <v>3.590093818116062</v>
      </c>
      <c r="Q27" s="839">
        <f>Q25/Q26</f>
        <v>3.6024347371663801</v>
      </c>
      <c r="R27" s="840">
        <f>R25/R26</f>
        <v>3.6831565150750345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3.6831565150750345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396.93439413872886</v>
      </c>
      <c r="AA52" s="173"/>
      <c r="AB52" s="678" t="s">
        <v>413</v>
      </c>
      <c r="AC52" s="679">
        <f>$AD6</f>
        <v>351848.85600000003</v>
      </c>
      <c r="AD52" s="680">
        <f>R19+R20</f>
        <v>1266.1660199999999</v>
      </c>
      <c r="AE52" s="681">
        <f t="shared" ref="AE52:AE54" si="6">IFERROR(AD52/AC52,"-")</f>
        <v>3.5986077499140703E-3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7488101.2601271262</v>
      </c>
      <c r="Z53" s="1130"/>
      <c r="AA53" s="173"/>
      <c r="AB53" s="678" t="s">
        <v>377</v>
      </c>
      <c r="AC53" s="679">
        <f>$AD9</f>
        <v>7024251.9270000001</v>
      </c>
      <c r="AD53" s="680">
        <f>R21</f>
        <v>67760.737439999983</v>
      </c>
      <c r="AE53" s="681">
        <f t="shared" si="6"/>
        <v>9.6466838240154111E-3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130912.95699999999</v>
      </c>
      <c r="AD54" s="679">
        <f>R22</f>
        <v>630.72</v>
      </c>
      <c r="AE54" s="681">
        <f t="shared" si="6"/>
        <v>4.8178577159478575E-3</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7</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8</v>
      </c>
      <c r="AN54" s="443">
        <f>VLOOKUP(年度マスタ!$K$4&amp;"_"&amp;AN$53,データシート1!$A$1:$BT$2000,MATCH("ca_太陽光発電（10kW未満）",データシート1!$A$1:$BT$1,0),0)</f>
        <v>8</v>
      </c>
      <c r="AO54" s="443">
        <f>VLOOKUP(年度マスタ!$K$4&amp;"_"&amp;AO$53,データシート1!$A$1:$BT$2000,MATCH("ca_太陽光発電（10kW未満）",データシート1!$A$1:$BT$1,0),0)</f>
        <v>8</v>
      </c>
      <c r="AP54" s="443">
        <f>VLOOKUP(年度マスタ!$K$4&amp;"_"&amp;AP$53,データシート1!$A$1:$BT$2000,MATCH("ca_太陽光発電（10kW未満）",データシート1!$A$1:$BT$1,0),0)</f>
        <v>9</v>
      </c>
      <c r="AQ54" s="443">
        <f>VLOOKUP(年度マスタ!$K$4&amp;"_"&amp;AQ$53,データシート1!$A$1:$BT$2000,MATCH("ca_太陽光発電（10kW未満）",データシート1!$A$1:$BT$1,0),0)</f>
        <v>9</v>
      </c>
      <c r="AR54" s="443">
        <f>VLOOKUP(年度マスタ!$K$4&amp;"_"&amp;AR$53,データシート1!$A$1:$BT$2000,MATCH("ca_太陽光発電（10kW未満）",データシート1!$A$1:$BT$1,0),0)</f>
        <v>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上ノ国町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上ノ国町</v>
      </c>
      <c r="AZ12" s="1023" t="str">
        <f>年度マスタ!$K4</f>
        <v>01362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上ノ国町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上ノ国町</v>
      </c>
      <c r="AZ4" s="1038" t="str">
        <f>年度マスタ!$K4</f>
        <v>01362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01363</v>
      </c>
      <c r="AY72" s="18" t="str">
        <f>IF(IFERROR(比較地域マスタ!$AE7,"")=0,"",IFERROR(比較地域マスタ!$AE7,""))</f>
        <v>厚沢部町</v>
      </c>
      <c r="AZ72" s="16"/>
      <c r="BA72" s="22">
        <v>1</v>
      </c>
      <c r="BB72" s="22">
        <v>1</v>
      </c>
      <c r="BC72" s="18" t="str">
        <f>AX72</f>
        <v>01363</v>
      </c>
      <c r="BD72" s="18" t="str">
        <f>AY72</f>
        <v>厚沢部町</v>
      </c>
      <c r="BE72" s="33">
        <f>VLOOKUP(BC72&amp;"_"&amp;$AZ$9,データシート3!A:AB,MATCH("ea_"&amp;"太陽光（建物系）"&amp;"_年間発電",データシート3!$A$1:$AB$1,0),0)/10^3+VLOOKUP(BC72&amp;"_"&amp;$AZ$9,データシート3!A:AB,MATCH("ea_"&amp;"太陽光（土地系）"&amp;"_年間発電",データシート3!$A$1:$AB$1,0),0)/10^3</f>
        <v>1478078.4810000001</v>
      </c>
      <c r="BF72" s="33">
        <f>VLOOKUP(BC72&amp;"_"&amp;$AZ$9,データシート3!A:AB,MATCH("ea_"&amp;"風力（陸上）"&amp;"_年間発電",データシート3!$A$1:$AB$1,0),0)/10^3</f>
        <v>2787901.0060000001</v>
      </c>
      <c r="BG72" s="33">
        <f>VLOOKUP(BC72&amp;"_"&amp;$AZ$9,データシート3!A:AB,MATCH("ea_"&amp;"中小水（河川）"&amp;"_年間発電",データシート3!$A$1:$AB$1,0),0)/10^3+VLOOKUP(BC72&amp;"_"&amp;$AZ$9,データシート3!A:AB,MATCH("ea_"&amp;"中小水（農業用水路）"&amp;"_年間発電",データシート3!$A$1:$AB$1,0),0)/10^3</f>
        <v>63620.567999999999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35.075000000000003</v>
      </c>
      <c r="BI72" s="33">
        <f>SUM(BE72:BH72)</f>
        <v>4329635.13</v>
      </c>
      <c r="BJ72" s="33">
        <f>(VLOOKUP($BC72&amp;"_"&amp;$AZ$8,データシート3!$A:$AN,MATCH("da_合計",データシート3!$A$1:$AN$1,0),0))/10^3</f>
        <v>17727.379525532768</v>
      </c>
      <c r="BK72" s="33">
        <f t="shared" ref="BK72:BK103" si="21">BI72-BJ72</f>
        <v>4311907.7504744669</v>
      </c>
      <c r="BL72" s="33">
        <f t="shared" ref="BL72:BL103" si="22">IF(BK72&gt;0,0,BK72)</f>
        <v>0</v>
      </c>
      <c r="BM72" s="33">
        <f t="shared" ref="BM72:BM103" si="23">IF(BK72&gt;0,BK72,0)</f>
        <v>4311907.7504744669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01581</v>
      </c>
      <c r="AY73" s="18" t="str">
        <f>IF(IFERROR(比較地域マスタ!$AE8,"")=0,"",IFERROR(比較地域マスタ!$AE8,""))</f>
        <v>厚真町</v>
      </c>
      <c r="AZ73" s="16"/>
      <c r="BA73" s="22">
        <v>2</v>
      </c>
      <c r="BB73" s="22">
        <v>1</v>
      </c>
      <c r="BC73" s="18" t="str">
        <f t="shared" ref="BC73:BC136" si="24">AX73</f>
        <v>01581</v>
      </c>
      <c r="BD73" s="18" t="str">
        <f t="shared" ref="BD73:BD136" si="25">AY73</f>
        <v>厚真町</v>
      </c>
      <c r="BE73" s="33">
        <f>VLOOKUP(BC73&amp;"_"&amp;$AZ$9,データシート3!A:AB,MATCH("ea_"&amp;"太陽光（建物系）"&amp;"_年間発電",データシート3!$A$1:$AB$1,0),0)/10^3+VLOOKUP(BC73&amp;"_"&amp;$AZ$9,データシート3!A:AB,MATCH("ea_"&amp;"太陽光（土地系）"&amp;"_年間発電",データシート3!$A$1:$AB$1,0),0)/10^3</f>
        <v>1282660.8360000001</v>
      </c>
      <c r="BF73" s="33">
        <f>VLOOKUP(BC73&amp;"_"&amp;$AZ$9,データシート3!A:AB,MATCH("ea_"&amp;"風力（陸上）"&amp;"_年間発電",データシート3!$A$1:$AB$1,0),0)/10^3</f>
        <v>2960047.0159999998</v>
      </c>
      <c r="BG73" s="33">
        <f>VLOOKUP(BC73&amp;"_"&amp;$AZ$9,データシート3!A:AB,MATCH("ea_"&amp;"中小水（河川）"&amp;"_年間発電",データシート3!$A$1:$AB$1,0),0)/10^3+VLOOKUP(BC73&amp;"_"&amp;$AZ$9,データシート3!A:AB,MATCH("ea_"&amp;"中小水（農業用水路）"&amp;"_年間発電",データシート3!$A$1:$AB$1,0),0)/10^3</f>
        <v>1894.317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76166.797999999995</v>
      </c>
      <c r="BI73" s="33">
        <f t="shared" ref="BI73:BI136" si="26">SUM(BE73:BH73)</f>
        <v>4320768.9670000002</v>
      </c>
      <c r="BJ73" s="33">
        <f>(VLOOKUP($BC73&amp;"_"&amp;$AZ$8,データシート3!$A:$AN,MATCH("da_合計",データシート3!$A$1:$AN$1,0),0))/10^3</f>
        <v>28223.256949879724</v>
      </c>
      <c r="BK73" s="33">
        <f t="shared" si="21"/>
        <v>4292545.71005012</v>
      </c>
      <c r="BL73" s="33">
        <f t="shared" si="22"/>
        <v>0</v>
      </c>
      <c r="BM73" s="33">
        <f t="shared" si="23"/>
        <v>4292545.71005012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01585</v>
      </c>
      <c r="AY74" s="18" t="str">
        <f>IF(IFERROR(比較地域マスタ!$AE9,"")=0,"",IFERROR(比較地域マスタ!$AE9,""))</f>
        <v>安平町</v>
      </c>
      <c r="AZ74" s="16"/>
      <c r="BA74" s="22">
        <v>3</v>
      </c>
      <c r="BB74" s="22">
        <v>1</v>
      </c>
      <c r="BC74" s="18" t="str">
        <f t="shared" si="24"/>
        <v>01585</v>
      </c>
      <c r="BD74" s="18" t="str">
        <f t="shared" si="25"/>
        <v>安平町</v>
      </c>
      <c r="BE74" s="33">
        <f>VLOOKUP(BC74&amp;"_"&amp;$AZ$9,データシート3!A:AB,MATCH("ea_"&amp;"太陽光（建物系）"&amp;"_年間発電",データシート3!$A$1:$AB$1,0),0)/10^3+VLOOKUP(BC74&amp;"_"&amp;$AZ$9,データシート3!A:AB,MATCH("ea_"&amp;"太陽光（土地系）"&amp;"_年間発電",データシート3!$A$1:$AB$1,0),0)/10^3</f>
        <v>2802370.13</v>
      </c>
      <c r="BF74" s="33">
        <f>VLOOKUP(BC74&amp;"_"&amp;$AZ$9,データシート3!A:AB,MATCH("ea_"&amp;"風力（陸上）"&amp;"_年間発電",データシート3!$A$1:$AB$1,0),0)/10^3</f>
        <v>1671111.9350000003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85887.49</v>
      </c>
      <c r="BI74" s="33">
        <f t="shared" si="26"/>
        <v>4559369.5550000006</v>
      </c>
      <c r="BJ74" s="33">
        <f>(VLOOKUP($BC74&amp;"_"&amp;$AZ$8,データシート3!$A:$AN,MATCH("da_合計",データシート3!$A$1:$AN$1,0),0))/10^3</f>
        <v>50819.359701384834</v>
      </c>
      <c r="BK74" s="33">
        <f t="shared" si="21"/>
        <v>4508550.1952986158</v>
      </c>
      <c r="BL74" s="33">
        <f t="shared" si="22"/>
        <v>0</v>
      </c>
      <c r="BM74" s="33">
        <f t="shared" si="23"/>
        <v>4508550.1952986158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01370</v>
      </c>
      <c r="AY75" s="18" t="str">
        <f>IF(IFERROR(比較地域マスタ!$AE10,"")=0,"",IFERROR(比較地域マスタ!$AE10,""))</f>
        <v>今金町</v>
      </c>
      <c r="AZ75" s="16"/>
      <c r="BA75" s="22">
        <v>4</v>
      </c>
      <c r="BB75" s="22">
        <v>1</v>
      </c>
      <c r="BC75" s="18" t="str">
        <f t="shared" si="24"/>
        <v>01370</v>
      </c>
      <c r="BD75" s="18" t="str">
        <f t="shared" si="25"/>
        <v>今金町</v>
      </c>
      <c r="BE75" s="33">
        <f>VLOOKUP(BC75&amp;"_"&amp;$AZ$9,データシート3!A:AB,MATCH("ea_"&amp;"太陽光（建物系）"&amp;"_年間発電",データシート3!$A$1:$AB$1,0),0)/10^3+VLOOKUP(BC75&amp;"_"&amp;$AZ$9,データシート3!A:AB,MATCH("ea_"&amp;"太陽光（土地系）"&amp;"_年間発電",データシート3!$A$1:$AB$1,0),0)/10^3</f>
        <v>1678973.882</v>
      </c>
      <c r="BF75" s="33">
        <f>VLOOKUP(BC75&amp;"_"&amp;$AZ$9,データシート3!A:AB,MATCH("ea_"&amp;"風力（陸上）"&amp;"_年間発電",データシート3!$A$1:$AB$1,0),0)/10^3</f>
        <v>5740218.3109999998</v>
      </c>
      <c r="BG75" s="33">
        <f>VLOOKUP(BC75&amp;"_"&amp;$AZ$9,データシート3!A:AB,MATCH("ea_"&amp;"中小水（河川）"&amp;"_年間発電",データシート3!$A$1:$AB$1,0),0)/10^3+VLOOKUP(BC75&amp;"_"&amp;$AZ$9,データシート3!A:AB,MATCH("ea_"&amp;"中小水（農業用水路）"&amp;"_年間発電",データシート3!$A$1:$AB$1,0),0)/10^3</f>
        <v>113963.60700000002</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7533155.7999999998</v>
      </c>
      <c r="BJ75" s="33">
        <f>(VLOOKUP($BC75&amp;"_"&amp;$AZ$8,データシート3!$A:$AN,MATCH("da_合計",データシート3!$A$1:$AN$1,0),0))/10^3</f>
        <v>22013.868888204277</v>
      </c>
      <c r="BK75" s="33">
        <f t="shared" si="21"/>
        <v>7511141.9311117958</v>
      </c>
      <c r="BL75" s="33">
        <f t="shared" si="22"/>
        <v>0</v>
      </c>
      <c r="BM75" s="33">
        <f t="shared" si="23"/>
        <v>7511141.9311117958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01607</v>
      </c>
      <c r="AY76" s="18" t="str">
        <f>IF(IFERROR(比較地域マスタ!$AE11,"")=0,"",IFERROR(比較地域マスタ!$AE11,""))</f>
        <v>浦河町</v>
      </c>
      <c r="AZ76" s="16"/>
      <c r="BA76" s="22">
        <v>5</v>
      </c>
      <c r="BB76" s="22">
        <v>1</v>
      </c>
      <c r="BC76" s="18" t="str">
        <f t="shared" si="24"/>
        <v>01607</v>
      </c>
      <c r="BD76" s="18" t="str">
        <f t="shared" si="25"/>
        <v>浦河町</v>
      </c>
      <c r="BE76" s="33">
        <f>VLOOKUP(BC76&amp;"_"&amp;$AZ$9,データシート3!A:AB,MATCH("ea_"&amp;"太陽光（建物系）"&amp;"_年間発電",データシート3!$A$1:$AB$1,0),0)/10^3+VLOOKUP(BC76&amp;"_"&amp;$AZ$9,データシート3!A:AB,MATCH("ea_"&amp;"太陽光（土地系）"&amp;"_年間発電",データシート3!$A$1:$AB$1,0),0)/10^3</f>
        <v>2412242.2899999996</v>
      </c>
      <c r="BF76" s="33">
        <f>VLOOKUP(BC76&amp;"_"&amp;$AZ$9,データシート3!A:AB,MATCH("ea_"&amp;"風力（陸上）"&amp;"_年間発電",データシート3!$A$1:$AB$1,0),0)/10^3</f>
        <v>1085143.3500000001</v>
      </c>
      <c r="BG76" s="33">
        <f>VLOOKUP(BC76&amp;"_"&amp;$AZ$9,データシート3!A:AB,MATCH("ea_"&amp;"中小水（河川）"&amp;"_年間発電",データシート3!$A$1:$AB$1,0),0)/10^3+VLOOKUP(BC76&amp;"_"&amp;$AZ$9,データシート3!A:AB,MATCH("ea_"&amp;"中小水（農業用水路）"&amp;"_年間発電",データシート3!$A$1:$AB$1,0),0)/10^3</f>
        <v>31250.269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339.95800000000008</v>
      </c>
      <c r="BI76" s="33">
        <f t="shared" si="26"/>
        <v>3528975.8669999996</v>
      </c>
      <c r="BJ76" s="33">
        <f>(VLOOKUP($BC76&amp;"_"&amp;$AZ$8,データシート3!$A:$AN,MATCH("da_合計",データシート3!$A$1:$AN$1,0),0))/10^3</f>
        <v>69257.94901480191</v>
      </c>
      <c r="BK76" s="33">
        <f t="shared" si="21"/>
        <v>3459717.9179851976</v>
      </c>
      <c r="BL76" s="33">
        <f t="shared" si="22"/>
        <v>0</v>
      </c>
      <c r="BM76" s="33">
        <f t="shared" si="23"/>
        <v>3459717.9179851976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01361</v>
      </c>
      <c r="AY77" s="18" t="str">
        <f>IF(IFERROR(比較地域マスタ!$AE12,"")=0,"",IFERROR(比較地域マスタ!$AE12,""))</f>
        <v>江差町</v>
      </c>
      <c r="AZ77" s="16"/>
      <c r="BA77" s="22">
        <v>6</v>
      </c>
      <c r="BB77" s="22">
        <v>1</v>
      </c>
      <c r="BC77" s="18" t="str">
        <f t="shared" si="24"/>
        <v>01361</v>
      </c>
      <c r="BD77" s="18" t="str">
        <f t="shared" si="25"/>
        <v>江差町</v>
      </c>
      <c r="BE77" s="33">
        <f>VLOOKUP(BC77&amp;"_"&amp;$AZ$9,データシート3!A:AB,MATCH("ea_"&amp;"太陽光（建物系）"&amp;"_年間発電",データシート3!$A$1:$AB$1,0),0)/10^3+VLOOKUP(BC77&amp;"_"&amp;$AZ$9,データシート3!A:AB,MATCH("ea_"&amp;"太陽光（土地系）"&amp;"_年間発電",データシート3!$A$1:$AB$1,0),0)/10^3</f>
        <v>419621.788</v>
      </c>
      <c r="BF77" s="33">
        <f>VLOOKUP(BC77&amp;"_"&amp;$AZ$9,データシート3!A:AB,MATCH("ea_"&amp;"風力（陸上）"&amp;"_年間発電",データシート3!$A$1:$AB$1,0),0)/10^3</f>
        <v>817789.32</v>
      </c>
      <c r="BG77" s="33">
        <f>VLOOKUP(BC77&amp;"_"&amp;$AZ$9,データシート3!A:AB,MATCH("ea_"&amp;"中小水（河川）"&amp;"_年間発電",データシート3!$A$1:$AB$1,0),0)/10^3+VLOOKUP(BC77&amp;"_"&amp;$AZ$9,データシート3!A:AB,MATCH("ea_"&amp;"中小水（農業用水路）"&amp;"_年間発電",データシート3!$A$1:$AB$1,0),0)/10^3</f>
        <v>2239.9430000000007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308.56200000000001</v>
      </c>
      <c r="BI77" s="33">
        <f t="shared" si="26"/>
        <v>1239959.6129999999</v>
      </c>
      <c r="BJ77" s="33">
        <f>(VLOOKUP($BC77&amp;"_"&amp;$AZ$8,データシート3!$A:$AN,MATCH("da_合計",データシート3!$A$1:$AN$1,0),0))/10^3</f>
        <v>39657.039047407467</v>
      </c>
      <c r="BK77" s="33">
        <f t="shared" si="21"/>
        <v>1200302.5739525924</v>
      </c>
      <c r="BL77" s="33">
        <f t="shared" si="22"/>
        <v>0</v>
      </c>
      <c r="BM77" s="33">
        <f t="shared" si="23"/>
        <v>1200302.5739525924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01609</v>
      </c>
      <c r="AY78" s="18" t="str">
        <f>IF(IFERROR(比較地域マスタ!$AE13,"")=0,"",IFERROR(比較地域マスタ!$AE13,""))</f>
        <v>えりも町</v>
      </c>
      <c r="AZ78" s="16"/>
      <c r="BA78" s="22">
        <v>7</v>
      </c>
      <c r="BB78" s="22">
        <v>1</v>
      </c>
      <c r="BC78" s="18" t="str">
        <f t="shared" si="24"/>
        <v>01609</v>
      </c>
      <c r="BD78" s="18" t="str">
        <f t="shared" si="25"/>
        <v>えりも町</v>
      </c>
      <c r="BE78" s="33">
        <f>VLOOKUP(BC78&amp;"_"&amp;$AZ$9,データシート3!A:AB,MATCH("ea_"&amp;"太陽光（建物系）"&amp;"_年間発電",データシート3!$A$1:$AB$1,0),0)/10^3+VLOOKUP(BC78&amp;"_"&amp;$AZ$9,データシート3!A:AB,MATCH("ea_"&amp;"太陽光（土地系）"&amp;"_年間発電",データシート3!$A$1:$AB$1,0),0)/10^3</f>
        <v>907458.15800000017</v>
      </c>
      <c r="BF78" s="33">
        <f>VLOOKUP(BC78&amp;"_"&amp;$AZ$9,データシート3!A:AB,MATCH("ea_"&amp;"風力（陸上）"&amp;"_年間発電",データシート3!$A$1:$AB$1,0),0)/10^3</f>
        <v>2443951.7170000006</v>
      </c>
      <c r="BG78" s="33">
        <f>VLOOKUP(BC78&amp;"_"&amp;$AZ$9,データシート3!A:AB,MATCH("ea_"&amp;"中小水（河川）"&amp;"_年間発電",データシート3!$A$1:$AB$1,0),0)/10^3+VLOOKUP(BC78&amp;"_"&amp;$AZ$9,データシート3!A:AB,MATCH("ea_"&amp;"中小水（農業用水路）"&amp;"_年間発電",データシート3!$A$1:$AB$1,0),0)/10^3</f>
        <v>35630.402000000002</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1413.058</v>
      </c>
      <c r="BI78" s="33">
        <f t="shared" si="26"/>
        <v>3388453.3350000009</v>
      </c>
      <c r="BJ78" s="33">
        <f>(VLOOKUP($BC78&amp;"_"&amp;$AZ$8,データシート3!$A:$AN,MATCH("da_合計",データシート3!$A$1:$AN$1,0),0))/10^3</f>
        <v>21065.385915567993</v>
      </c>
      <c r="BK78" s="33">
        <f t="shared" si="21"/>
        <v>3367387.9490844328</v>
      </c>
      <c r="BL78" s="33">
        <f t="shared" si="22"/>
        <v>0</v>
      </c>
      <c r="BM78" s="33">
        <f t="shared" si="23"/>
        <v>3367387.9490844328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01367</v>
      </c>
      <c r="AY79" s="18" t="str">
        <f>IF(IFERROR(比較地域マスタ!$AE14,"")=0,"",IFERROR(比較地域マスタ!$AE14,""))</f>
        <v>奥尻町</v>
      </c>
      <c r="AZ79" s="16"/>
      <c r="BA79" s="22">
        <v>8</v>
      </c>
      <c r="BB79" s="22">
        <v>1</v>
      </c>
      <c r="BC79" s="18" t="str">
        <f t="shared" si="24"/>
        <v>01367</v>
      </c>
      <c r="BD79" s="18" t="str">
        <f t="shared" si="25"/>
        <v>奥尻町</v>
      </c>
      <c r="BE79" s="33">
        <f>VLOOKUP(BC79&amp;"_"&amp;$AZ$9,データシート3!A:AB,MATCH("ea_"&amp;"太陽光（建物系）"&amp;"_年間発電",データシート3!$A$1:$AB$1,0),0)/10^3+VLOOKUP(BC79&amp;"_"&amp;$AZ$9,データシート3!A:AB,MATCH("ea_"&amp;"太陽光（土地系）"&amp;"_年間発電",データシート3!$A$1:$AB$1,0),0)/10^3</f>
        <v>236277.53799999997</v>
      </c>
      <c r="BF79" s="33">
        <f>VLOOKUP(BC79&amp;"_"&amp;$AZ$9,データシート3!A:AB,MATCH("ea_"&amp;"風力（陸上）"&amp;"_年間発電",データシート3!$A$1:$AB$1,0),0)/10^3</f>
        <v>2667447.5490000001</v>
      </c>
      <c r="BG79" s="33">
        <f>VLOOKUP(BC79&amp;"_"&amp;$AZ$9,データシート3!A:AB,MATCH("ea_"&amp;"中小水（河川）"&amp;"_年間発電",データシート3!$A$1:$AB$1,0),0)/10^3+VLOOKUP(BC79&amp;"_"&amp;$AZ$9,データシート3!A:AB,MATCH("ea_"&amp;"中小水（農業用水路）"&amp;"_年間発電",データシート3!$A$1:$AB$1,0),0)/10^3</f>
        <v>12511.291999999999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1098.854</v>
      </c>
      <c r="BI79" s="33">
        <f t="shared" si="26"/>
        <v>2917335.233</v>
      </c>
      <c r="BJ79" s="33">
        <f>(VLOOKUP($BC79&amp;"_"&amp;$AZ$8,データシート3!$A:$AN,MATCH("da_合計",データシート3!$A$1:$AN$1,0),0))/10^3</f>
        <v>13620.031759808244</v>
      </c>
      <c r="BK79" s="33">
        <f t="shared" si="21"/>
        <v>2903715.2012401917</v>
      </c>
      <c r="BL79" s="33">
        <f>IF(BK79&gt;0,0,BK79)</f>
        <v>0</v>
      </c>
      <c r="BM79" s="33">
        <f>IF(BK79&gt;0,BK79,0)</f>
        <v>2903715.2012401917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01347</v>
      </c>
      <c r="AY80" s="18" t="str">
        <f>IF(IFERROR(比較地域マスタ!$AE15,"")=0,"",IFERROR(比較地域マスタ!$AE15,""))</f>
        <v>長万部町</v>
      </c>
      <c r="AZ80" s="16"/>
      <c r="BA80" s="22">
        <v>9</v>
      </c>
      <c r="BB80" s="22">
        <v>1</v>
      </c>
      <c r="BC80" s="18" t="str">
        <f t="shared" si="24"/>
        <v>01347</v>
      </c>
      <c r="BD80" s="18" t="str">
        <f t="shared" si="25"/>
        <v>長万部町</v>
      </c>
      <c r="BE80" s="33">
        <f>VLOOKUP(BC80&amp;"_"&amp;$AZ$9,データシート3!A:AB,MATCH("ea_"&amp;"太陽光（建物系）"&amp;"_年間発電",データシート3!$A$1:$AB$1,0),0)/10^3+VLOOKUP(BC80&amp;"_"&amp;$AZ$9,データシート3!A:AB,MATCH("ea_"&amp;"太陽光（土地系）"&amp;"_年間発電",データシート3!$A$1:$AB$1,0),0)/10^3</f>
        <v>1044996.449</v>
      </c>
      <c r="BF80" s="33">
        <f>VLOOKUP(BC80&amp;"_"&amp;$AZ$9,データシート3!A:AB,MATCH("ea_"&amp;"風力（陸上）"&amp;"_年間発電",データシート3!$A$1:$AB$1,0),0)/10^3</f>
        <v>2854906.679</v>
      </c>
      <c r="BG80" s="33">
        <f>VLOOKUP(BC80&amp;"_"&amp;$AZ$9,データシート3!A:AB,MATCH("ea_"&amp;"中小水（河川）"&amp;"_年間発電",データシート3!$A$1:$AB$1,0),0)/10^3+VLOOKUP(BC80&amp;"_"&amp;$AZ$9,データシート3!A:AB,MATCH("ea_"&amp;"中小水（農業用水路）"&amp;"_年間発電",データシート3!$A$1:$AB$1,0),0)/10^3</f>
        <v>5520.0200000000013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2999.0390000000002</v>
      </c>
      <c r="BI80" s="33">
        <f t="shared" si="26"/>
        <v>3908422.1869999999</v>
      </c>
      <c r="BJ80" s="33">
        <f>(VLOOKUP($BC80&amp;"_"&amp;$AZ$8,データシート3!$A:$AN,MATCH("da_合計",データシート3!$A$1:$AN$1,0),0))/10^3</f>
        <v>28402.809986147095</v>
      </c>
      <c r="BK80" s="33">
        <f t="shared" si="21"/>
        <v>3880019.3770138528</v>
      </c>
      <c r="BL80" s="33">
        <f t="shared" si="22"/>
        <v>0</v>
      </c>
      <c r="BM80" s="33">
        <f t="shared" si="23"/>
        <v>3880019.3770138528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01364</v>
      </c>
      <c r="AY81" s="18" t="str">
        <f>IF(IFERROR(比較地域マスタ!$AE16,"")=0,"",IFERROR(比較地域マスタ!$AE16,""))</f>
        <v>乙部町</v>
      </c>
      <c r="AZ81" s="16"/>
      <c r="BA81" s="22">
        <v>10</v>
      </c>
      <c r="BB81" s="22">
        <v>1</v>
      </c>
      <c r="BC81" s="18" t="str">
        <f t="shared" si="24"/>
        <v>01364</v>
      </c>
      <c r="BD81" s="18" t="str">
        <f t="shared" si="25"/>
        <v>乙部町</v>
      </c>
      <c r="BE81" s="33">
        <f>VLOOKUP(BC81&amp;"_"&amp;$AZ$9,データシート3!A:AB,MATCH("ea_"&amp;"太陽光（建物系）"&amp;"_年間発電",データシート3!$A$1:$AB$1,0),0)/10^3+VLOOKUP(BC81&amp;"_"&amp;$AZ$9,データシート3!A:AB,MATCH("ea_"&amp;"太陽光（土地系）"&amp;"_年間発電",データシート3!$A$1:$AB$1,0),0)/10^3</f>
        <v>336144.26799999998</v>
      </c>
      <c r="BF81" s="33">
        <f>VLOOKUP(BC81&amp;"_"&amp;$AZ$9,データシート3!A:AB,MATCH("ea_"&amp;"風力（陸上）"&amp;"_年間発電",データシート3!$A$1:$AB$1,0),0)/10^3</f>
        <v>543010.09199999995</v>
      </c>
      <c r="BG81" s="33">
        <f>VLOOKUP(BC81&amp;"_"&amp;$AZ$9,データシート3!A:AB,MATCH("ea_"&amp;"中小水（河川）"&amp;"_年間発電",データシート3!$A$1:$AB$1,0),0)/10^3+VLOOKUP(BC81&amp;"_"&amp;$AZ$9,データシート3!A:AB,MATCH("ea_"&amp;"中小水（農業用水路）"&amp;"_年間発電",データシート3!$A$1:$AB$1,0),0)/10^3</f>
        <v>27928.907999999999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216.58199999999999</v>
      </c>
      <c r="BI81" s="33">
        <f t="shared" si="26"/>
        <v>907299.85</v>
      </c>
      <c r="BJ81" s="33">
        <f>(VLOOKUP($BC81&amp;"_"&amp;$AZ$8,データシート3!$A:$AN,MATCH("da_合計",データシート3!$A$1:$AN$1,0),0))/10^3</f>
        <v>15315.01810382837</v>
      </c>
      <c r="BK81" s="33">
        <f t="shared" si="21"/>
        <v>891984.83189617156</v>
      </c>
      <c r="BL81" s="33">
        <f t="shared" si="22"/>
        <v>0</v>
      </c>
      <c r="BM81" s="33">
        <f t="shared" si="23"/>
        <v>891984.83189617156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01362</v>
      </c>
      <c r="AY82" s="18" t="str">
        <f>IF(IFERROR(比較地域マスタ!$AE17,"")=0,"",IFERROR(比較地域マスタ!$AE17,""))</f>
        <v>上ノ国町</v>
      </c>
      <c r="AZ82" s="16"/>
      <c r="BA82" s="22">
        <v>11</v>
      </c>
      <c r="BB82" s="22">
        <v>1</v>
      </c>
      <c r="BC82" s="18" t="str">
        <f t="shared" si="24"/>
        <v>01362</v>
      </c>
      <c r="BD82" s="18" t="str">
        <f t="shared" si="25"/>
        <v>上ノ国町</v>
      </c>
      <c r="BE82" s="33">
        <f>VLOOKUP(BC82&amp;"_"&amp;$AZ$9,データシート3!A:AB,MATCH("ea_"&amp;"太陽光（建物系）"&amp;"_年間発電",データシート3!$A$1:$AB$1,0),0)/10^3+VLOOKUP(BC82&amp;"_"&amp;$AZ$9,データシート3!A:AB,MATCH("ea_"&amp;"太陽光（土地系）"&amp;"_年間発電",データシート3!$A$1:$AB$1,0),0)/10^3</f>
        <v>351848.85600000003</v>
      </c>
      <c r="BF82" s="33">
        <f>VLOOKUP(BC82&amp;"_"&amp;$AZ$9,データシート3!A:AB,MATCH("ea_"&amp;"風力（陸上）"&amp;"_年間発電",データシート3!$A$1:$AB$1,0),0)/10^3</f>
        <v>7024251.9270000001</v>
      </c>
      <c r="BG82" s="33">
        <f>VLOOKUP(BC82&amp;"_"&amp;$AZ$9,データシート3!A:AB,MATCH("ea_"&amp;"中小水（河川）"&amp;"_年間発電",データシート3!$A$1:$AB$1,0),0)/10^3+VLOOKUP(BC82&amp;"_"&amp;$AZ$9,データシート3!A:AB,MATCH("ea_"&amp;"中小水（農業用水路）"&amp;"_年間発電",データシート3!$A$1:$AB$1,0),0)/10^3</f>
        <v>130912.95699999999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7507013.7400000002</v>
      </c>
      <c r="BJ82" s="33">
        <f>(VLOOKUP($BC82&amp;"_"&amp;$AZ$8,データシート3!$A:$AN,MATCH("da_合計",データシート3!$A$1:$AN$1,0),0))/10^3</f>
        <v>18912.479872873635</v>
      </c>
      <c r="BK82" s="33">
        <f t="shared" si="21"/>
        <v>7488101.2601271262</v>
      </c>
      <c r="BL82" s="33">
        <f t="shared" si="22"/>
        <v>0</v>
      </c>
      <c r="BM82" s="33">
        <f t="shared" si="23"/>
        <v>7488101.2601271262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01334</v>
      </c>
      <c r="AY83" s="18" t="str">
        <f>IF(IFERROR(比較地域マスタ!$AE18,"")=0,"",IFERROR(比較地域マスタ!$AE18,""))</f>
        <v>木古内町</v>
      </c>
      <c r="AZ83" s="16"/>
      <c r="BA83" s="22">
        <v>12</v>
      </c>
      <c r="BB83" s="22">
        <v>1</v>
      </c>
      <c r="BC83" s="18" t="str">
        <f t="shared" si="24"/>
        <v>01334</v>
      </c>
      <c r="BD83" s="18" t="str">
        <f t="shared" si="25"/>
        <v>木古内町</v>
      </c>
      <c r="BE83" s="33">
        <f>VLOOKUP(BC83&amp;"_"&amp;$AZ$9,データシート3!A:AB,MATCH("ea_"&amp;"太陽光（建物系）"&amp;"_年間発電",データシート3!$A$1:$AB$1,0),0)/10^3+VLOOKUP(BC83&amp;"_"&amp;$AZ$9,データシート3!A:AB,MATCH("ea_"&amp;"太陽光（土地系）"&amp;"_年間発電",データシート3!$A$1:$AB$1,0),0)/10^3</f>
        <v>384183.64499999996</v>
      </c>
      <c r="BF83" s="33">
        <f>VLOOKUP(BC83&amp;"_"&amp;$AZ$9,データシート3!A:AB,MATCH("ea_"&amp;"風力（陸上）"&amp;"_年間発電",データシート3!$A$1:$AB$1,0),0)/10^3</f>
        <v>2156479.253</v>
      </c>
      <c r="BG83" s="33">
        <f>VLOOKUP(BC83&amp;"_"&amp;$AZ$9,データシート3!A:AB,MATCH("ea_"&amp;"中小水（河川）"&amp;"_年間発電",データシート3!$A$1:$AB$1,0),0)/10^3+VLOOKUP(BC83&amp;"_"&amp;$AZ$9,データシート3!A:AB,MATCH("ea_"&amp;"中小水（農業用水路）"&amp;"_年間発電",データシート3!$A$1:$AB$1,0),0)/10^3</f>
        <v>17526.179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2558189.077</v>
      </c>
      <c r="BJ83" s="33">
        <f>(VLOOKUP($BC83&amp;"_"&amp;$AZ$8,データシート3!$A:$AN,MATCH("da_合計",データシート3!$A$1:$AN$1,0),0))/10^3</f>
        <v>17557.075941096089</v>
      </c>
      <c r="BK83" s="33">
        <f t="shared" si="21"/>
        <v>2540632.001058904</v>
      </c>
      <c r="BL83" s="33">
        <f t="shared" si="22"/>
        <v>0</v>
      </c>
      <c r="BM83" s="33">
        <f t="shared" si="23"/>
        <v>2540632.001058904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01608</v>
      </c>
      <c r="AY84" s="18" t="str">
        <f>IF(IFERROR(比較地域マスタ!$AE19,"")=0,"",IFERROR(比較地域マスタ!$AE19,""))</f>
        <v>様似町</v>
      </c>
      <c r="AZ84" s="16"/>
      <c r="BA84" s="22">
        <v>13</v>
      </c>
      <c r="BB84" s="22">
        <v>1</v>
      </c>
      <c r="BC84" s="18" t="str">
        <f t="shared" si="24"/>
        <v>01608</v>
      </c>
      <c r="BD84" s="18" t="str">
        <f t="shared" si="25"/>
        <v>様似町</v>
      </c>
      <c r="BE84" s="33">
        <f>VLOOKUP(BC84&amp;"_"&amp;$AZ$9,データシート3!A:AB,MATCH("ea_"&amp;"太陽光（建物系）"&amp;"_年間発電",データシート3!$A$1:$AB$1,0),0)/10^3+VLOOKUP(BC84&amp;"_"&amp;$AZ$9,データシート3!A:AB,MATCH("ea_"&amp;"太陽光（土地系）"&amp;"_年間発電",データシート3!$A$1:$AB$1,0),0)/10^3</f>
        <v>486249.97400000005</v>
      </c>
      <c r="BF84" s="33">
        <f>VLOOKUP(BC84&amp;"_"&amp;$AZ$9,データシート3!A:AB,MATCH("ea_"&amp;"風力（陸上）"&amp;"_年間発電",データシート3!$A$1:$AB$1,0),0)/10^3</f>
        <v>1014798.444</v>
      </c>
      <c r="BG84" s="33">
        <f>VLOOKUP(BC84&amp;"_"&amp;$AZ$9,データシート3!A:AB,MATCH("ea_"&amp;"中小水（河川）"&amp;"_年間発電",データシート3!$A$1:$AB$1,0),0)/10^3+VLOOKUP(BC84&amp;"_"&amp;$AZ$9,データシート3!A:AB,MATCH("ea_"&amp;"中小水（農業用水路）"&amp;"_年間発電",データシート3!$A$1:$AB$1,0),0)/10^3</f>
        <v>13263.278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181.50700000000001</v>
      </c>
      <c r="BI84" s="33">
        <f t="shared" si="26"/>
        <v>1514493.203</v>
      </c>
      <c r="BJ84" s="33">
        <f>(VLOOKUP($BC84&amp;"_"&amp;$AZ$8,データシート3!$A:$AN,MATCH("da_合計",データシート3!$A$1:$AN$1,0),0))/10^3</f>
        <v>20488.12519857493</v>
      </c>
      <c r="BK84" s="33">
        <f t="shared" si="21"/>
        <v>1494005.077801425</v>
      </c>
      <c r="BL84" s="33">
        <f t="shared" si="22"/>
        <v>0</v>
      </c>
      <c r="BM84" s="33">
        <f t="shared" si="23"/>
        <v>1494005.077801425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01343</v>
      </c>
      <c r="AY85" s="18" t="str">
        <f>IF(IFERROR(比較地域マスタ!$AE20,"")=0,"",IFERROR(比較地域マスタ!$AE20,""))</f>
        <v>鹿部町</v>
      </c>
      <c r="AZ85" s="16"/>
      <c r="BA85" s="22">
        <v>14</v>
      </c>
      <c r="BB85" s="22">
        <v>1</v>
      </c>
      <c r="BC85" s="18" t="str">
        <f t="shared" si="24"/>
        <v>01343</v>
      </c>
      <c r="BD85" s="18" t="str">
        <f t="shared" si="25"/>
        <v>鹿部町</v>
      </c>
      <c r="BE85" s="33">
        <f>VLOOKUP(BC85&amp;"_"&amp;$AZ$9,データシート3!A:AB,MATCH("ea_"&amp;"太陽光（建物系）"&amp;"_年間発電",データシート3!$A$1:$AB$1,0),0)/10^3+VLOOKUP(BC85&amp;"_"&amp;$AZ$9,データシート3!A:AB,MATCH("ea_"&amp;"太陽光（土地系）"&amp;"_年間発電",データシート3!$A$1:$AB$1,0),0)/10^3</f>
        <v>125464.21500000003</v>
      </c>
      <c r="BF85" s="33">
        <f>VLOOKUP(BC85&amp;"_"&amp;$AZ$9,データシート3!A:AB,MATCH("ea_"&amp;"風力（陸上）"&amp;"_年間発電",データシート3!$A$1:$AB$1,0),0)/10^3</f>
        <v>1829952.6680000003</v>
      </c>
      <c r="BG85" s="33">
        <f>VLOOKUP(BC85&amp;"_"&amp;$AZ$9,データシート3!A:AB,MATCH("ea_"&amp;"中小水（河川）"&amp;"_年間発電",データシート3!$A$1:$AB$1,0),0)/10^3+VLOOKUP(BC85&amp;"_"&amp;$AZ$9,データシート3!A:AB,MATCH("ea_"&amp;"中小水（農業用水路）"&amp;"_年間発電",データシート3!$A$1:$AB$1,0),0)/10^3</f>
        <v>53754.743000000009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1043.912</v>
      </c>
      <c r="BI85" s="33">
        <f t="shared" si="26"/>
        <v>2010215.5380000004</v>
      </c>
      <c r="BJ85" s="33">
        <f>(VLOOKUP($BC85&amp;"_"&amp;$AZ$8,データシート3!$A:$AN,MATCH("da_合計",データシート3!$A$1:$AN$1,0),0))/10^3</f>
        <v>21889.944771157017</v>
      </c>
      <c r="BK85" s="33">
        <f t="shared" si="21"/>
        <v>1988325.5932288433</v>
      </c>
      <c r="BL85" s="33">
        <f t="shared" si="22"/>
        <v>0</v>
      </c>
      <c r="BM85" s="33">
        <f t="shared" si="23"/>
        <v>1988325.5932288433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01578</v>
      </c>
      <c r="AY86" s="18" t="str">
        <f>IF(IFERROR(比較地域マスタ!$AE21,"")=0,"",IFERROR(比較地域マスタ!$AE21,""))</f>
        <v>白老町</v>
      </c>
      <c r="AZ86" s="16"/>
      <c r="BA86" s="22">
        <v>15</v>
      </c>
      <c r="BB86" s="22">
        <v>1</v>
      </c>
      <c r="BC86" s="18" t="str">
        <f t="shared" si="24"/>
        <v>01578</v>
      </c>
      <c r="BD86" s="18" t="str">
        <f t="shared" si="25"/>
        <v>白老町</v>
      </c>
      <c r="BE86" s="33">
        <f>VLOOKUP(BC86&amp;"_"&amp;$AZ$9,データシート3!A:AB,MATCH("ea_"&amp;"太陽光（建物系）"&amp;"_年間発電",データシート3!$A$1:$AB$1,0),0)/10^3+VLOOKUP(BC86&amp;"_"&amp;$AZ$9,データシート3!A:AB,MATCH("ea_"&amp;"太陽光（土地系）"&amp;"_年間発電",データシート3!$A$1:$AB$1,0),0)/10^3</f>
        <v>643713.42100000009</v>
      </c>
      <c r="BF86" s="33">
        <f>VLOOKUP(BC86&amp;"_"&amp;$AZ$9,データシート3!A:AB,MATCH("ea_"&amp;"風力（陸上）"&amp;"_年間発電",データシート3!$A$1:$AB$1,0),0)/10^3</f>
        <v>1870341.9140000001</v>
      </c>
      <c r="BG86" s="33">
        <f>VLOOKUP(BC86&amp;"_"&amp;$AZ$9,データシート3!A:AB,MATCH("ea_"&amp;"中小水（河川）"&amp;"_年間発電",データシート3!$A$1:$AB$1,0),0)/10^3+VLOOKUP(BC86&amp;"_"&amp;$AZ$9,データシート3!A:AB,MATCH("ea_"&amp;"中小水（農業用水路）"&amp;"_年間発電",データシート3!$A$1:$AB$1,0),0)/10^3</f>
        <v>25648.931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42969.186000000002</v>
      </c>
      <c r="BI86" s="33">
        <f t="shared" si="26"/>
        <v>2582673.452</v>
      </c>
      <c r="BJ86" s="33">
        <f>(VLOOKUP($BC86&amp;"_"&amp;$AZ$8,データシート3!$A:$AN,MATCH("da_合計",データシート3!$A$1:$AN$1,0),0))/10^3</f>
        <v>117767.83990665509</v>
      </c>
      <c r="BK86" s="33">
        <f t="shared" si="21"/>
        <v>2464905.6120933448</v>
      </c>
      <c r="BL86" s="33">
        <f t="shared" si="22"/>
        <v>0</v>
      </c>
      <c r="BM86" s="33">
        <f t="shared" si="23"/>
        <v>2464905.6120933448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01333</v>
      </c>
      <c r="AY87" s="18" t="str">
        <f>IF(IFERROR(比較地域マスタ!$AE22,"")=0,"",IFERROR(比較地域マスタ!$AE22,""))</f>
        <v>知内町</v>
      </c>
      <c r="AZ87" s="16"/>
      <c r="BA87" s="22">
        <v>16</v>
      </c>
      <c r="BB87" s="22">
        <v>1</v>
      </c>
      <c r="BC87" s="18" t="str">
        <f t="shared" si="24"/>
        <v>01333</v>
      </c>
      <c r="BD87" s="18" t="str">
        <f t="shared" si="25"/>
        <v>知内町</v>
      </c>
      <c r="BE87" s="33">
        <f>VLOOKUP(BC87&amp;"_"&amp;$AZ$9,データシート3!A:AB,MATCH("ea_"&amp;"太陽光（建物系）"&amp;"_年間発電",データシート3!$A$1:$AB$1,0),0)/10^3+VLOOKUP(BC87&amp;"_"&amp;$AZ$9,データシート3!A:AB,MATCH("ea_"&amp;"太陽光（土地系）"&amp;"_年間発電",データシート3!$A$1:$AB$1,0),0)/10^3</f>
        <v>620600.65599999996</v>
      </c>
      <c r="BF87" s="33">
        <f>VLOOKUP(BC87&amp;"_"&amp;$AZ$9,データシート3!A:AB,MATCH("ea_"&amp;"風力（陸上）"&amp;"_年間発電",データシート3!$A$1:$AB$1,0),0)/10^3</f>
        <v>2068898.6780000001</v>
      </c>
      <c r="BG87" s="33">
        <f>VLOOKUP(BC87&amp;"_"&amp;$AZ$9,データシート3!A:AB,MATCH("ea_"&amp;"中小水（河川）"&amp;"_年間発電",データシート3!$A$1:$AB$1,0),0)/10^3+VLOOKUP(BC87&amp;"_"&amp;$AZ$9,データシート3!A:AB,MATCH("ea_"&amp;"中小水（農業用水路）"&amp;"_年間発電",データシート3!$A$1:$AB$1,0),0)/10^3</f>
        <v>18781.316999999995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2708280.6509999996</v>
      </c>
      <c r="BJ87" s="33">
        <f>(VLOOKUP($BC87&amp;"_"&amp;$AZ$8,データシート3!$A:$AN,MATCH("da_合計",データシート3!$A$1:$AN$1,0),0))/10^3</f>
        <v>20341.863518312388</v>
      </c>
      <c r="BK87" s="33">
        <f t="shared" si="21"/>
        <v>2687938.787481687</v>
      </c>
      <c r="BL87" s="33">
        <f t="shared" si="22"/>
        <v>0</v>
      </c>
      <c r="BM87" s="33">
        <f t="shared" si="23"/>
        <v>2687938.787481687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01610</v>
      </c>
      <c r="AY88" s="18" t="str">
        <f>IF(IFERROR(比較地域マスタ!$AE23,"")=0,"",IFERROR(比較地域マスタ!$AE23,""))</f>
        <v>新ひだか町</v>
      </c>
      <c r="AZ88" s="16"/>
      <c r="BA88" s="22">
        <v>17</v>
      </c>
      <c r="BB88" s="22">
        <v>1</v>
      </c>
      <c r="BC88" s="18" t="str">
        <f t="shared" si="24"/>
        <v>01610</v>
      </c>
      <c r="BD88" s="18" t="str">
        <f t="shared" si="25"/>
        <v>新ひだか町</v>
      </c>
      <c r="BE88" s="33">
        <f>VLOOKUP(BC88&amp;"_"&amp;$AZ$9,データシート3!A:AB,MATCH("ea_"&amp;"太陽光（建物系）"&amp;"_年間発電",データシート3!$A$1:$AB$1,0),0)/10^3+VLOOKUP(BC88&amp;"_"&amp;$AZ$9,データシート3!A:AB,MATCH("ea_"&amp;"太陽光（土地系）"&amp;"_年間発電",データシート3!$A$1:$AB$1,0),0)/10^3</f>
        <v>3654113.2770000002</v>
      </c>
      <c r="BF88" s="33">
        <f>VLOOKUP(BC88&amp;"_"&amp;$AZ$9,データシート3!A:AB,MATCH("ea_"&amp;"風力（陸上）"&amp;"_年間発電",データシート3!$A$1:$AB$1,0),0)/10^3</f>
        <v>2962386.6120000007</v>
      </c>
      <c r="BG88" s="33">
        <f>VLOOKUP(BC88&amp;"_"&amp;$AZ$9,データシート3!A:AB,MATCH("ea_"&amp;"中小水（河川）"&amp;"_年間発電",データシート3!$A$1:$AB$1,0),0)/10^3+VLOOKUP(BC88&amp;"_"&amp;$AZ$9,データシート3!A:AB,MATCH("ea_"&amp;"中小水（農業用水路）"&amp;"_年間発電",データシート3!$A$1:$AB$1,0),0)/10^3</f>
        <v>432395.554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396.863</v>
      </c>
      <c r="BI88" s="33">
        <f t="shared" si="26"/>
        <v>7049292.3059999999</v>
      </c>
      <c r="BJ88" s="33">
        <f>(VLOOKUP($BC88&amp;"_"&amp;$AZ$8,データシート3!$A:$AN,MATCH("da_合計",データシート3!$A$1:$AN$1,0),0))/10^3</f>
        <v>106104.35715936367</v>
      </c>
      <c r="BK88" s="33">
        <f t="shared" si="21"/>
        <v>6943187.9488406358</v>
      </c>
      <c r="BL88" s="33">
        <f t="shared" si="22"/>
        <v>0</v>
      </c>
      <c r="BM88" s="33">
        <f t="shared" si="23"/>
        <v>6943187.9488406358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01371</v>
      </c>
      <c r="AY89" s="18" t="str">
        <f>IF(IFERROR(比較地域マスタ!$AE24,"")=0,"",IFERROR(比較地域マスタ!$AE24,""))</f>
        <v>せたな町</v>
      </c>
      <c r="AZ89" s="16"/>
      <c r="BA89" s="22">
        <v>18</v>
      </c>
      <c r="BB89" s="22">
        <v>1</v>
      </c>
      <c r="BC89" s="18" t="str">
        <f t="shared" si="24"/>
        <v>01371</v>
      </c>
      <c r="BD89" s="18" t="str">
        <f t="shared" si="25"/>
        <v>せたな町</v>
      </c>
      <c r="BE89" s="33">
        <f>VLOOKUP(BC89&amp;"_"&amp;$AZ$9,データシート3!A:AB,MATCH("ea_"&amp;"太陽光（建物系）"&amp;"_年間発電",データシート3!$A$1:$AB$1,0),0)/10^3+VLOOKUP(BC89&amp;"_"&amp;$AZ$9,データシート3!A:AB,MATCH("ea_"&amp;"太陽光（土地系）"&amp;"_年間発電",データシート3!$A$1:$AB$1,0),0)/10^3</f>
        <v>1985975.0090000001</v>
      </c>
      <c r="BF89" s="33">
        <f>VLOOKUP(BC89&amp;"_"&amp;$AZ$9,データシート3!A:AB,MATCH("ea_"&amp;"風力（陸上）"&amp;"_年間発電",データシート3!$A$1:$AB$1,0),0)/10^3</f>
        <v>4735357.6399999987</v>
      </c>
      <c r="BG89" s="33">
        <f>VLOOKUP(BC89&amp;"_"&amp;$AZ$9,データシート3!A:AB,MATCH("ea_"&amp;"中小水（河川）"&amp;"_年間発電",データシート3!$A$1:$AB$1,0),0)/10^3+VLOOKUP(BC89&amp;"_"&amp;$AZ$9,データシート3!A:AB,MATCH("ea_"&amp;"中小水（農業用水路）"&amp;"_年間発電",データシート3!$A$1:$AB$1,0),0)/10^3</f>
        <v>101357.63400000001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1224.683</v>
      </c>
      <c r="BI89" s="33">
        <f t="shared" si="26"/>
        <v>6823914.9659999982</v>
      </c>
      <c r="BJ89" s="33">
        <f>(VLOOKUP($BC89&amp;"_"&amp;$AZ$8,データシート3!$A:$AN,MATCH("da_合計",データシート3!$A$1:$AN$1,0),0))/10^3</f>
        <v>35528.531035728171</v>
      </c>
      <c r="BK89" s="33">
        <f t="shared" si="21"/>
        <v>6788386.4349642703</v>
      </c>
      <c r="BL89" s="33">
        <f t="shared" si="22"/>
        <v>0</v>
      </c>
      <c r="BM89" s="33">
        <f t="shared" si="23"/>
        <v>6788386.4349642703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01575</v>
      </c>
      <c r="AY90" s="18" t="str">
        <f>IF(IFERROR(比較地域マスタ!$AE25,"")=0,"",IFERROR(比較地域マスタ!$AE25,""))</f>
        <v>壮瞥町</v>
      </c>
      <c r="AZ90" s="16"/>
      <c r="BA90" s="22">
        <v>19</v>
      </c>
      <c r="BB90" s="22">
        <v>1</v>
      </c>
      <c r="BC90" s="18" t="str">
        <f t="shared" si="24"/>
        <v>01575</v>
      </c>
      <c r="BD90" s="18" t="str">
        <f t="shared" si="25"/>
        <v>壮瞥町</v>
      </c>
      <c r="BE90" s="33">
        <f>VLOOKUP(BC90&amp;"_"&amp;$AZ$9,データシート3!A:AB,MATCH("ea_"&amp;"太陽光（建物系）"&amp;"_年間発電",データシート3!$A$1:$AB$1,0),0)/10^3+VLOOKUP(BC90&amp;"_"&amp;$AZ$9,データシート3!A:AB,MATCH("ea_"&amp;"太陽光（土地系）"&amp;"_年間発電",データシート3!$A$1:$AB$1,0),0)/10^3</f>
        <v>470920.13099999999</v>
      </c>
      <c r="BF90" s="33">
        <f>VLOOKUP(BC90&amp;"_"&amp;$AZ$9,データシート3!A:AB,MATCH("ea_"&amp;"風力（陸上）"&amp;"_年間発電",データシート3!$A$1:$AB$1,0),0)/10^3</f>
        <v>1052519.781</v>
      </c>
      <c r="BG90" s="33">
        <f>VLOOKUP(BC90&amp;"_"&amp;$AZ$9,データシート3!A:AB,MATCH("ea_"&amp;"中小水（河川）"&amp;"_年間発電",データシート3!$A$1:$AB$1,0),0)/10^3+VLOOKUP(BC90&amp;"_"&amp;$AZ$9,データシート3!A:AB,MATCH("ea_"&amp;"中小水（農業用水路）"&amp;"_年間発電",データシート3!$A$1:$AB$1,0),0)/10^3</f>
        <v>63520.800000000003</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50343.129000000001</v>
      </c>
      <c r="BI90" s="33">
        <f t="shared" si="26"/>
        <v>1637303.841</v>
      </c>
      <c r="BJ90" s="33">
        <f>(VLOOKUP($BC90&amp;"_"&amp;$AZ$8,データシート3!$A:$AN,MATCH("da_合計",データシート3!$A$1:$AN$1,0),0))/10^3</f>
        <v>15038.623994412614</v>
      </c>
      <c r="BK90" s="33">
        <f t="shared" si="21"/>
        <v>1622265.2170055874</v>
      </c>
      <c r="BL90" s="33">
        <f t="shared" si="22"/>
        <v>0</v>
      </c>
      <c r="BM90" s="33">
        <f t="shared" si="23"/>
        <v>1622265.2170055874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01233</v>
      </c>
      <c r="AY91" s="18" t="str">
        <f>IF(IFERROR(比較地域マスタ!$AE26,"")=0,"",IFERROR(比較地域マスタ!$AE26,""))</f>
        <v>伊達市</v>
      </c>
      <c r="BA91" s="22">
        <v>20</v>
      </c>
      <c r="BB91" s="22">
        <v>1</v>
      </c>
      <c r="BC91" s="18" t="str">
        <f t="shared" si="24"/>
        <v>01233</v>
      </c>
      <c r="BD91" s="18" t="str">
        <f t="shared" si="25"/>
        <v>伊達市</v>
      </c>
      <c r="BE91" s="33">
        <f>VLOOKUP(BC91&amp;"_"&amp;$AZ$9,データシート3!A:AB,MATCH("ea_"&amp;"太陽光（建物系）"&amp;"_年間発電",データシート3!$A$1:$AB$1,0),0)/10^3+VLOOKUP(BC91&amp;"_"&amp;$AZ$9,データシート3!A:AB,MATCH("ea_"&amp;"太陽光（土地系）"&amp;"_年間発電",データシート3!$A$1:$AB$1,0),0)/10^3</f>
        <v>1986407.0830000001</v>
      </c>
      <c r="BF91" s="33">
        <f>VLOOKUP(BC91&amp;"_"&amp;$AZ$9,データシート3!A:AB,MATCH("ea_"&amp;"風力（陸上）"&amp;"_年間発電",データシート3!$A$1:$AB$1,0),0)/10^3</f>
        <v>3078201.9730000002</v>
      </c>
      <c r="BG91" s="33">
        <f>VLOOKUP(BC91&amp;"_"&amp;$AZ$9,データシート3!A:AB,MATCH("ea_"&amp;"中小水（河川）"&amp;"_年間発電",データシート3!$A$1:$AB$1,0),0)/10^3+VLOOKUP(BC91&amp;"_"&amp;$AZ$9,データシート3!A:AB,MATCH("ea_"&amp;"中小水（農業用水路）"&amp;"_年間発電",データシート3!$A$1:$AB$1,0),0)/10^3</f>
        <v>54720.248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38833.808000000005</v>
      </c>
      <c r="BI91" s="33">
        <f t="shared" si="26"/>
        <v>5158163.1119999997</v>
      </c>
      <c r="BJ91" s="33">
        <f>(VLOOKUP($BC91&amp;"_"&amp;$AZ$8,データシート3!$A:$AN,MATCH("da_合計",データシート3!$A$1:$AN$1,0),0))/10^3</f>
        <v>161527.62490861217</v>
      </c>
      <c r="BK91" s="33">
        <f t="shared" si="21"/>
        <v>4996635.4870913876</v>
      </c>
      <c r="BL91" s="33">
        <f t="shared" si="22"/>
        <v>0</v>
      </c>
      <c r="BM91" s="33">
        <f t="shared" si="23"/>
        <v>4996635.4870913876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01584</v>
      </c>
      <c r="AY92" s="18" t="str">
        <f>IF(IFERROR(比較地域マスタ!$AE27,"")=0,"",IFERROR(比較地域マスタ!$AE27,""))</f>
        <v>洞爺湖町</v>
      </c>
      <c r="AZ92" s="16"/>
      <c r="BA92" s="22">
        <v>21</v>
      </c>
      <c r="BB92" s="22">
        <v>1</v>
      </c>
      <c r="BC92" s="18" t="str">
        <f t="shared" si="24"/>
        <v>01584</v>
      </c>
      <c r="BD92" s="18" t="str">
        <f t="shared" si="25"/>
        <v>洞爺湖町</v>
      </c>
      <c r="BE92" s="33">
        <f>VLOOKUP(BC92&amp;"_"&amp;$AZ$9,データシート3!A:AB,MATCH("ea_"&amp;"太陽光（建物系）"&amp;"_年間発電",データシート3!$A$1:$AB$1,0),0)/10^3+VLOOKUP(BC92&amp;"_"&amp;$AZ$9,データシート3!A:AB,MATCH("ea_"&amp;"太陽光（土地系）"&amp;"_年間発電",データシート3!$A$1:$AB$1,0),0)/10^3</f>
        <v>1075356.183</v>
      </c>
      <c r="BF92" s="33">
        <f>VLOOKUP(BC92&amp;"_"&amp;$AZ$9,データシート3!A:AB,MATCH("ea_"&amp;"風力（陸上）"&amp;"_年間発電",データシート3!$A$1:$AB$1,0),0)/10^3</f>
        <v>375285.26500000007</v>
      </c>
      <c r="BG92" s="33">
        <f>VLOOKUP(BC92&amp;"_"&amp;$AZ$9,データシート3!A:AB,MATCH("ea_"&amp;"中小水（河川）"&amp;"_年間発電",データシート3!$A$1:$AB$1,0),0)/10^3+VLOOKUP(BC92&amp;"_"&amp;$AZ$9,データシート3!A:AB,MATCH("ea_"&amp;"中小水（農業用水路）"&amp;"_年間発電",データシート3!$A$1:$AB$1,0),0)/10^3</f>
        <v>21370.653999999999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3777.0670000000005</v>
      </c>
      <c r="BI92" s="33">
        <f t="shared" si="26"/>
        <v>1475789.1690000002</v>
      </c>
      <c r="BJ92" s="33">
        <f>(VLOOKUP($BC92&amp;"_"&amp;$AZ$8,データシート3!$A:$AN,MATCH("da_合計",データシート3!$A$1:$AN$1,0),0))/10^3</f>
        <v>49835.368597399734</v>
      </c>
      <c r="BK92" s="33">
        <f>BI92-BJ92</f>
        <v>1425953.8004026006</v>
      </c>
      <c r="BL92" s="33">
        <f t="shared" si="22"/>
        <v>0</v>
      </c>
      <c r="BM92" s="33">
        <f t="shared" si="23"/>
        <v>1425953.8004026006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01213</v>
      </c>
      <c r="AY93" s="18" t="str">
        <f>IF(IFERROR(比較地域マスタ!$AE28,"")=0,"",IFERROR(比較地域マスタ!$AE28,""))</f>
        <v>苫小牧市</v>
      </c>
      <c r="AZ93" s="16"/>
      <c r="BA93" s="22">
        <v>22</v>
      </c>
      <c r="BB93" s="22">
        <v>1</v>
      </c>
      <c r="BC93" s="18" t="str">
        <f t="shared" si="24"/>
        <v>01213</v>
      </c>
      <c r="BD93" s="18" t="str">
        <f t="shared" si="25"/>
        <v>苫小牧市</v>
      </c>
      <c r="BE93" s="33">
        <f>VLOOKUP(BC93&amp;"_"&amp;$AZ$9,データシート3!A:AB,MATCH("ea_"&amp;"太陽光（建物系）"&amp;"_年間発電",データシート3!$A$1:$AB$1,0),0)/10^3+VLOOKUP(BC93&amp;"_"&amp;$AZ$9,データシート3!A:AB,MATCH("ea_"&amp;"太陽光（土地系）"&amp;"_年間発電",データシート3!$A$1:$AB$1,0),0)/10^3</f>
        <v>1382679.027</v>
      </c>
      <c r="BF93" s="33">
        <f>VLOOKUP(BC93&amp;"_"&amp;$AZ$9,データシート3!A:AB,MATCH("ea_"&amp;"風力（陸上）"&amp;"_年間発電",データシート3!$A$1:$AB$1,0),0)/10^3</f>
        <v>6418562.1270000003</v>
      </c>
      <c r="BG93" s="33">
        <f>VLOOKUP(BC93&amp;"_"&amp;$AZ$9,データシート3!A:AB,MATCH("ea_"&amp;"中小水（河川）"&amp;"_年間発電",データシート3!$A$1:$AB$1,0),0)/10^3+VLOOKUP(BC93&amp;"_"&amp;$AZ$9,データシート3!A:AB,MATCH("ea_"&amp;"中小水（農業用水路）"&amp;"_年間発電",データシート3!$A$1:$AB$1,0),0)/10^3</f>
        <v>827.83699999999988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1836699.183</v>
      </c>
      <c r="BI93" s="33">
        <f t="shared" si="26"/>
        <v>9638768.1740000006</v>
      </c>
      <c r="BJ93" s="33">
        <f>(VLOOKUP($BC93&amp;"_"&amp;$AZ$8,データシート3!$A:$AN,MATCH("da_合計",データシート3!$A$1:$AN$1,0),0))/10^3</f>
        <v>1788242.7482793031</v>
      </c>
      <c r="BK93" s="33">
        <f t="shared" si="21"/>
        <v>7850525.4257206973</v>
      </c>
      <c r="BL93" s="33">
        <f t="shared" si="22"/>
        <v>0</v>
      </c>
      <c r="BM93" s="33">
        <f t="shared" si="23"/>
        <v>7850525.4257206973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01571</v>
      </c>
      <c r="AY94" s="18" t="str">
        <f>IF(IFERROR(比較地域マスタ!$AE29,"")=0,"",IFERROR(比較地域マスタ!$AE29,""))</f>
        <v>豊浦町</v>
      </c>
      <c r="AZ94" s="16"/>
      <c r="BA94" s="22">
        <v>23</v>
      </c>
      <c r="BB94" s="22">
        <v>1</v>
      </c>
      <c r="BC94" s="18" t="str">
        <f t="shared" si="24"/>
        <v>01571</v>
      </c>
      <c r="BD94" s="18" t="str">
        <f t="shared" si="25"/>
        <v>豊浦町</v>
      </c>
      <c r="BE94" s="33">
        <f>VLOOKUP(BC94&amp;"_"&amp;$AZ$9,データシート3!A:AB,MATCH("ea_"&amp;"太陽光（建物系）"&amp;"_年間発電",データシート3!$A$1:$AB$1,0),0)/10^3+VLOOKUP(BC94&amp;"_"&amp;$AZ$9,データシート3!A:AB,MATCH("ea_"&amp;"太陽光（土地系）"&amp;"_年間発電",データシート3!$A$1:$AB$1,0),0)/10^3</f>
        <v>750786.28599999996</v>
      </c>
      <c r="BF94" s="33">
        <f>VLOOKUP(BC94&amp;"_"&amp;$AZ$9,データシート3!A:AB,MATCH("ea_"&amp;"風力（陸上）"&amp;"_年間発電",データシート3!$A$1:$AB$1,0),0)/10^3</f>
        <v>782040.27599999995</v>
      </c>
      <c r="BG94" s="33">
        <f>VLOOKUP(BC94&amp;"_"&amp;$AZ$9,データシート3!A:AB,MATCH("ea_"&amp;"中小水（河川）"&amp;"_年間発電",データシート3!$A$1:$AB$1,0),0)/10^3+VLOOKUP(BC94&amp;"_"&amp;$AZ$9,データシート3!A:AB,MATCH("ea_"&amp;"中小水（農業用水路）"&amp;"_年間発電",データシート3!$A$1:$AB$1,0),0)/10^3</f>
        <v>12603.627000000002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1545430.189</v>
      </c>
      <c r="BJ94" s="33">
        <f>(VLOOKUP($BC94&amp;"_"&amp;$AZ$8,データシート3!$A:$AN,MATCH("da_合計",データシート3!$A$1:$AN$1,0),0))/10^3</f>
        <v>17382.25799906256</v>
      </c>
      <c r="BK94" s="33">
        <f t="shared" si="21"/>
        <v>1528047.9310009375</v>
      </c>
      <c r="BL94" s="33">
        <f t="shared" si="22"/>
        <v>0</v>
      </c>
      <c r="BM94" s="33">
        <f t="shared" si="23"/>
        <v>1528047.9310009375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01337</v>
      </c>
      <c r="AY95" s="18" t="str">
        <f>IF(IFERROR(比較地域マスタ!$AE30,"")=0,"",IFERROR(比較地域マスタ!$AE30,""))</f>
        <v>七飯町</v>
      </c>
      <c r="AZ95" s="16"/>
      <c r="BA95" s="22">
        <v>24</v>
      </c>
      <c r="BB95" s="22">
        <v>1</v>
      </c>
      <c r="BC95" s="18" t="str">
        <f t="shared" si="24"/>
        <v>01337</v>
      </c>
      <c r="BD95" s="18" t="str">
        <f t="shared" si="25"/>
        <v>七飯町</v>
      </c>
      <c r="BE95" s="33">
        <f>VLOOKUP(BC95&amp;"_"&amp;$AZ$9,データシート3!A:AB,MATCH("ea_"&amp;"太陽光（建物系）"&amp;"_年間発電",データシート3!$A$1:$AB$1,0),0)/10^3+VLOOKUP(BC95&amp;"_"&amp;$AZ$9,データシート3!A:AB,MATCH("ea_"&amp;"太陽光（土地系）"&amp;"_年間発電",データシート3!$A$1:$AB$1,0),0)/10^3</f>
        <v>735418.82399999979</v>
      </c>
      <c r="BF95" s="33">
        <f>VLOOKUP(BC95&amp;"_"&amp;$AZ$9,データシート3!A:AB,MATCH("ea_"&amp;"風力（陸上）"&amp;"_年間発電",データシート3!$A$1:$AB$1,0),0)/10^3</f>
        <v>268872.00599999999</v>
      </c>
      <c r="BG95" s="33">
        <f>VLOOKUP(BC95&amp;"_"&amp;$AZ$9,データシート3!A:AB,MATCH("ea_"&amp;"中小水（河川）"&amp;"_年間発電",データシート3!$A$1:$AB$1,0),0)/10^3+VLOOKUP(BC95&amp;"_"&amp;$AZ$9,データシート3!A:AB,MATCH("ea_"&amp;"中小水（農業用水路）"&amp;"_年間発電",データシート3!$A$1:$AB$1,0),0)/10^3</f>
        <v>78505.61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121.41400000000002</v>
      </c>
      <c r="BI95" s="33">
        <f t="shared" si="26"/>
        <v>1082917.8540000001</v>
      </c>
      <c r="BJ95" s="33">
        <f>(VLOOKUP($BC95&amp;"_"&amp;$AZ$8,データシート3!$A:$AN,MATCH("da_合計",データシート3!$A$1:$AN$1,0),0))/10^3</f>
        <v>120448.73234689821</v>
      </c>
      <c r="BK95" s="33">
        <f t="shared" si="21"/>
        <v>962469.12165310187</v>
      </c>
      <c r="BL95" s="33">
        <f t="shared" si="22"/>
        <v>0</v>
      </c>
      <c r="BM95" s="33">
        <f t="shared" si="23"/>
        <v>962469.12165310187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01604</v>
      </c>
      <c r="AY96" s="18" t="str">
        <f>IF(IFERROR(比較地域マスタ!$AE31,"")=0,"",IFERROR(比較地域マスタ!$AE31,""))</f>
        <v>新冠町</v>
      </c>
      <c r="AZ96" s="16"/>
      <c r="BA96" s="22">
        <v>25</v>
      </c>
      <c r="BB96" s="22">
        <v>1</v>
      </c>
      <c r="BC96" s="18" t="str">
        <f t="shared" si="24"/>
        <v>01604</v>
      </c>
      <c r="BD96" s="18" t="str">
        <f t="shared" si="25"/>
        <v>新冠町</v>
      </c>
      <c r="BE96" s="33">
        <f>VLOOKUP(BC96&amp;"_"&amp;$AZ$9,データシート3!A:AB,MATCH("ea_"&amp;"太陽光（建物系）"&amp;"_年間発電",データシート3!$A$1:$AB$1,0),0)/10^3+VLOOKUP(BC96&amp;"_"&amp;$AZ$9,データシート3!A:AB,MATCH("ea_"&amp;"太陽光（土地系）"&amp;"_年間発電",データシート3!$A$1:$AB$1,0),0)/10^3</f>
        <v>2814694.077</v>
      </c>
      <c r="BF96" s="33">
        <f>VLOOKUP(BC96&amp;"_"&amp;$AZ$9,データシート3!A:AB,MATCH("ea_"&amp;"風力（陸上）"&amp;"_年間発電",データシート3!$A$1:$AB$1,0),0)/10^3</f>
        <v>1963254.0279999997</v>
      </c>
      <c r="BG96" s="33">
        <f>VLOOKUP(BC96&amp;"_"&amp;$AZ$9,データシート3!A:AB,MATCH("ea_"&amp;"中小水（河川）"&amp;"_年間発電",データシート3!$A$1:$AB$1,0),0)/10^3+VLOOKUP(BC96&amp;"_"&amp;$AZ$9,データシート3!A:AB,MATCH("ea_"&amp;"中小水（農業用水路）"&amp;"_年間発電",データシート3!$A$1:$AB$1,0),0)/10^3</f>
        <v>70059.14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4848007.2449999992</v>
      </c>
      <c r="BJ96" s="33">
        <f>(VLOOKUP($BC96&amp;"_"&amp;$AZ$8,データシート3!$A:$AN,MATCH("da_合計",データシート3!$A$1:$AN$1,0),0))/10^3</f>
        <v>27018.806556529624</v>
      </c>
      <c r="BK96" s="33">
        <f t="shared" si="21"/>
        <v>4820988.4384434698</v>
      </c>
      <c r="BL96" s="33">
        <f t="shared" si="22"/>
        <v>0</v>
      </c>
      <c r="BM96" s="33">
        <f t="shared" si="23"/>
        <v>4820988.4384434698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01230</v>
      </c>
      <c r="AY97" s="18" t="str">
        <f>IF(IFERROR(比較地域マスタ!$AE32,"")=0,"",IFERROR(比較地域マスタ!$AE32,""))</f>
        <v>登別市</v>
      </c>
      <c r="AZ97" s="16"/>
      <c r="BA97" s="22">
        <v>26</v>
      </c>
      <c r="BB97" s="22">
        <v>1</v>
      </c>
      <c r="BC97" s="18" t="str">
        <f t="shared" si="24"/>
        <v>01230</v>
      </c>
      <c r="BD97" s="18" t="str">
        <f t="shared" si="25"/>
        <v>登別市</v>
      </c>
      <c r="BE97" s="33">
        <f>VLOOKUP(BC97&amp;"_"&amp;$AZ$9,データシート3!A:AB,MATCH("ea_"&amp;"太陽光（建物系）"&amp;"_年間発電",データシート3!$A$1:$AB$1,0),0)/10^3+VLOOKUP(BC97&amp;"_"&amp;$AZ$9,データシート3!A:AB,MATCH("ea_"&amp;"太陽光（土地系）"&amp;"_年間発電",データシート3!$A$1:$AB$1,0),0)/10^3</f>
        <v>618400.69499999995</v>
      </c>
      <c r="BF97" s="33">
        <f>VLOOKUP(BC97&amp;"_"&amp;$AZ$9,データシート3!A:AB,MATCH("ea_"&amp;"風力（陸上）"&amp;"_年間発電",データシート3!$A$1:$AB$1,0),0)/10^3</f>
        <v>1216765.1910000003</v>
      </c>
      <c r="BG97" s="33">
        <f>VLOOKUP(BC97&amp;"_"&amp;$AZ$9,データシート3!A:AB,MATCH("ea_"&amp;"中小水（河川）"&amp;"_年間発電",データシート3!$A$1:$AB$1,0),0)/10^3+VLOOKUP(BC97&amp;"_"&amp;$AZ$9,データシート3!A:AB,MATCH("ea_"&amp;"中小水（農業用水路）"&amp;"_年間発電",データシート3!$A$1:$AB$1,0),0)/10^3</f>
        <v>7833.1469999999999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108903.13000000002</v>
      </c>
      <c r="BI97" s="33">
        <f t="shared" si="26"/>
        <v>1951902.1630000006</v>
      </c>
      <c r="BJ97" s="33">
        <f>(VLOOKUP($BC97&amp;"_"&amp;$AZ$8,データシート3!$A:$AN,MATCH("da_合計",データシート3!$A$1:$AN$1,0),0))/10^3</f>
        <v>199142.76895160001</v>
      </c>
      <c r="BK97" s="33">
        <f t="shared" si="21"/>
        <v>1752759.3940484007</v>
      </c>
      <c r="BL97" s="33">
        <f t="shared" si="22"/>
        <v>0</v>
      </c>
      <c r="BM97" s="33">
        <f t="shared" si="23"/>
        <v>1752759.3940484007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01202</v>
      </c>
      <c r="AY98" s="18" t="str">
        <f>IF(IFERROR(比較地域マスタ!$AE33,"")=0,"",IFERROR(比較地域マスタ!$AE33,""))</f>
        <v>函館市</v>
      </c>
      <c r="AZ98" s="16"/>
      <c r="BA98" s="22">
        <v>27</v>
      </c>
      <c r="BB98" s="22">
        <v>1</v>
      </c>
      <c r="BC98" s="18" t="str">
        <f t="shared" si="24"/>
        <v>01202</v>
      </c>
      <c r="BD98" s="18" t="str">
        <f t="shared" si="25"/>
        <v>函館市</v>
      </c>
      <c r="BE98" s="33">
        <f>VLOOKUP(BC98&amp;"_"&amp;$AZ$9,データシート3!A:AB,MATCH("ea_"&amp;"太陽光（建物系）"&amp;"_年間発電",データシート3!$A$1:$AB$1,0),0)/10^3+VLOOKUP(BC98&amp;"_"&amp;$AZ$9,データシート3!A:AB,MATCH("ea_"&amp;"太陽光（土地系）"&amp;"_年間発電",データシート3!$A$1:$AB$1,0),0)/10^3</f>
        <v>1933591.452</v>
      </c>
      <c r="BF98" s="33">
        <f>VLOOKUP(BC98&amp;"_"&amp;$AZ$9,データシート3!A:AB,MATCH("ea_"&amp;"風力（陸上）"&amp;"_年間発電",データシート3!$A$1:$AB$1,0),0)/10^3</f>
        <v>5994159.0690000001</v>
      </c>
      <c r="BG98" s="33">
        <f>VLOOKUP(BC98&amp;"_"&amp;$AZ$9,データシート3!A:AB,MATCH("ea_"&amp;"中小水（河川）"&amp;"_年間発電",データシート3!$A$1:$AB$1,0),0)/10^3+VLOOKUP(BC98&amp;"_"&amp;$AZ$9,データシート3!A:AB,MATCH("ea_"&amp;"中小水（農業用水路）"&amp;"_年間発電",データシート3!$A$1:$AB$1,0),0)/10^3</f>
        <v>95243.207999999999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6631.1030000000001</v>
      </c>
      <c r="BI98" s="33">
        <f t="shared" si="26"/>
        <v>8029624.8319999995</v>
      </c>
      <c r="BJ98" s="33">
        <f>(VLOOKUP($BC98&amp;"_"&amp;$AZ$8,データシート3!$A:$AN,MATCH("da_合計",データシート3!$A$1:$AN$1,0),0))/10^3</f>
        <v>1376334.7883544785</v>
      </c>
      <c r="BK98" s="33">
        <f t="shared" si="21"/>
        <v>6653290.0436455207</v>
      </c>
      <c r="BL98" s="33">
        <f t="shared" si="22"/>
        <v>0</v>
      </c>
      <c r="BM98" s="33">
        <f t="shared" si="23"/>
        <v>6653290.0436455207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01601</v>
      </c>
      <c r="AY99" s="18" t="str">
        <f>IF(IFERROR(比較地域マスタ!$AE34,"")=0,"",IFERROR(比較地域マスタ!$AE34,""))</f>
        <v>日高町</v>
      </c>
      <c r="AZ99" s="16"/>
      <c r="BA99" s="22">
        <v>28</v>
      </c>
      <c r="BB99" s="22">
        <v>1</v>
      </c>
      <c r="BC99" s="18" t="str">
        <f t="shared" si="24"/>
        <v>01601</v>
      </c>
      <c r="BD99" s="18" t="str">
        <f t="shared" si="25"/>
        <v>日高町</v>
      </c>
      <c r="BE99" s="33">
        <f>VLOOKUP(BC99&amp;"_"&amp;$AZ$9,データシート3!A:AB,MATCH("ea_"&amp;"太陽光（建物系）"&amp;"_年間発電",データシート3!$A$1:$AB$1,0),0)/10^3+VLOOKUP(BC99&amp;"_"&amp;$AZ$9,データシート3!A:AB,MATCH("ea_"&amp;"太陽光（土地系）"&amp;"_年間発電",データシート3!$A$1:$AB$1,0),0)/10^3</f>
        <v>3893833.5509999995</v>
      </c>
      <c r="BF99" s="33">
        <f>VLOOKUP(BC99&amp;"_"&amp;$AZ$9,データシート3!A:AB,MATCH("ea_"&amp;"風力（陸上）"&amp;"_年間発電",データシート3!$A$1:$AB$1,0),0)/10^3</f>
        <v>3594345.91</v>
      </c>
      <c r="BG99" s="33">
        <f>VLOOKUP(BC99&amp;"_"&amp;$AZ$9,データシート3!A:AB,MATCH("ea_"&amp;"中小水（河川）"&amp;"_年間発電",データシート3!$A$1:$AB$1,0),0)/10^3+VLOOKUP(BC99&amp;"_"&amp;$AZ$9,データシート3!A:AB,MATCH("ea_"&amp;"中小水（農業用水路）"&amp;"_年間発電",データシート3!$A$1:$AB$1,0),0)/10^3</f>
        <v>115557.436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8880.3619999999992</v>
      </c>
      <c r="BI99" s="33">
        <f t="shared" si="26"/>
        <v>7612617.2589999987</v>
      </c>
      <c r="BJ99" s="33">
        <f>(VLOOKUP($BC99&amp;"_"&amp;$AZ$8,データシート3!$A:$AN,MATCH("da_合計",データシート3!$A$1:$AN$1,0),0))/10^3</f>
        <v>66075.605006888902</v>
      </c>
      <c r="BK99" s="33">
        <f t="shared" si="21"/>
        <v>7546541.6539931102</v>
      </c>
      <c r="BL99" s="33">
        <f t="shared" si="22"/>
        <v>0</v>
      </c>
      <c r="BM99" s="33">
        <f t="shared" si="23"/>
        <v>7546541.6539931102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01602</v>
      </c>
      <c r="AY100" s="18" t="str">
        <f>IF(IFERROR(比較地域マスタ!$AE35,"")=0,"",IFERROR(比較地域マスタ!$AE35,""))</f>
        <v>平取町</v>
      </c>
      <c r="AZ100" s="16"/>
      <c r="BA100" s="22">
        <v>29</v>
      </c>
      <c r="BB100" s="22">
        <v>1</v>
      </c>
      <c r="BC100" s="18" t="str">
        <f t="shared" si="24"/>
        <v>01602</v>
      </c>
      <c r="BD100" s="18" t="str">
        <f t="shared" si="25"/>
        <v>平取町</v>
      </c>
      <c r="BE100" s="33">
        <f>VLOOKUP(BC100&amp;"_"&amp;$AZ$9,データシート3!A:AB,MATCH("ea_"&amp;"太陽光（建物系）"&amp;"_年間発電",データシート3!$A$1:$AB$1,0),0)/10^3+VLOOKUP(BC100&amp;"_"&amp;$AZ$9,データシート3!A:AB,MATCH("ea_"&amp;"太陽光（土地系）"&amp;"_年間発電",データシート3!$A$1:$AB$1,0),0)/10^3</f>
        <v>1725396.5999999999</v>
      </c>
      <c r="BF100" s="33">
        <f>VLOOKUP(BC100&amp;"_"&amp;$AZ$9,データシート3!A:AB,MATCH("ea_"&amp;"風力（陸上）"&amp;"_年間発電",データシート3!$A$1:$AB$1,0),0)/10^3</f>
        <v>2980159.0639999998</v>
      </c>
      <c r="BG100" s="33">
        <f>VLOOKUP(BC100&amp;"_"&amp;$AZ$9,データシート3!A:AB,MATCH("ea_"&amp;"中小水（河川）"&amp;"_年間発電",データシート3!$A$1:$AB$1,0),0)/10^3+VLOOKUP(BC100&amp;"_"&amp;$AZ$9,データシート3!A:AB,MATCH("ea_"&amp;"中小水（農業用水路）"&amp;"_年間発電",データシート3!$A$1:$AB$1,0),0)/10^3</f>
        <v>51690.088000000003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14362.616</v>
      </c>
      <c r="BI100" s="33">
        <f t="shared" si="26"/>
        <v>4771608.3680000007</v>
      </c>
      <c r="BJ100" s="33">
        <f>(VLOOKUP($BC100&amp;"_"&amp;$AZ$8,データシート3!$A:$AN,MATCH("da_合計",データシート3!$A$1:$AN$1,0),0))/10^3</f>
        <v>22146.684968627662</v>
      </c>
      <c r="BK100" s="33">
        <f t="shared" si="21"/>
        <v>4749461.6830313727</v>
      </c>
      <c r="BL100" s="33">
        <f t="shared" si="22"/>
        <v>0</v>
      </c>
      <c r="BM100" s="33">
        <f t="shared" si="23"/>
        <v>4749461.6830313727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01332</v>
      </c>
      <c r="AY101" s="18" t="str">
        <f>IF(IFERROR(比較地域マスタ!$AE36,"")=0,"",IFERROR(比較地域マスタ!$AE36,""))</f>
        <v>福島町</v>
      </c>
      <c r="AZ101" s="16"/>
      <c r="BA101" s="22">
        <v>30</v>
      </c>
      <c r="BB101" s="22">
        <v>1</v>
      </c>
      <c r="BC101" s="18" t="str">
        <f t="shared" si="24"/>
        <v>01332</v>
      </c>
      <c r="BD101" s="18" t="str">
        <f t="shared" si="25"/>
        <v>福島町</v>
      </c>
      <c r="BE101" s="33">
        <f>VLOOKUP(BC101&amp;"_"&amp;$AZ$9,データシート3!A:AB,MATCH("ea_"&amp;"太陽光（建物系）"&amp;"_年間発電",データシート3!$A$1:$AB$1,0),0)/10^3+VLOOKUP(BC101&amp;"_"&amp;$AZ$9,データシート3!A:AB,MATCH("ea_"&amp;"太陽光（土地系）"&amp;"_年間発電",データシート3!$A$1:$AB$1,0),0)/10^3</f>
        <v>72383.281000000017</v>
      </c>
      <c r="BF101" s="33">
        <f>VLOOKUP(BC101&amp;"_"&amp;$AZ$9,データシート3!A:AB,MATCH("ea_"&amp;"風力（陸上）"&amp;"_年間発電",データシート3!$A$1:$AB$1,0),0)/10^3</f>
        <v>1295619.615</v>
      </c>
      <c r="BG101" s="33">
        <f>VLOOKUP(BC101&amp;"_"&amp;$AZ$9,データシート3!A:AB,MATCH("ea_"&amp;"中小水（河川）"&amp;"_年間発電",データシート3!$A$1:$AB$1,0),0)/10^3+VLOOKUP(BC101&amp;"_"&amp;$AZ$9,データシート3!A:AB,MATCH("ea_"&amp;"中小水（農業用水路）"&amp;"_年間発電",データシート3!$A$1:$AB$1,0),0)/10^3</f>
        <v>42037.610999999997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1410040.507</v>
      </c>
      <c r="BJ101" s="33">
        <f>(VLOOKUP($BC101&amp;"_"&amp;$AZ$8,データシート3!$A:$AN,MATCH("da_合計",データシート3!$A$1:$AN$1,0),0))/10^3</f>
        <v>16198.249712221179</v>
      </c>
      <c r="BK101" s="33">
        <f t="shared" si="21"/>
        <v>1393842.2572877789</v>
      </c>
      <c r="BL101" s="33">
        <f t="shared" si="22"/>
        <v>0</v>
      </c>
      <c r="BM101" s="33">
        <f t="shared" si="23"/>
        <v>1393842.2572877789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01236</v>
      </c>
      <c r="AY102" s="18" t="str">
        <f>IF(IFERROR(比較地域マスタ!$AE37,"")=0,"",IFERROR(比較地域マスタ!$AE37,""))</f>
        <v>北斗市</v>
      </c>
      <c r="AZ102" s="16"/>
      <c r="BA102" s="22">
        <v>31</v>
      </c>
      <c r="BB102" s="22">
        <v>1</v>
      </c>
      <c r="BC102" s="18" t="str">
        <f t="shared" si="24"/>
        <v>01236</v>
      </c>
      <c r="BD102" s="18" t="str">
        <f t="shared" si="25"/>
        <v>北斗市</v>
      </c>
      <c r="BE102" s="33">
        <f>VLOOKUP(BC102&amp;"_"&amp;$AZ$9,データシート3!A:AB,MATCH("ea_"&amp;"太陽光（建物系）"&amp;"_年間発電",データシート3!$A$1:$AB$1,0),0)/10^3+VLOOKUP(BC102&amp;"_"&amp;$AZ$9,データシート3!A:AB,MATCH("ea_"&amp;"太陽光（土地系）"&amp;"_年間発電",データシート3!$A$1:$AB$1,0),0)/10^3</f>
        <v>1525958.1029999997</v>
      </c>
      <c r="BF102" s="33">
        <f>VLOOKUP(BC102&amp;"_"&amp;$AZ$9,データシート3!A:AB,MATCH("ea_"&amp;"風力（陸上）"&amp;"_年間発電",データシート3!$A$1:$AB$1,0),0)/10^3</f>
        <v>3932191.9569999999</v>
      </c>
      <c r="BG102" s="33">
        <f>VLOOKUP(BC102&amp;"_"&amp;$AZ$9,データシート3!A:AB,MATCH("ea_"&amp;"中小水（河川）"&amp;"_年間発電",データシート3!$A$1:$AB$1,0),0)/10^3+VLOOKUP(BC102&amp;"_"&amp;$AZ$9,データシート3!A:AB,MATCH("ea_"&amp;"中小水（農業用水路）"&amp;"_年間発電",データシート3!$A$1:$AB$1,0),0)/10^3</f>
        <v>88075.953999999998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2117.011</v>
      </c>
      <c r="BI102" s="33">
        <f t="shared" si="26"/>
        <v>5548343.0249999994</v>
      </c>
      <c r="BJ102" s="33">
        <f>(VLOOKUP($BC102&amp;"_"&amp;$AZ$8,データシート3!$A:$AN,MATCH("da_合計",データシート3!$A$1:$AN$1,0),0))/10^3</f>
        <v>234391.87670421632</v>
      </c>
      <c r="BK102" s="33">
        <f t="shared" si="21"/>
        <v>5313951.1482957834</v>
      </c>
      <c r="BL102" s="33">
        <f t="shared" si="22"/>
        <v>0</v>
      </c>
      <c r="BM102" s="33">
        <f t="shared" si="23"/>
        <v>5313951.1482957834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01331</v>
      </c>
      <c r="AY103" s="18" t="str">
        <f>IF(IFERROR(比較地域マスタ!$AE38,"")=0,"",IFERROR(比較地域マスタ!$AE38,""))</f>
        <v>松前町</v>
      </c>
      <c r="AZ103" s="16"/>
      <c r="BA103" s="22">
        <v>32</v>
      </c>
      <c r="BB103" s="22">
        <v>1</v>
      </c>
      <c r="BC103" s="18" t="str">
        <f t="shared" si="24"/>
        <v>01331</v>
      </c>
      <c r="BD103" s="18" t="str">
        <f t="shared" si="25"/>
        <v>松前町</v>
      </c>
      <c r="BE103" s="33">
        <f>VLOOKUP(BC103&amp;"_"&amp;$AZ$9,データシート3!A:AB,MATCH("ea_"&amp;"太陽光（建物系）"&amp;"_年間発電",データシート3!$A$1:$AB$1,0),0)/10^3+VLOOKUP(BC103&amp;"_"&amp;$AZ$9,データシート3!A:AB,MATCH("ea_"&amp;"太陽光（土地系）"&amp;"_年間発電",データシート3!$A$1:$AB$1,0),0)/10^3</f>
        <v>218860.05400000003</v>
      </c>
      <c r="BF103" s="33">
        <f>VLOOKUP(BC103&amp;"_"&amp;$AZ$9,データシート3!A:AB,MATCH("ea_"&amp;"風力（陸上）"&amp;"_年間発電",データシート3!$A$1:$AB$1,0),0)/10^3</f>
        <v>1925690.554</v>
      </c>
      <c r="BG103" s="33">
        <f>VLOOKUP(BC103&amp;"_"&amp;$AZ$9,データシート3!A:AB,MATCH("ea_"&amp;"中小水（河川）"&amp;"_年間発電",データシート3!$A$1:$AB$1,0),0)/10^3+VLOOKUP(BC103&amp;"_"&amp;$AZ$9,データシート3!A:AB,MATCH("ea_"&amp;"中小水（農業用水路）"&amp;"_年間発電",データシート3!$A$1:$AB$1,0),0)/10^3</f>
        <v>125342.686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77.263000000000005</v>
      </c>
      <c r="BI103" s="33">
        <f t="shared" si="26"/>
        <v>2269970.557</v>
      </c>
      <c r="BJ103" s="33">
        <f>(VLOOKUP($BC103&amp;"_"&amp;$AZ$8,データシート3!$A:$AN,MATCH("da_合計",データシート3!$A$1:$AN$1,0),0))/10^3</f>
        <v>30373.488575562511</v>
      </c>
      <c r="BK103" s="33">
        <f t="shared" si="21"/>
        <v>2239597.0684244377</v>
      </c>
      <c r="BL103" s="33">
        <f t="shared" si="22"/>
        <v>0</v>
      </c>
      <c r="BM103" s="33">
        <f t="shared" si="23"/>
        <v>2239597.0684244377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01586</v>
      </c>
      <c r="AY104" s="18" t="str">
        <f>IF(IFERROR(比較地域マスタ!$AE39,"")=0,"",IFERROR(比較地域マスタ!$AE39,""))</f>
        <v>むかわ町</v>
      </c>
      <c r="AZ104" s="16"/>
      <c r="BA104" s="22">
        <v>33</v>
      </c>
      <c r="BB104" s="22">
        <v>1</v>
      </c>
      <c r="BC104" s="18" t="str">
        <f t="shared" si="24"/>
        <v>01586</v>
      </c>
      <c r="BD104" s="18" t="str">
        <f t="shared" si="25"/>
        <v>むかわ町</v>
      </c>
      <c r="BE104" s="33">
        <f>VLOOKUP(BC104&amp;"_"&amp;$AZ$9,データシート3!A:AB,MATCH("ea_"&amp;"太陽光（建物系）"&amp;"_年間発電",データシート3!$A$1:$AB$1,0),0)/10^3+VLOOKUP(BC104&amp;"_"&amp;$AZ$9,データシート3!A:AB,MATCH("ea_"&amp;"太陽光（土地系）"&amp;"_年間発電",データシート3!$A$1:$AB$1,0),0)/10^3</f>
        <v>1641393.4739999999</v>
      </c>
      <c r="BF104" s="33">
        <f>VLOOKUP(BC104&amp;"_"&amp;$AZ$9,データシート3!A:AB,MATCH("ea_"&amp;"風力（陸上）"&amp;"_年間発電",データシート3!$A$1:$AB$1,0),0)/10^3</f>
        <v>5162483.3459999999</v>
      </c>
      <c r="BG104" s="33">
        <f>VLOOKUP(BC104&amp;"_"&amp;$AZ$9,データシート3!A:AB,MATCH("ea_"&amp;"中小水（河川）"&amp;"_年間発電",データシート3!$A$1:$AB$1,0),0)/10^3+VLOOKUP(BC104&amp;"_"&amp;$AZ$9,データシート3!A:AB,MATCH("ea_"&amp;"中小水（農業用水路）"&amp;"_年間発電",データシート3!$A$1:$AB$1,0),0)/10^3</f>
        <v>18323.545999999995</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58185.56700000001</v>
      </c>
      <c r="BI104" s="33">
        <f t="shared" si="26"/>
        <v>6880385.9330000002</v>
      </c>
      <c r="BJ104" s="33">
        <f>(VLOOKUP($BC104&amp;"_"&amp;$AZ$8,データシート3!$A:$AN,MATCH("da_合計",データシート3!$A$1:$AN$1,0),0))/10^3</f>
        <v>39577.250112766618</v>
      </c>
      <c r="BK104" s="33">
        <f t="shared" ref="BK104:BK135" si="27">BI104-BJ104</f>
        <v>6840808.6828872338</v>
      </c>
      <c r="BL104" s="33">
        <f t="shared" ref="BL104:BL135" si="28">IF(BK104&gt;0,0,BK104)</f>
        <v>0</v>
      </c>
      <c r="BM104" s="33">
        <f t="shared" ref="BM104:BM135" si="29">IF(BK104&gt;0,BK104,0)</f>
        <v>6840808.6828872338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01205</v>
      </c>
      <c r="AY105" s="18" t="str">
        <f>IF(IFERROR(比較地域マスタ!$AE40,"")=0,"",IFERROR(比較地域マスタ!$AE40,""))</f>
        <v>室蘭市</v>
      </c>
      <c r="AZ105" s="16"/>
      <c r="BA105" s="22">
        <v>34</v>
      </c>
      <c r="BB105" s="22">
        <v>1</v>
      </c>
      <c r="BC105" s="18" t="str">
        <f t="shared" si="24"/>
        <v>01205</v>
      </c>
      <c r="BD105" s="18" t="str">
        <f t="shared" si="25"/>
        <v>室蘭市</v>
      </c>
      <c r="BE105" s="33">
        <f>VLOOKUP(BC105&amp;"_"&amp;$AZ$9,データシート3!A:AB,MATCH("ea_"&amp;"太陽光（建物系）"&amp;"_年間発電",データシート3!$A$1:$AB$1,0),0)/10^3+VLOOKUP(BC105&amp;"_"&amp;$AZ$9,データシート3!A:AB,MATCH("ea_"&amp;"太陽光（土地系）"&amp;"_年間発電",データシート3!$A$1:$AB$1,0),0)/10^3</f>
        <v>568153.69299999997</v>
      </c>
      <c r="BF105" s="33">
        <f>VLOOKUP(BC105&amp;"_"&amp;$AZ$9,データシート3!A:AB,MATCH("ea_"&amp;"風力（陸上）"&amp;"_年間発電",データシート3!$A$1:$AB$1,0),0)/10^3</f>
        <v>168740.068</v>
      </c>
      <c r="BG105" s="33">
        <f>VLOOKUP(BC105&amp;"_"&amp;$AZ$9,データシート3!A:AB,MATCH("ea_"&amp;"中小水（河川）"&amp;"_年間発電",データシート3!$A$1:$AB$1,0),0)/10^3+VLOOKUP(BC105&amp;"_"&amp;$AZ$9,データシート3!A:AB,MATCH("ea_"&amp;"中小水（農業用水路）"&amp;"_年間発電",データシート3!$A$1:$AB$1,0),0)/10^3</f>
        <v>2566.6480000000006</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1175.452</v>
      </c>
      <c r="BI105" s="33">
        <f t="shared" si="26"/>
        <v>740635.86100000003</v>
      </c>
      <c r="BJ105" s="33">
        <f>(VLOOKUP($BC105&amp;"_"&amp;$AZ$8,データシート3!$A:$AN,MATCH("da_合計",データシート3!$A$1:$AN$1,0),0))/10^3</f>
        <v>735365.35317314661</v>
      </c>
      <c r="BK105" s="33">
        <f t="shared" si="27"/>
        <v>5270.5078268534271</v>
      </c>
      <c r="BL105" s="33">
        <f t="shared" si="28"/>
        <v>0</v>
      </c>
      <c r="BM105" s="33">
        <f t="shared" si="29"/>
        <v>5270.5078268534271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01345</v>
      </c>
      <c r="AY106" s="18" t="str">
        <f>IF(IFERROR(比較地域マスタ!$AE41,"")=0,"",IFERROR(比較地域マスタ!$AE41,""))</f>
        <v>森町</v>
      </c>
      <c r="AZ106" s="16"/>
      <c r="BA106" s="22">
        <v>35</v>
      </c>
      <c r="BB106" s="22">
        <v>1</v>
      </c>
      <c r="BC106" s="18" t="str">
        <f t="shared" si="24"/>
        <v>01345</v>
      </c>
      <c r="BD106" s="18" t="str">
        <f t="shared" si="25"/>
        <v>森町</v>
      </c>
      <c r="BE106" s="33">
        <f>VLOOKUP(BC106&amp;"_"&amp;$AZ$9,データシート3!A:AB,MATCH("ea_"&amp;"太陽光（建物系）"&amp;"_年間発電",データシート3!$A$1:$AB$1,0),0)/10^3+VLOOKUP(BC106&amp;"_"&amp;$AZ$9,データシート3!A:AB,MATCH("ea_"&amp;"太陽光（土地系）"&amp;"_年間発電",データシート3!$A$1:$AB$1,0),0)/10^3</f>
        <v>1218492.601</v>
      </c>
      <c r="BF106" s="33">
        <f>VLOOKUP(BC106&amp;"_"&amp;$AZ$9,データシート3!A:AB,MATCH("ea_"&amp;"風力（陸上）"&amp;"_年間発電",データシート3!$A$1:$AB$1,0),0)/10^3</f>
        <v>4259237.2750000004</v>
      </c>
      <c r="BG106" s="33">
        <f>VLOOKUP(BC106&amp;"_"&amp;$AZ$9,データシート3!A:AB,MATCH("ea_"&amp;"中小水（河川）"&amp;"_年間発電",データシート3!$A$1:$AB$1,0),0)/10^3+VLOOKUP(BC106&amp;"_"&amp;$AZ$9,データシート3!A:AB,MATCH("ea_"&amp;"中小水（農業用水路）"&amp;"_年間発電",データシート3!$A$1:$AB$1,0),0)/10^3</f>
        <v>70904.235000000001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126563.37900000002</v>
      </c>
      <c r="BI106" s="33">
        <f t="shared" si="26"/>
        <v>5675197.4900000002</v>
      </c>
      <c r="BJ106" s="33">
        <f>(VLOOKUP($BC106&amp;"_"&amp;$AZ$8,データシート3!$A:$AN,MATCH("da_合計",データシート3!$A$1:$AN$1,0),0))/10^3</f>
        <v>102458.97201823577</v>
      </c>
      <c r="BK106" s="33">
        <f t="shared" si="27"/>
        <v>5572738.5179817649</v>
      </c>
      <c r="BL106" s="33">
        <f t="shared" si="28"/>
        <v>0</v>
      </c>
      <c r="BM106" s="33">
        <f t="shared" si="29"/>
        <v>5572738.5179817649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01346</v>
      </c>
      <c r="AY107" s="18" t="str">
        <f>IF(IFERROR(比較地域マスタ!$AE42,"")=0,"",IFERROR(比較地域マスタ!$AE42,""))</f>
        <v>八雲町</v>
      </c>
      <c r="AZ107" s="16"/>
      <c r="BA107" s="22">
        <v>36</v>
      </c>
      <c r="BB107" s="22">
        <v>1</v>
      </c>
      <c r="BC107" s="18" t="str">
        <f t="shared" si="24"/>
        <v>01346</v>
      </c>
      <c r="BD107" s="18" t="str">
        <f t="shared" si="25"/>
        <v>八雲町</v>
      </c>
      <c r="BE107" s="33">
        <f>VLOOKUP(BC107&amp;"_"&amp;$AZ$9,データシート3!A:AB,MATCH("ea_"&amp;"太陽光（建物系）"&amp;"_年間発電",データシート3!$A$1:$AB$1,0),0)/10^3+VLOOKUP(BC107&amp;"_"&amp;$AZ$9,データシート3!A:AB,MATCH("ea_"&amp;"太陽光（土地系）"&amp;"_年間発電",データシート3!$A$1:$AB$1,0),0)/10^3</f>
        <v>2811068.662</v>
      </c>
      <c r="BF107" s="33">
        <f>VLOOKUP(BC107&amp;"_"&amp;$AZ$9,データシート3!A:AB,MATCH("ea_"&amp;"風力（陸上）"&amp;"_年間発電",データシート3!$A$1:$AB$1,0),0)/10^3</f>
        <v>10368648.847999997</v>
      </c>
      <c r="BG107" s="33">
        <f>VLOOKUP(BC107&amp;"_"&amp;$AZ$9,データシート3!A:AB,MATCH("ea_"&amp;"中小水（河川）"&amp;"_年間発電",データシート3!$A$1:$AB$1,0),0)/10^3+VLOOKUP(BC107&amp;"_"&amp;$AZ$9,データシート3!A:AB,MATCH("ea_"&amp;"中小水（農業用水路）"&amp;"_年間発電",データシート3!$A$1:$AB$1,0),0)/10^3</f>
        <v>135965.18299999999</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296593.49399999995</v>
      </c>
      <c r="BI107" s="33">
        <f t="shared" si="26"/>
        <v>13612276.186999999</v>
      </c>
      <c r="BJ107" s="33">
        <f>(VLOOKUP($BC107&amp;"_"&amp;$AZ$8,データシート3!$A:$AN,MATCH("da_合計",データシート3!$A$1:$AN$1,0),0))/10^3</f>
        <v>99868.266568411404</v>
      </c>
      <c r="BK107" s="33">
        <f t="shared" si="27"/>
        <v>13512407.920431588</v>
      </c>
      <c r="BL107" s="33">
        <f t="shared" si="28"/>
        <v>0</v>
      </c>
      <c r="BM107" s="33">
        <f t="shared" si="29"/>
        <v>13512407.920431588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上ノ国町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2025-03-04T09:04:53Z</dcterms:created>
  <dcterms:modified xsi:type="dcterms:W3CDTF">2025-03-04T09:04:53Z</dcterms:modified>
  <cp:category/>
  <cp:contentStatus/>
</cp:coreProperties>
</file>