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供給室\環境・排出係数関係\2020\02_HP更新依頼\通達改正後\"/>
    </mc:Choice>
  </mc:AlternateContent>
  <bookViews>
    <workbookView xWindow="0" yWindow="0" windowWidth="28800" windowHeight="12210" tabRatio="945" firstSheet="14" activeTab="23"/>
  </bookViews>
  <sheets>
    <sheet name="表紙" sheetId="12" r:id="rId1"/>
    <sheet name="表1" sheetId="2" r:id="rId2"/>
    <sheet name="表2" sheetId="3" r:id="rId3"/>
    <sheet name="表3" sheetId="4" r:id="rId4"/>
    <sheet name="表4" sheetId="5" r:id="rId5"/>
    <sheet name="表5" sheetId="6" r:id="rId6"/>
    <sheet name="表6" sheetId="7" r:id="rId7"/>
    <sheet name="表6-2" sheetId="24" r:id="rId8"/>
    <sheet name="表7" sheetId="13" r:id="rId9"/>
    <sheet name="表8" sheetId="14" r:id="rId10"/>
    <sheet name="表9" sheetId="37" r:id="rId11"/>
    <sheet name="表10" sheetId="38" r:id="rId12"/>
    <sheet name="表11" sheetId="39" r:id="rId13"/>
    <sheet name="表12" sheetId="16" r:id="rId14"/>
    <sheet name="表12-2" sheetId="23" r:id="rId15"/>
    <sheet name="参考" sheetId="9" r:id="rId16"/>
    <sheet name="表紙【メ】" sheetId="33" r:id="rId17"/>
    <sheet name="表1【メ】" sheetId="26" r:id="rId18"/>
    <sheet name="表2【メ】" sheetId="27" r:id="rId19"/>
    <sheet name="表3【メ】" sheetId="28" r:id="rId20"/>
    <sheet name="表4【メ】" sheetId="29" r:id="rId21"/>
    <sheet name="表5【メ】" sheetId="30" r:id="rId22"/>
    <sheet name="表6【メ】" sheetId="32" r:id="rId23"/>
    <sheet name="表1～6の総括【メ】" sheetId="35" r:id="rId24"/>
    <sheet name="表7～11【メ】" sheetId="36" r:id="rId25"/>
    <sheet name="表12【メ】" sheetId="34" r:id="rId26"/>
  </sheets>
  <definedNames>
    <definedName name="_xlnm._FilterDatabase" localSheetId="6" hidden="1">表6!$C$13:$C$44</definedName>
    <definedName name="PPS値">#REF!</definedName>
    <definedName name="PPS名">#REF!</definedName>
    <definedName name="_xlnm.Print_Area" localSheetId="1">表1!$A$1:$K$46</definedName>
    <definedName name="_xlnm.Print_Area" localSheetId="23">'表1～6の総括【メ】'!$A$1:$J$26</definedName>
    <definedName name="_xlnm.Print_Area" localSheetId="17">表1【メ】!$A$1:$J$49</definedName>
    <definedName name="_xlnm.Print_Area" localSheetId="13">表12!$A$1:$W$26</definedName>
    <definedName name="_xlnm.Print_Area" localSheetId="25">表12【メ】!$A$1:$S$43</definedName>
    <definedName name="_xlnm.Print_Area" localSheetId="14">'表12-2'!$A$1:$J$83</definedName>
    <definedName name="_xlnm.Print_Area" localSheetId="2">表2!$A$1:$E$38</definedName>
    <definedName name="_xlnm.Print_Area" localSheetId="18">表2【メ】!$A$1:$J$43</definedName>
    <definedName name="_xlnm.Print_Area" localSheetId="3">表3!$A$1:$I$38</definedName>
    <definedName name="_xlnm.Print_Area" localSheetId="19">表3【メ】!$A$1:$J$43</definedName>
    <definedName name="_xlnm.Print_Area" localSheetId="4">表4!$A$1:$E$18</definedName>
    <definedName name="_xlnm.Print_Area" localSheetId="20">表4【メ】!$A$1:$J$23</definedName>
    <definedName name="_xlnm.Print_Area" localSheetId="5">表5!$A$1:$I$17</definedName>
    <definedName name="_xlnm.Print_Area" localSheetId="21">表5【メ】!$A$1:$J$17</definedName>
    <definedName name="_xlnm.Print_Area" localSheetId="6">表6!$A$1:$I$112</definedName>
    <definedName name="_xlnm.Print_Area" localSheetId="22">表6【メ】!$A$1:$M$125</definedName>
    <definedName name="_xlnm.Print_Area" localSheetId="7">'表6-2'!$A$1:$I$48</definedName>
    <definedName name="_xlnm.Print_Area" localSheetId="24">'表7～11【メ】'!$A$1:$H$41</definedName>
    <definedName name="_xlnm.Print_Area" localSheetId="0">表紙!$A$1:$K$65</definedName>
    <definedName name="_xlnm.Print_Area" localSheetId="16">表紙【メ】!$A$1:$K$35</definedName>
    <definedName name="Z_7C73768E_F605_4E66_A1EA_792805CF7D21_.wvu.Cols" localSheetId="1" hidden="1">表1!#REF!</definedName>
    <definedName name="Z_7C73768E_F605_4E66_A1EA_792805CF7D21_.wvu.Cols" localSheetId="23" hidden="1">'表1～6の総括【メ】'!#REF!</definedName>
    <definedName name="Z_7C73768E_F605_4E66_A1EA_792805CF7D21_.wvu.Cols" localSheetId="17" hidden="1">表1【メ】!#REF!</definedName>
    <definedName name="Z_7C73768E_F605_4E66_A1EA_792805CF7D21_.wvu.Cols" localSheetId="11" hidden="1">表10!#REF!</definedName>
    <definedName name="Z_7C73768E_F605_4E66_A1EA_792805CF7D21_.wvu.Cols" localSheetId="12" hidden="1">表11!#REF!</definedName>
    <definedName name="Z_7C73768E_F605_4E66_A1EA_792805CF7D21_.wvu.Cols" localSheetId="13" hidden="1">表12!#REF!</definedName>
    <definedName name="Z_7C73768E_F605_4E66_A1EA_792805CF7D21_.wvu.Cols" localSheetId="25" hidden="1">表12【メ】!#REF!</definedName>
    <definedName name="Z_7C73768E_F605_4E66_A1EA_792805CF7D21_.wvu.Cols" localSheetId="14" hidden="1">'表12-2'!#REF!</definedName>
    <definedName name="Z_7C73768E_F605_4E66_A1EA_792805CF7D21_.wvu.Cols" localSheetId="2" hidden="1">表2!#REF!</definedName>
    <definedName name="Z_7C73768E_F605_4E66_A1EA_792805CF7D21_.wvu.Cols" localSheetId="18" hidden="1">表2【メ】!#REF!</definedName>
    <definedName name="Z_7C73768E_F605_4E66_A1EA_792805CF7D21_.wvu.Cols" localSheetId="3" hidden="1">表3!#REF!</definedName>
    <definedName name="Z_7C73768E_F605_4E66_A1EA_792805CF7D21_.wvu.Cols" localSheetId="19" hidden="1">表3【メ】!#REF!</definedName>
    <definedName name="Z_7C73768E_F605_4E66_A1EA_792805CF7D21_.wvu.Cols" localSheetId="4" hidden="1">表4!#REF!</definedName>
    <definedName name="Z_7C73768E_F605_4E66_A1EA_792805CF7D21_.wvu.Cols" localSheetId="20" hidden="1">表4【メ】!#REF!</definedName>
    <definedName name="Z_7C73768E_F605_4E66_A1EA_792805CF7D21_.wvu.Cols" localSheetId="5" hidden="1">表5!#REF!</definedName>
    <definedName name="Z_7C73768E_F605_4E66_A1EA_792805CF7D21_.wvu.Cols" localSheetId="21" hidden="1">表5【メ】!#REF!</definedName>
    <definedName name="Z_7C73768E_F605_4E66_A1EA_792805CF7D21_.wvu.Cols" localSheetId="6" hidden="1">表6!#REF!</definedName>
    <definedName name="Z_7C73768E_F605_4E66_A1EA_792805CF7D21_.wvu.Cols" localSheetId="22" hidden="1">表6【メ】!#REF!</definedName>
    <definedName name="Z_7C73768E_F605_4E66_A1EA_792805CF7D21_.wvu.Cols" localSheetId="7" hidden="1">'表6-2'!#REF!</definedName>
    <definedName name="Z_7C73768E_F605_4E66_A1EA_792805CF7D21_.wvu.Cols" localSheetId="8" hidden="1">表7!#REF!</definedName>
    <definedName name="Z_7C73768E_F605_4E66_A1EA_792805CF7D21_.wvu.Cols" localSheetId="24" hidden="1">'表7～11【メ】'!#REF!</definedName>
    <definedName name="Z_7C73768E_F605_4E66_A1EA_792805CF7D21_.wvu.Cols" localSheetId="9" hidden="1">表8!#REF!</definedName>
    <definedName name="Z_7C73768E_F605_4E66_A1EA_792805CF7D21_.wvu.Cols" localSheetId="10" hidden="1">表9!#REF!</definedName>
    <definedName name="Z_7C73768E_F605_4E66_A1EA_792805CF7D21_.wvu.Cols" localSheetId="0" hidden="1">表紙!$C:$C</definedName>
    <definedName name="Z_7C73768E_F605_4E66_A1EA_792805CF7D21_.wvu.Cols" localSheetId="16" hidden="1">表紙【メ】!#REF!</definedName>
    <definedName name="Z_7C73768E_F605_4E66_A1EA_792805CF7D21_.wvu.PrintArea" localSheetId="11" hidden="1">表10!$A$1:$I$18</definedName>
    <definedName name="Z_7C73768E_F605_4E66_A1EA_792805CF7D21_.wvu.PrintArea" localSheetId="12" hidden="1">表11!$A$1:$I$21</definedName>
    <definedName name="Z_7C73768E_F605_4E66_A1EA_792805CF7D21_.wvu.PrintArea" localSheetId="13" hidden="1">表12!$A$1:$X$31</definedName>
    <definedName name="Z_7C73768E_F605_4E66_A1EA_792805CF7D21_.wvu.PrintArea" localSheetId="25" hidden="1">表12【メ】!$A$1:$T$30</definedName>
    <definedName name="Z_7C73768E_F605_4E66_A1EA_792805CF7D21_.wvu.PrintArea" localSheetId="2" hidden="1">表2!$A$1:$E$39</definedName>
    <definedName name="Z_7C73768E_F605_4E66_A1EA_792805CF7D21_.wvu.PrintArea" localSheetId="18" hidden="1">表2【メ】!$A$1:$J$39</definedName>
    <definedName name="Z_7C73768E_F605_4E66_A1EA_792805CF7D21_.wvu.PrintArea" localSheetId="8" hidden="1">表7!$A$1:$G$18</definedName>
    <definedName name="Z_7C73768E_F605_4E66_A1EA_792805CF7D21_.wvu.PrintArea" localSheetId="9" hidden="1">表8!$A$1:$I$18</definedName>
    <definedName name="Z_7C73768E_F605_4E66_A1EA_792805CF7D21_.wvu.PrintArea" localSheetId="10" hidden="1">表9!$A$1:$G$18</definedName>
    <definedName name="Z_7C73768E_F605_4E66_A1EA_792805CF7D21_.wvu.PrintArea" localSheetId="0" hidden="1">表紙!$A$1:$K$69</definedName>
    <definedName name="Z_7C73768E_F605_4E66_A1EA_792805CF7D21_.wvu.PrintArea" localSheetId="16" hidden="1">表紙【メ】!$A$1:$K$22</definedName>
    <definedName name="データ">#REF!</definedName>
    <definedName name="電力会社名">#REF!</definedName>
  </definedNames>
  <calcPr calcId="162913" concurrentCalc="0"/>
  <customWorkbookViews>
    <customWorkbookView name=" 環境省 - 個人用ビュー" guid="{7C73768E-F605-4E66-A1EA-792805CF7D21}" mergeInterval="0" personalView="1" maximized="1" windowWidth="1020" windowHeight="581" activeSheetId="2"/>
  </customWorkbookViews>
</workbook>
</file>

<file path=xl/calcChain.xml><?xml version="1.0" encoding="utf-8"?>
<calcChain xmlns="http://schemas.openxmlformats.org/spreadsheetml/2006/main">
  <c r="F26" i="35" l="1"/>
  <c r="F14" i="34"/>
  <c r="D60" i="32"/>
  <c r="S5" i="34"/>
  <c r="W5" i="16"/>
  <c r="H5" i="39"/>
  <c r="A18" i="33"/>
  <c r="C19" i="35"/>
  <c r="C26" i="35"/>
  <c r="B25" i="34"/>
  <c r="B26" i="34"/>
  <c r="B27" i="34"/>
  <c r="B28" i="34"/>
  <c r="B38" i="34"/>
  <c r="B25" i="33"/>
  <c r="B39" i="34"/>
  <c r="B26" i="33"/>
  <c r="B40" i="34"/>
  <c r="B27" i="33"/>
  <c r="B28" i="33"/>
  <c r="Q15" i="16"/>
  <c r="H75" i="23"/>
  <c r="F39" i="23"/>
  <c r="F66" i="23"/>
  <c r="F82" i="23"/>
  <c r="L82" i="23"/>
  <c r="A15" i="16"/>
  <c r="G15" i="16"/>
  <c r="T15" i="16"/>
  <c r="A26" i="16"/>
  <c r="K29" i="33"/>
  <c r="C20" i="39"/>
  <c r="B24" i="39"/>
  <c r="F24" i="39"/>
  <c r="T53" i="12"/>
  <c r="I28" i="34"/>
  <c r="H16" i="32"/>
  <c r="I16" i="32"/>
  <c r="L16" i="32"/>
  <c r="H17" i="32"/>
  <c r="I17" i="32"/>
  <c r="L17" i="32"/>
  <c r="H18" i="32"/>
  <c r="I18" i="32"/>
  <c r="L18" i="32"/>
  <c r="H19" i="32"/>
  <c r="I19" i="32"/>
  <c r="L19" i="32"/>
  <c r="H20" i="32"/>
  <c r="I20" i="32"/>
  <c r="L20" i="32"/>
  <c r="H21" i="32"/>
  <c r="I21" i="32"/>
  <c r="L21" i="32"/>
  <c r="H22" i="32"/>
  <c r="I22" i="32"/>
  <c r="L22" i="32"/>
  <c r="H23" i="32"/>
  <c r="I23" i="32"/>
  <c r="L23" i="32"/>
  <c r="H24" i="32"/>
  <c r="I24" i="32"/>
  <c r="L24" i="32"/>
  <c r="H25" i="32"/>
  <c r="I25" i="32"/>
  <c r="L25" i="32"/>
  <c r="H26" i="32"/>
  <c r="I26" i="32"/>
  <c r="L26" i="32"/>
  <c r="H27" i="32"/>
  <c r="I27" i="32"/>
  <c r="L27" i="32"/>
  <c r="H28" i="32"/>
  <c r="I28" i="32"/>
  <c r="L28" i="32"/>
  <c r="H29" i="32"/>
  <c r="I29" i="32"/>
  <c r="L29" i="32"/>
  <c r="H30" i="32"/>
  <c r="I30" i="32"/>
  <c r="L30" i="32"/>
  <c r="H31" i="32"/>
  <c r="I31" i="32"/>
  <c r="L31" i="32"/>
  <c r="H32" i="32"/>
  <c r="I32" i="32"/>
  <c r="L32" i="32"/>
  <c r="H33" i="32"/>
  <c r="I33" i="32"/>
  <c r="L33" i="32"/>
  <c r="H34" i="32"/>
  <c r="I34" i="32"/>
  <c r="L34" i="32"/>
  <c r="H35" i="32"/>
  <c r="I35" i="32"/>
  <c r="L35" i="32"/>
  <c r="H36" i="32"/>
  <c r="I36" i="32"/>
  <c r="L36" i="32"/>
  <c r="H37" i="32"/>
  <c r="I37" i="32"/>
  <c r="L37" i="32"/>
  <c r="H38" i="32"/>
  <c r="I38" i="32"/>
  <c r="L38" i="32"/>
  <c r="H39" i="32"/>
  <c r="I39" i="32"/>
  <c r="L39" i="32"/>
  <c r="H40" i="32"/>
  <c r="I40" i="32"/>
  <c r="L40" i="32"/>
  <c r="H41" i="32"/>
  <c r="I41" i="32"/>
  <c r="L41" i="32"/>
  <c r="H42" i="32"/>
  <c r="I42" i="32"/>
  <c r="L42" i="32"/>
  <c r="H50" i="32"/>
  <c r="I50" i="32"/>
  <c r="L50" i="32"/>
  <c r="H51" i="32"/>
  <c r="I51" i="32"/>
  <c r="L51" i="32"/>
  <c r="H52" i="32"/>
  <c r="I52" i="32"/>
  <c r="L52" i="32"/>
  <c r="H53" i="32"/>
  <c r="I53" i="32"/>
  <c r="L53" i="32"/>
  <c r="H54" i="32"/>
  <c r="I54" i="32"/>
  <c r="L54" i="32"/>
  <c r="H55" i="32"/>
  <c r="I55" i="32"/>
  <c r="L55" i="32"/>
  <c r="H56" i="32"/>
  <c r="I56" i="32"/>
  <c r="L56" i="32"/>
  <c r="H57" i="32"/>
  <c r="I57" i="32"/>
  <c r="L57" i="32"/>
  <c r="H58" i="32"/>
  <c r="I58" i="32"/>
  <c r="L58" i="32"/>
  <c r="H59" i="32"/>
  <c r="I59" i="32"/>
  <c r="L59" i="32"/>
  <c r="H60" i="32"/>
  <c r="I60" i="32"/>
  <c r="L60" i="32"/>
  <c r="H61" i="32"/>
  <c r="I61" i="32"/>
  <c r="L61" i="32"/>
  <c r="H62" i="32"/>
  <c r="I62" i="32"/>
  <c r="L62" i="32"/>
  <c r="H63" i="32"/>
  <c r="I63" i="32"/>
  <c r="L63" i="32"/>
  <c r="H64" i="32"/>
  <c r="I64" i="32"/>
  <c r="L64" i="32"/>
  <c r="H65" i="32"/>
  <c r="I65" i="32"/>
  <c r="L65" i="32"/>
  <c r="H66" i="32"/>
  <c r="I66" i="32"/>
  <c r="L66" i="32"/>
  <c r="H67" i="32"/>
  <c r="I67" i="32"/>
  <c r="L67" i="32"/>
  <c r="H68" i="32"/>
  <c r="I68" i="32"/>
  <c r="L68" i="32"/>
  <c r="H69" i="32"/>
  <c r="I69" i="32"/>
  <c r="L69" i="32"/>
  <c r="H70" i="32"/>
  <c r="I70" i="32"/>
  <c r="L70" i="32"/>
  <c r="H71" i="32"/>
  <c r="I71" i="32"/>
  <c r="L71" i="32"/>
  <c r="H72" i="32"/>
  <c r="I72" i="32"/>
  <c r="L72" i="32"/>
  <c r="H73" i="32"/>
  <c r="I73" i="32"/>
  <c r="L73" i="32"/>
  <c r="H74" i="32"/>
  <c r="I74" i="32"/>
  <c r="L74" i="32"/>
  <c r="H75" i="32"/>
  <c r="I75" i="32"/>
  <c r="L75" i="32"/>
  <c r="H76" i="32"/>
  <c r="I76" i="32"/>
  <c r="L76" i="32"/>
  <c r="H77" i="32"/>
  <c r="I77" i="32"/>
  <c r="L77" i="32"/>
  <c r="H78" i="32"/>
  <c r="I78" i="32"/>
  <c r="L78" i="32"/>
  <c r="H79" i="32"/>
  <c r="I79" i="32"/>
  <c r="L79" i="32"/>
  <c r="H80" i="32"/>
  <c r="I80" i="32"/>
  <c r="L80" i="32"/>
  <c r="H81" i="32"/>
  <c r="I81" i="32"/>
  <c r="L81" i="32"/>
  <c r="H82" i="32"/>
  <c r="I82" i="32"/>
  <c r="L82" i="32"/>
  <c r="H83" i="32"/>
  <c r="I83" i="32"/>
  <c r="L83" i="32"/>
  <c r="H84" i="32"/>
  <c r="I84" i="32"/>
  <c r="L84" i="32"/>
  <c r="H85" i="32"/>
  <c r="I85" i="32"/>
  <c r="L85" i="32"/>
  <c r="H86" i="32"/>
  <c r="I86" i="32"/>
  <c r="L86" i="32"/>
  <c r="H87" i="32"/>
  <c r="I87" i="32"/>
  <c r="L87" i="32"/>
  <c r="H88" i="32"/>
  <c r="I88" i="32"/>
  <c r="L88" i="32"/>
  <c r="H89" i="32"/>
  <c r="I89" i="32"/>
  <c r="L89" i="32"/>
  <c r="H90" i="32"/>
  <c r="I90" i="32"/>
  <c r="L90" i="32"/>
  <c r="H91" i="32"/>
  <c r="I91" i="32"/>
  <c r="L91" i="32"/>
  <c r="H92" i="32"/>
  <c r="I92" i="32"/>
  <c r="L92" i="32"/>
  <c r="H93" i="32"/>
  <c r="I93" i="32"/>
  <c r="L93" i="32"/>
  <c r="H94" i="32"/>
  <c r="I94" i="32"/>
  <c r="L94" i="32"/>
  <c r="H95" i="32"/>
  <c r="I95" i="32"/>
  <c r="L95" i="32"/>
  <c r="H96" i="32"/>
  <c r="I96" i="32"/>
  <c r="L96" i="32"/>
  <c r="H97" i="32"/>
  <c r="I97" i="32"/>
  <c r="L97" i="32"/>
  <c r="H14" i="32"/>
  <c r="I14" i="32"/>
  <c r="L14" i="32"/>
  <c r="H15" i="32"/>
  <c r="I15" i="32"/>
  <c r="L15" i="32"/>
  <c r="H43" i="32"/>
  <c r="I43" i="32"/>
  <c r="L43" i="32"/>
  <c r="H44" i="32"/>
  <c r="I44" i="32"/>
  <c r="L44" i="32"/>
  <c r="H45" i="32"/>
  <c r="I45" i="32"/>
  <c r="L45" i="32"/>
  <c r="H46" i="32"/>
  <c r="I46" i="32"/>
  <c r="L46" i="32"/>
  <c r="H47" i="32"/>
  <c r="I47" i="32"/>
  <c r="L47" i="32"/>
  <c r="H48" i="32"/>
  <c r="I48" i="32"/>
  <c r="L48" i="32"/>
  <c r="H49" i="32"/>
  <c r="I49" i="32"/>
  <c r="L49" i="32"/>
  <c r="H13" i="32"/>
  <c r="I13" i="32"/>
  <c r="L13" i="32"/>
  <c r="L98" i="32"/>
  <c r="J15" i="35"/>
  <c r="H107" i="32"/>
  <c r="I107" i="32"/>
  <c r="L107" i="32"/>
  <c r="H108" i="32"/>
  <c r="I108" i="32"/>
  <c r="L108" i="32"/>
  <c r="H109" i="32"/>
  <c r="I109" i="32"/>
  <c r="L109" i="32"/>
  <c r="H110" i="32"/>
  <c r="I110" i="32"/>
  <c r="L110" i="32"/>
  <c r="H111" i="32"/>
  <c r="I111" i="32"/>
  <c r="L111" i="32"/>
  <c r="L112" i="32"/>
  <c r="J16" i="35"/>
  <c r="L124" i="32"/>
  <c r="J17" i="35"/>
  <c r="I20" i="2"/>
  <c r="K20" i="2"/>
  <c r="G20" i="26"/>
  <c r="J20" i="26"/>
  <c r="I21" i="2"/>
  <c r="K21" i="2"/>
  <c r="G21" i="26"/>
  <c r="J21" i="26"/>
  <c r="I22" i="2"/>
  <c r="K22" i="2"/>
  <c r="G22" i="26"/>
  <c r="J22" i="26"/>
  <c r="I23" i="2"/>
  <c r="K23" i="2"/>
  <c r="G23" i="26"/>
  <c r="J23" i="26"/>
  <c r="I24" i="2"/>
  <c r="K24" i="2"/>
  <c r="G24" i="26"/>
  <c r="J24" i="26"/>
  <c r="I25" i="2"/>
  <c r="K25" i="2"/>
  <c r="G25" i="26"/>
  <c r="J25" i="26"/>
  <c r="I26" i="2"/>
  <c r="K26" i="2"/>
  <c r="G26" i="26"/>
  <c r="J26" i="26"/>
  <c r="I27" i="2"/>
  <c r="K27" i="2"/>
  <c r="G27" i="26"/>
  <c r="J27" i="26"/>
  <c r="I28" i="2"/>
  <c r="K28" i="2"/>
  <c r="G28" i="26"/>
  <c r="J28" i="26"/>
  <c r="I29" i="2"/>
  <c r="K29" i="2"/>
  <c r="G29" i="26"/>
  <c r="J29" i="26"/>
  <c r="I30" i="2"/>
  <c r="K30" i="2"/>
  <c r="G30" i="26"/>
  <c r="J30" i="26"/>
  <c r="I31" i="2"/>
  <c r="K31" i="2"/>
  <c r="G31" i="26"/>
  <c r="J31" i="26"/>
  <c r="I32" i="2"/>
  <c r="K32" i="2"/>
  <c r="G32" i="26"/>
  <c r="J32" i="26"/>
  <c r="I33" i="2"/>
  <c r="K33" i="2"/>
  <c r="G33" i="26"/>
  <c r="J33" i="26"/>
  <c r="I34" i="2"/>
  <c r="K34" i="2"/>
  <c r="G34" i="26"/>
  <c r="J34" i="26"/>
  <c r="I35" i="2"/>
  <c r="K35" i="2"/>
  <c r="G35" i="26"/>
  <c r="J35" i="26"/>
  <c r="I36" i="2"/>
  <c r="K36" i="2"/>
  <c r="G36" i="26"/>
  <c r="J36" i="26"/>
  <c r="I37" i="2"/>
  <c r="K37" i="2"/>
  <c r="G37" i="26"/>
  <c r="J37" i="26"/>
  <c r="I38" i="2"/>
  <c r="K38" i="2"/>
  <c r="G38" i="26"/>
  <c r="J38" i="26"/>
  <c r="I39" i="2"/>
  <c r="K39" i="2"/>
  <c r="G39" i="26"/>
  <c r="J39" i="26"/>
  <c r="I40" i="2"/>
  <c r="K40" i="2"/>
  <c r="G40" i="26"/>
  <c r="J40" i="26"/>
  <c r="I41" i="2"/>
  <c r="K41" i="2"/>
  <c r="G41" i="26"/>
  <c r="J41" i="26"/>
  <c r="I42" i="2"/>
  <c r="K42" i="2"/>
  <c r="G42" i="26"/>
  <c r="J42" i="26"/>
  <c r="I43" i="2"/>
  <c r="K43" i="2"/>
  <c r="G43" i="26"/>
  <c r="J43" i="26"/>
  <c r="J44" i="26"/>
  <c r="J10" i="35"/>
  <c r="E14" i="3"/>
  <c r="G14" i="27"/>
  <c r="J14" i="27"/>
  <c r="E15" i="3"/>
  <c r="G15" i="27"/>
  <c r="J15" i="27"/>
  <c r="E16" i="3"/>
  <c r="G16" i="27"/>
  <c r="J16" i="27"/>
  <c r="E17" i="3"/>
  <c r="G17" i="27"/>
  <c r="J17" i="27"/>
  <c r="E18" i="3"/>
  <c r="G18" i="27"/>
  <c r="J18" i="27"/>
  <c r="E19" i="3"/>
  <c r="G19" i="27"/>
  <c r="J19" i="27"/>
  <c r="E20" i="3"/>
  <c r="G20" i="27"/>
  <c r="J20" i="27"/>
  <c r="E21" i="3"/>
  <c r="G21" i="27"/>
  <c r="J21" i="27"/>
  <c r="E22" i="3"/>
  <c r="G22" i="27"/>
  <c r="J22" i="27"/>
  <c r="E23" i="3"/>
  <c r="G23" i="27"/>
  <c r="J23" i="27"/>
  <c r="E24" i="3"/>
  <c r="G24" i="27"/>
  <c r="J24" i="27"/>
  <c r="E25" i="3"/>
  <c r="G25" i="27"/>
  <c r="J25" i="27"/>
  <c r="E26" i="3"/>
  <c r="G26" i="27"/>
  <c r="J26" i="27"/>
  <c r="E27" i="3"/>
  <c r="G27" i="27"/>
  <c r="J27" i="27"/>
  <c r="E28" i="3"/>
  <c r="G28" i="27"/>
  <c r="J28" i="27"/>
  <c r="E29" i="3"/>
  <c r="G29" i="27"/>
  <c r="J29" i="27"/>
  <c r="E30" i="3"/>
  <c r="G30" i="27"/>
  <c r="J30" i="27"/>
  <c r="E31" i="3"/>
  <c r="G31" i="27"/>
  <c r="J31" i="27"/>
  <c r="E32" i="3"/>
  <c r="G32" i="27"/>
  <c r="J32" i="27"/>
  <c r="E33" i="3"/>
  <c r="G33" i="27"/>
  <c r="J33" i="27"/>
  <c r="E34" i="3"/>
  <c r="G34" i="27"/>
  <c r="J34" i="27"/>
  <c r="E35" i="3"/>
  <c r="G35" i="27"/>
  <c r="J35" i="27"/>
  <c r="E36" i="3"/>
  <c r="G36" i="27"/>
  <c r="J36" i="27"/>
  <c r="E37" i="3"/>
  <c r="G37" i="27"/>
  <c r="J37" i="27"/>
  <c r="J38" i="27"/>
  <c r="J11" i="35"/>
  <c r="G14" i="4"/>
  <c r="I14" i="4"/>
  <c r="G14" i="28"/>
  <c r="J14" i="28"/>
  <c r="G15" i="4"/>
  <c r="I15" i="4"/>
  <c r="G15" i="28"/>
  <c r="J15" i="28"/>
  <c r="G16" i="4"/>
  <c r="I16" i="4"/>
  <c r="G16" i="28"/>
  <c r="J16" i="28"/>
  <c r="G17" i="4"/>
  <c r="I17" i="4"/>
  <c r="G17" i="28"/>
  <c r="J17" i="28"/>
  <c r="G18" i="4"/>
  <c r="I18" i="4"/>
  <c r="G18" i="28"/>
  <c r="J18" i="28"/>
  <c r="G19" i="4"/>
  <c r="I19" i="4"/>
  <c r="G19" i="28"/>
  <c r="J19" i="28"/>
  <c r="G20" i="4"/>
  <c r="I20" i="4"/>
  <c r="G20" i="28"/>
  <c r="J20" i="28"/>
  <c r="G21" i="4"/>
  <c r="I21" i="4"/>
  <c r="G21" i="28"/>
  <c r="J21" i="28"/>
  <c r="G22" i="4"/>
  <c r="I22" i="4"/>
  <c r="G22" i="28"/>
  <c r="J22" i="28"/>
  <c r="G23" i="4"/>
  <c r="I23" i="4"/>
  <c r="G23" i="28"/>
  <c r="J23" i="28"/>
  <c r="G24" i="4"/>
  <c r="I24" i="4"/>
  <c r="G24" i="28"/>
  <c r="J24" i="28"/>
  <c r="G25" i="4"/>
  <c r="I25" i="4"/>
  <c r="G25" i="28"/>
  <c r="J25" i="28"/>
  <c r="G26" i="4"/>
  <c r="I26" i="4"/>
  <c r="G26" i="28"/>
  <c r="J26" i="28"/>
  <c r="G27" i="4"/>
  <c r="I27" i="4"/>
  <c r="G27" i="28"/>
  <c r="J27" i="28"/>
  <c r="G28" i="4"/>
  <c r="I28" i="4"/>
  <c r="G28" i="28"/>
  <c r="J28" i="28"/>
  <c r="G29" i="4"/>
  <c r="I29" i="4"/>
  <c r="G29" i="28"/>
  <c r="J29" i="28"/>
  <c r="G30" i="4"/>
  <c r="I30" i="4"/>
  <c r="G30" i="28"/>
  <c r="J30" i="28"/>
  <c r="G31" i="4"/>
  <c r="I31" i="4"/>
  <c r="G31" i="28"/>
  <c r="J31" i="28"/>
  <c r="G32" i="4"/>
  <c r="I32" i="4"/>
  <c r="G32" i="28"/>
  <c r="J32" i="28"/>
  <c r="G33" i="4"/>
  <c r="I33" i="4"/>
  <c r="G33" i="28"/>
  <c r="J33" i="28"/>
  <c r="G34" i="4"/>
  <c r="I34" i="4"/>
  <c r="G34" i="28"/>
  <c r="J34" i="28"/>
  <c r="G35" i="4"/>
  <c r="I35" i="4"/>
  <c r="G35" i="28"/>
  <c r="J35" i="28"/>
  <c r="G36" i="4"/>
  <c r="I36" i="4"/>
  <c r="G36" i="28"/>
  <c r="J36" i="28"/>
  <c r="G37" i="4"/>
  <c r="I37" i="4"/>
  <c r="G37" i="28"/>
  <c r="J37" i="28"/>
  <c r="J38" i="28"/>
  <c r="J12" i="35"/>
  <c r="D15" i="5"/>
  <c r="E15" i="5"/>
  <c r="G15" i="29"/>
  <c r="J15" i="29"/>
  <c r="D16" i="5"/>
  <c r="E16" i="5"/>
  <c r="G16" i="29"/>
  <c r="J16" i="29"/>
  <c r="D17" i="5"/>
  <c r="E17" i="5"/>
  <c r="G17" i="29"/>
  <c r="J17" i="29"/>
  <c r="J18" i="29"/>
  <c r="J13" i="35"/>
  <c r="H14" i="6"/>
  <c r="G14" i="6"/>
  <c r="I14" i="6"/>
  <c r="G14" i="30"/>
  <c r="J14" i="30"/>
  <c r="H15" i="6"/>
  <c r="G15" i="6"/>
  <c r="I15" i="6"/>
  <c r="G15" i="30"/>
  <c r="J15" i="30"/>
  <c r="H16" i="6"/>
  <c r="G16" i="6"/>
  <c r="I16" i="6"/>
  <c r="G16" i="30"/>
  <c r="J16" i="30"/>
  <c r="J17" i="30"/>
  <c r="J14" i="35"/>
  <c r="J18" i="35"/>
  <c r="J26" i="35"/>
  <c r="E27" i="34"/>
  <c r="D23" i="32"/>
  <c r="K23" i="32"/>
  <c r="D24" i="32"/>
  <c r="K24" i="32"/>
  <c r="D25" i="32"/>
  <c r="K25" i="32"/>
  <c r="D26" i="32"/>
  <c r="K26" i="32"/>
  <c r="D27" i="32"/>
  <c r="K27" i="32"/>
  <c r="D28" i="32"/>
  <c r="K28" i="32"/>
  <c r="D29" i="32"/>
  <c r="K29" i="32"/>
  <c r="D30" i="32"/>
  <c r="K30" i="32"/>
  <c r="D31" i="32"/>
  <c r="K31" i="32"/>
  <c r="D32" i="32"/>
  <c r="K32" i="32"/>
  <c r="D33" i="32"/>
  <c r="K33" i="32"/>
  <c r="D34" i="32"/>
  <c r="K34" i="32"/>
  <c r="D35" i="32"/>
  <c r="K35" i="32"/>
  <c r="D36" i="32"/>
  <c r="K36" i="32"/>
  <c r="D37" i="32"/>
  <c r="K37" i="32"/>
  <c r="D38" i="32"/>
  <c r="K38" i="32"/>
  <c r="D39" i="32"/>
  <c r="K39" i="32"/>
  <c r="D40" i="32"/>
  <c r="K40" i="32"/>
  <c r="D41" i="32"/>
  <c r="K41" i="32"/>
  <c r="D42" i="32"/>
  <c r="K42" i="32"/>
  <c r="D50" i="32"/>
  <c r="K50" i="32"/>
  <c r="D51" i="32"/>
  <c r="K51" i="32"/>
  <c r="D52" i="32"/>
  <c r="K52" i="32"/>
  <c r="D53" i="32"/>
  <c r="K53" i="32"/>
  <c r="D54" i="32"/>
  <c r="K54" i="32"/>
  <c r="D55" i="32"/>
  <c r="K55" i="32"/>
  <c r="D56" i="32"/>
  <c r="K56" i="32"/>
  <c r="D57" i="32"/>
  <c r="K57" i="32"/>
  <c r="D58" i="32"/>
  <c r="K58" i="32"/>
  <c r="D59" i="32"/>
  <c r="K59" i="32"/>
  <c r="K60" i="32"/>
  <c r="D61" i="32"/>
  <c r="K61" i="32"/>
  <c r="D62" i="32"/>
  <c r="K62" i="32"/>
  <c r="D63" i="32"/>
  <c r="K63" i="32"/>
  <c r="D64" i="32"/>
  <c r="K64" i="32"/>
  <c r="D65" i="32"/>
  <c r="K65" i="32"/>
  <c r="D66" i="32"/>
  <c r="K66" i="32"/>
  <c r="D67" i="32"/>
  <c r="K67" i="32"/>
  <c r="D68" i="32"/>
  <c r="K68" i="32"/>
  <c r="D69" i="32"/>
  <c r="K69" i="32"/>
  <c r="D70" i="32"/>
  <c r="K70" i="32"/>
  <c r="D71" i="32"/>
  <c r="K71" i="32"/>
  <c r="D72" i="32"/>
  <c r="K72" i="32"/>
  <c r="D73" i="32"/>
  <c r="K73" i="32"/>
  <c r="D74" i="32"/>
  <c r="K74" i="32"/>
  <c r="D75" i="32"/>
  <c r="K75" i="32"/>
  <c r="D76" i="32"/>
  <c r="K76" i="32"/>
  <c r="D77" i="32"/>
  <c r="K77" i="32"/>
  <c r="D78" i="32"/>
  <c r="K78" i="32"/>
  <c r="D79" i="32"/>
  <c r="K79" i="32"/>
  <c r="D80" i="32"/>
  <c r="K80" i="32"/>
  <c r="D81" i="32"/>
  <c r="K81" i="32"/>
  <c r="D82" i="32"/>
  <c r="K82" i="32"/>
  <c r="D83" i="32"/>
  <c r="K83" i="32"/>
  <c r="D84" i="32"/>
  <c r="K84" i="32"/>
  <c r="D85" i="32"/>
  <c r="K85" i="32"/>
  <c r="D86" i="32"/>
  <c r="K86" i="32"/>
  <c r="D87" i="32"/>
  <c r="K87" i="32"/>
  <c r="D88" i="32"/>
  <c r="K88" i="32"/>
  <c r="D89" i="32"/>
  <c r="K89" i="32"/>
  <c r="D90" i="32"/>
  <c r="K90" i="32"/>
  <c r="D91" i="32"/>
  <c r="K91" i="32"/>
  <c r="D92" i="32"/>
  <c r="K92" i="32"/>
  <c r="D93" i="32"/>
  <c r="K93" i="32"/>
  <c r="D94" i="32"/>
  <c r="K94" i="32"/>
  <c r="D95" i="32"/>
  <c r="K95" i="32"/>
  <c r="D96" i="32"/>
  <c r="K96" i="32"/>
  <c r="D97" i="32"/>
  <c r="K97" i="32"/>
  <c r="D43" i="32"/>
  <c r="K43" i="32"/>
  <c r="D44" i="32"/>
  <c r="K44" i="32"/>
  <c r="D45" i="32"/>
  <c r="K45" i="32"/>
  <c r="D46" i="32"/>
  <c r="K46" i="32"/>
  <c r="D47" i="32"/>
  <c r="K47" i="32"/>
  <c r="D48" i="32"/>
  <c r="K48" i="32"/>
  <c r="D49" i="32"/>
  <c r="K49" i="32"/>
  <c r="D13" i="32"/>
  <c r="K13" i="32"/>
  <c r="D14" i="32"/>
  <c r="K14" i="32"/>
  <c r="D15" i="32"/>
  <c r="K15" i="32"/>
  <c r="D16" i="32"/>
  <c r="K16" i="32"/>
  <c r="D17" i="32"/>
  <c r="K17" i="32"/>
  <c r="D18" i="32"/>
  <c r="K18" i="32"/>
  <c r="D19" i="32"/>
  <c r="K19" i="32"/>
  <c r="D20" i="32"/>
  <c r="K20" i="32"/>
  <c r="D21" i="32"/>
  <c r="K21" i="32"/>
  <c r="D22" i="32"/>
  <c r="K22" i="32"/>
  <c r="K98" i="32"/>
  <c r="I15" i="35"/>
  <c r="D107" i="32"/>
  <c r="K107" i="32"/>
  <c r="D108" i="32"/>
  <c r="K108" i="32"/>
  <c r="D109" i="32"/>
  <c r="K109" i="32"/>
  <c r="D110" i="32"/>
  <c r="K110" i="32"/>
  <c r="D111" i="32"/>
  <c r="K111" i="32"/>
  <c r="K112" i="32"/>
  <c r="I16" i="35"/>
  <c r="K124" i="32"/>
  <c r="I17" i="35"/>
  <c r="C20" i="26"/>
  <c r="I20" i="26"/>
  <c r="C21" i="26"/>
  <c r="I21" i="26"/>
  <c r="C22" i="26"/>
  <c r="I22" i="26"/>
  <c r="C23" i="26"/>
  <c r="I23" i="26"/>
  <c r="C24" i="26"/>
  <c r="I24" i="26"/>
  <c r="C25" i="26"/>
  <c r="I25" i="26"/>
  <c r="C26" i="26"/>
  <c r="I26" i="26"/>
  <c r="C27" i="26"/>
  <c r="I27" i="26"/>
  <c r="C28" i="26"/>
  <c r="I28" i="26"/>
  <c r="C29" i="26"/>
  <c r="I29" i="26"/>
  <c r="C30" i="26"/>
  <c r="I30" i="26"/>
  <c r="C31" i="26"/>
  <c r="I31" i="26"/>
  <c r="C32" i="26"/>
  <c r="I32" i="26"/>
  <c r="C33" i="26"/>
  <c r="I33" i="26"/>
  <c r="C34" i="26"/>
  <c r="I34" i="26"/>
  <c r="C35" i="26"/>
  <c r="I35" i="26"/>
  <c r="C36" i="26"/>
  <c r="I36" i="26"/>
  <c r="C37" i="26"/>
  <c r="I37" i="26"/>
  <c r="C38" i="26"/>
  <c r="I38" i="26"/>
  <c r="C39" i="26"/>
  <c r="I39" i="26"/>
  <c r="C40" i="26"/>
  <c r="I40" i="26"/>
  <c r="C41" i="26"/>
  <c r="I41" i="26"/>
  <c r="C42" i="26"/>
  <c r="I42" i="26"/>
  <c r="C43" i="26"/>
  <c r="I43" i="26"/>
  <c r="I44" i="26"/>
  <c r="I10" i="35"/>
  <c r="C14" i="27"/>
  <c r="I14" i="27"/>
  <c r="C15" i="27"/>
  <c r="I15" i="27"/>
  <c r="C16" i="27"/>
  <c r="I16" i="27"/>
  <c r="C17" i="27"/>
  <c r="I17" i="27"/>
  <c r="C18" i="27"/>
  <c r="I18" i="27"/>
  <c r="C19" i="27"/>
  <c r="I19" i="27"/>
  <c r="C20" i="27"/>
  <c r="I20" i="27"/>
  <c r="C21" i="27"/>
  <c r="I21" i="27"/>
  <c r="C22" i="27"/>
  <c r="I22" i="27"/>
  <c r="C23" i="27"/>
  <c r="I23" i="27"/>
  <c r="C24" i="27"/>
  <c r="I24" i="27"/>
  <c r="C25" i="27"/>
  <c r="I25" i="27"/>
  <c r="C26" i="27"/>
  <c r="I26" i="27"/>
  <c r="C27" i="27"/>
  <c r="I27" i="27"/>
  <c r="C28" i="27"/>
  <c r="I28" i="27"/>
  <c r="C29" i="27"/>
  <c r="I29" i="27"/>
  <c r="C30" i="27"/>
  <c r="I30" i="27"/>
  <c r="C31" i="27"/>
  <c r="I31" i="27"/>
  <c r="C32" i="27"/>
  <c r="I32" i="27"/>
  <c r="C33" i="27"/>
  <c r="I33" i="27"/>
  <c r="C34" i="27"/>
  <c r="I34" i="27"/>
  <c r="C35" i="27"/>
  <c r="I35" i="27"/>
  <c r="C36" i="27"/>
  <c r="I36" i="27"/>
  <c r="C37" i="27"/>
  <c r="I37" i="27"/>
  <c r="I38" i="27"/>
  <c r="I11" i="35"/>
  <c r="C14" i="28"/>
  <c r="I14" i="28"/>
  <c r="C15" i="28"/>
  <c r="I15" i="28"/>
  <c r="C16" i="28"/>
  <c r="I16" i="28"/>
  <c r="C17" i="28"/>
  <c r="I17" i="28"/>
  <c r="C18" i="28"/>
  <c r="I18" i="28"/>
  <c r="C19" i="28"/>
  <c r="I19" i="28"/>
  <c r="C20" i="28"/>
  <c r="I20" i="28"/>
  <c r="C21" i="28"/>
  <c r="I21" i="28"/>
  <c r="C22" i="28"/>
  <c r="I22" i="28"/>
  <c r="C23" i="28"/>
  <c r="I23" i="28"/>
  <c r="C24" i="28"/>
  <c r="I24" i="28"/>
  <c r="C25" i="28"/>
  <c r="I25" i="28"/>
  <c r="C26" i="28"/>
  <c r="I26" i="28"/>
  <c r="C27" i="28"/>
  <c r="I27" i="28"/>
  <c r="C28" i="28"/>
  <c r="I28" i="28"/>
  <c r="C29" i="28"/>
  <c r="I29" i="28"/>
  <c r="C30" i="28"/>
  <c r="I30" i="28"/>
  <c r="C31" i="28"/>
  <c r="I31" i="28"/>
  <c r="C32" i="28"/>
  <c r="I32" i="28"/>
  <c r="C33" i="28"/>
  <c r="I33" i="28"/>
  <c r="C34" i="28"/>
  <c r="I34" i="28"/>
  <c r="C35" i="28"/>
  <c r="I35" i="28"/>
  <c r="C36" i="28"/>
  <c r="I36" i="28"/>
  <c r="C37" i="28"/>
  <c r="I37" i="28"/>
  <c r="I38" i="28"/>
  <c r="I12" i="35"/>
  <c r="C15" i="29"/>
  <c r="I15" i="29"/>
  <c r="C16" i="29"/>
  <c r="I16" i="29"/>
  <c r="C17" i="29"/>
  <c r="I17" i="29"/>
  <c r="I18" i="29"/>
  <c r="I13" i="35"/>
  <c r="C14" i="30"/>
  <c r="I14" i="30"/>
  <c r="C15" i="30"/>
  <c r="I15" i="30"/>
  <c r="C16" i="30"/>
  <c r="I16" i="30"/>
  <c r="I17" i="30"/>
  <c r="I14" i="35"/>
  <c r="I18" i="35"/>
  <c r="I26" i="35"/>
  <c r="E26" i="34"/>
  <c r="J23" i="32"/>
  <c r="J24" i="32"/>
  <c r="J25" i="32"/>
  <c r="J26" i="32"/>
  <c r="J27" i="32"/>
  <c r="J28" i="32"/>
  <c r="J29" i="32"/>
  <c r="J30" i="32"/>
  <c r="J31" i="32"/>
  <c r="J32" i="32"/>
  <c r="J33" i="32"/>
  <c r="J34" i="32"/>
  <c r="J35" i="32"/>
  <c r="J36" i="32"/>
  <c r="J37" i="32"/>
  <c r="J38" i="32"/>
  <c r="J39" i="32"/>
  <c r="J40" i="32"/>
  <c r="J41" i="32"/>
  <c r="J42" i="32"/>
  <c r="J50" i="32"/>
  <c r="J51" i="32"/>
  <c r="J52" i="32"/>
  <c r="J53" i="32"/>
  <c r="J54" i="32"/>
  <c r="J55" i="32"/>
  <c r="J56" i="32"/>
  <c r="J57" i="32"/>
  <c r="J58" i="32"/>
  <c r="J59" i="32"/>
  <c r="J60" i="32"/>
  <c r="J61" i="32"/>
  <c r="J62" i="32"/>
  <c r="J63" i="32"/>
  <c r="J64" i="32"/>
  <c r="J65" i="32"/>
  <c r="J66" i="32"/>
  <c r="J67" i="32"/>
  <c r="J68" i="32"/>
  <c r="J69" i="32"/>
  <c r="J70" i="32"/>
  <c r="J71" i="32"/>
  <c r="J72" i="32"/>
  <c r="J73" i="32"/>
  <c r="J74" i="32"/>
  <c r="J75" i="32"/>
  <c r="J76" i="32"/>
  <c r="J77" i="32"/>
  <c r="J78" i="32"/>
  <c r="J79" i="32"/>
  <c r="J80" i="32"/>
  <c r="J81" i="32"/>
  <c r="J82" i="32"/>
  <c r="J83" i="32"/>
  <c r="J84" i="32"/>
  <c r="J85" i="32"/>
  <c r="J86" i="32"/>
  <c r="J87" i="32"/>
  <c r="J88" i="32"/>
  <c r="J89" i="32"/>
  <c r="J90" i="32"/>
  <c r="J91" i="32"/>
  <c r="J92" i="32"/>
  <c r="J93" i="32"/>
  <c r="J94" i="32"/>
  <c r="J95" i="32"/>
  <c r="J96" i="32"/>
  <c r="J97" i="32"/>
  <c r="J43" i="32"/>
  <c r="J44" i="32"/>
  <c r="J45" i="32"/>
  <c r="J46" i="32"/>
  <c r="J47" i="32"/>
  <c r="J48" i="32"/>
  <c r="J49" i="32"/>
  <c r="J13" i="32"/>
  <c r="J14" i="32"/>
  <c r="J15" i="32"/>
  <c r="J16" i="32"/>
  <c r="J17" i="32"/>
  <c r="J18" i="32"/>
  <c r="J19" i="32"/>
  <c r="J20" i="32"/>
  <c r="J21" i="32"/>
  <c r="J22" i="32"/>
  <c r="J98" i="32"/>
  <c r="H15" i="35"/>
  <c r="J107" i="32"/>
  <c r="J108" i="32"/>
  <c r="J109" i="32"/>
  <c r="J110" i="32"/>
  <c r="J111" i="32"/>
  <c r="J112" i="32"/>
  <c r="H16" i="35"/>
  <c r="J124" i="32"/>
  <c r="H17" i="35"/>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10" i="35"/>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11" i="35"/>
  <c r="H14" i="28"/>
  <c r="H15" i="28"/>
  <c r="H16" i="28"/>
  <c r="H17" i="28"/>
  <c r="H18" i="28"/>
  <c r="H19" i="28"/>
  <c r="H20" i="28"/>
  <c r="H21" i="28"/>
  <c r="H22" i="28"/>
  <c r="H23" i="28"/>
  <c r="H24" i="28"/>
  <c r="H25" i="28"/>
  <c r="H26" i="28"/>
  <c r="H27" i="28"/>
  <c r="H28" i="28"/>
  <c r="H29" i="28"/>
  <c r="H30" i="28"/>
  <c r="H31" i="28"/>
  <c r="H32" i="28"/>
  <c r="H33" i="28"/>
  <c r="H34" i="28"/>
  <c r="H35" i="28"/>
  <c r="H36" i="28"/>
  <c r="H37" i="28"/>
  <c r="H38" i="28"/>
  <c r="H12" i="35"/>
  <c r="H15" i="29"/>
  <c r="H16" i="29"/>
  <c r="H17" i="29"/>
  <c r="H18" i="29"/>
  <c r="H13" i="35"/>
  <c r="H14" i="30"/>
  <c r="H15" i="30"/>
  <c r="H16" i="30"/>
  <c r="H17" i="30"/>
  <c r="H14" i="35"/>
  <c r="H18" i="35"/>
  <c r="H26" i="35"/>
  <c r="E25" i="34"/>
  <c r="K14" i="34"/>
  <c r="F15" i="34"/>
  <c r="B15" i="34"/>
  <c r="B14" i="34"/>
  <c r="D32" i="12"/>
  <c r="M41" i="34"/>
  <c r="M40" i="34"/>
  <c r="C27" i="33"/>
  <c r="I27" i="34"/>
  <c r="E28" i="34"/>
  <c r="N15" i="34"/>
  <c r="M28" i="34"/>
  <c r="N14" i="34"/>
  <c r="I41" i="34"/>
  <c r="I40" i="34"/>
  <c r="E39" i="36"/>
  <c r="D39" i="36"/>
  <c r="E17" i="14"/>
  <c r="T48" i="12"/>
  <c r="D17" i="37"/>
  <c r="C21" i="36"/>
  <c r="F26" i="33"/>
  <c r="G110" i="32"/>
  <c r="G111" i="32"/>
  <c r="G107" i="32"/>
  <c r="E17" i="30"/>
  <c r="E14" i="35"/>
  <c r="D17" i="30"/>
  <c r="E18" i="29"/>
  <c r="D18" i="29"/>
  <c r="C49" i="26"/>
  <c r="C10" i="35"/>
  <c r="C18" i="5"/>
  <c r="E28" i="33"/>
  <c r="D28" i="33"/>
  <c r="F25" i="33"/>
  <c r="E17" i="38"/>
  <c r="T50" i="12"/>
  <c r="D17" i="13"/>
  <c r="T47" i="12"/>
  <c r="T49" i="12"/>
  <c r="T54" i="12"/>
  <c r="G5" i="38"/>
  <c r="F5" i="37"/>
  <c r="E124" i="32"/>
  <c r="D17" i="35"/>
  <c r="F124" i="32"/>
  <c r="E17" i="35"/>
  <c r="D124" i="32"/>
  <c r="C17" i="35"/>
  <c r="H5" i="36"/>
  <c r="D34" i="12"/>
  <c r="C21" i="33"/>
  <c r="G43" i="2"/>
  <c r="G42" i="2"/>
  <c r="G41" i="2"/>
  <c r="G40" i="2"/>
  <c r="G39" i="2"/>
  <c r="G38" i="2"/>
  <c r="G37" i="2"/>
  <c r="G36" i="2"/>
  <c r="E13" i="35"/>
  <c r="E12" i="35"/>
  <c r="E11" i="35"/>
  <c r="E10" i="35"/>
  <c r="D14" i="35"/>
  <c r="D13" i="35"/>
  <c r="D12" i="35"/>
  <c r="D11" i="35"/>
  <c r="D10" i="35"/>
  <c r="C13" i="35"/>
  <c r="C12" i="35"/>
  <c r="C11" i="35"/>
  <c r="J5" i="35"/>
  <c r="F23" i="29"/>
  <c r="F13" i="35"/>
  <c r="F43" i="28"/>
  <c r="F12" i="35"/>
  <c r="F43" i="27"/>
  <c r="F11" i="35"/>
  <c r="C96" i="32"/>
  <c r="C95" i="32"/>
  <c r="C94" i="32"/>
  <c r="C93" i="32"/>
  <c r="C92" i="32"/>
  <c r="C91" i="32"/>
  <c r="C90" i="32"/>
  <c r="C89" i="32"/>
  <c r="C88" i="32"/>
  <c r="C87" i="32"/>
  <c r="C86" i="32"/>
  <c r="C85" i="32"/>
  <c r="C84" i="32"/>
  <c r="C83" i="32"/>
  <c r="C82" i="32"/>
  <c r="C81" i="32"/>
  <c r="C80" i="32"/>
  <c r="C79" i="32"/>
  <c r="C78" i="32"/>
  <c r="C77" i="32"/>
  <c r="C76" i="32"/>
  <c r="C75" i="32"/>
  <c r="C74" i="32"/>
  <c r="C73" i="32"/>
  <c r="C72" i="32"/>
  <c r="C71" i="32"/>
  <c r="C70" i="32"/>
  <c r="C69" i="32"/>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C19" i="33"/>
  <c r="C15" i="36"/>
  <c r="G35" i="2"/>
  <c r="G34" i="2"/>
  <c r="G33" i="2"/>
  <c r="G32" i="2"/>
  <c r="G31" i="2"/>
  <c r="G30" i="2"/>
  <c r="G29" i="2"/>
  <c r="G28" i="2"/>
  <c r="G27" i="2"/>
  <c r="G26" i="2"/>
  <c r="G25" i="2"/>
  <c r="G24" i="2"/>
  <c r="G23" i="2"/>
  <c r="G22" i="2"/>
  <c r="G21" i="2"/>
  <c r="G20" i="2"/>
  <c r="C111" i="32"/>
  <c r="C110" i="32"/>
  <c r="C109" i="32"/>
  <c r="C108" i="32"/>
  <c r="L5" i="32"/>
  <c r="J5" i="30"/>
  <c r="J5" i="29"/>
  <c r="J5" i="28"/>
  <c r="J5" i="27"/>
  <c r="J5" i="26"/>
  <c r="K8" i="33"/>
  <c r="J8" i="33"/>
  <c r="I8" i="33"/>
  <c r="H8" i="33"/>
  <c r="G8" i="33"/>
  <c r="I5" i="23"/>
  <c r="G5" i="14"/>
  <c r="F5" i="13"/>
  <c r="H5" i="24"/>
  <c r="H5" i="7"/>
  <c r="I5" i="6"/>
  <c r="E5" i="5"/>
  <c r="I5" i="4"/>
  <c r="E5" i="3"/>
  <c r="C107" i="32"/>
  <c r="C97" i="32"/>
  <c r="G68" i="32"/>
  <c r="C68" i="32"/>
  <c r="C67" i="32"/>
  <c r="C66" i="32"/>
  <c r="C65" i="32"/>
  <c r="G64" i="32"/>
  <c r="C64" i="32"/>
  <c r="C63" i="32"/>
  <c r="C62" i="32"/>
  <c r="C61" i="32"/>
  <c r="C60" i="32"/>
  <c r="C59" i="32"/>
  <c r="C58" i="32"/>
  <c r="C57" i="32"/>
  <c r="C56" i="32"/>
  <c r="C55" i="32"/>
  <c r="C54" i="32"/>
  <c r="C53" i="32"/>
  <c r="C52" i="32"/>
  <c r="C51" i="32"/>
  <c r="C50" i="32"/>
  <c r="C49" i="32"/>
  <c r="C48" i="32"/>
  <c r="C47" i="32"/>
  <c r="C46" i="32"/>
  <c r="C45" i="32"/>
  <c r="C44" i="32"/>
  <c r="C43" i="32"/>
  <c r="C42" i="32"/>
  <c r="C41" i="32"/>
  <c r="C40" i="32"/>
  <c r="C39" i="32"/>
  <c r="G38" i="32"/>
  <c r="C38" i="32"/>
  <c r="C37" i="32"/>
  <c r="C36" i="32"/>
  <c r="C35" i="32"/>
  <c r="G34" i="32"/>
  <c r="C34" i="32"/>
  <c r="C33" i="32"/>
  <c r="C32" i="32"/>
  <c r="C31" i="32"/>
  <c r="G30" i="32"/>
  <c r="C30" i="32"/>
  <c r="C29" i="32"/>
  <c r="C28" i="32"/>
  <c r="C27" i="32"/>
  <c r="G26" i="32"/>
  <c r="C26" i="32"/>
  <c r="C25" i="32"/>
  <c r="C24" i="32"/>
  <c r="C23" i="32"/>
  <c r="C22" i="32"/>
  <c r="C21" i="32"/>
  <c r="C20" i="32"/>
  <c r="C19" i="32"/>
  <c r="G18" i="32"/>
  <c r="C18" i="32"/>
  <c r="C17" i="32"/>
  <c r="C16" i="32"/>
  <c r="C15" i="32"/>
  <c r="C14" i="32"/>
  <c r="F112" i="32"/>
  <c r="E16" i="35"/>
  <c r="E112" i="32"/>
  <c r="D16" i="35"/>
  <c r="F98" i="32"/>
  <c r="E15" i="35"/>
  <c r="E98" i="32"/>
  <c r="D15" i="35"/>
  <c r="C13" i="32"/>
  <c r="F16" i="29"/>
  <c r="F37" i="27"/>
  <c r="F36" i="27"/>
  <c r="F35" i="27"/>
  <c r="F34" i="27"/>
  <c r="F33" i="27"/>
  <c r="F32" i="27"/>
  <c r="F31" i="27"/>
  <c r="F30" i="27"/>
  <c r="F29" i="27"/>
  <c r="F28" i="27"/>
  <c r="F27" i="27"/>
  <c r="F26" i="27"/>
  <c r="F25" i="27"/>
  <c r="F24" i="27"/>
  <c r="F23" i="27"/>
  <c r="F22" i="27"/>
  <c r="F21" i="27"/>
  <c r="F20" i="27"/>
  <c r="F19" i="27"/>
  <c r="F18" i="27"/>
  <c r="F17" i="27"/>
  <c r="F16" i="27"/>
  <c r="F15" i="27"/>
  <c r="E38" i="28"/>
  <c r="D38" i="28"/>
  <c r="F14" i="27"/>
  <c r="K5" i="2"/>
  <c r="F43" i="26"/>
  <c r="F42" i="26"/>
  <c r="F41" i="26"/>
  <c r="F40" i="26"/>
  <c r="F39" i="26"/>
  <c r="F38" i="26"/>
  <c r="F37" i="26"/>
  <c r="F36" i="26"/>
  <c r="F35" i="26"/>
  <c r="F34" i="26"/>
  <c r="F33" i="26"/>
  <c r="F32" i="26"/>
  <c r="F31" i="26"/>
  <c r="F30" i="26"/>
  <c r="F29" i="26"/>
  <c r="F28" i="26"/>
  <c r="F27" i="26"/>
  <c r="F26" i="26"/>
  <c r="F25" i="26"/>
  <c r="F24" i="26"/>
  <c r="F23" i="26"/>
  <c r="F22" i="26"/>
  <c r="F21" i="26"/>
  <c r="F20" i="26"/>
  <c r="G42" i="7"/>
  <c r="G97" i="7"/>
  <c r="C38" i="27"/>
  <c r="J31" i="12"/>
  <c r="J18" i="33"/>
  <c r="G31" i="12"/>
  <c r="G18" i="33"/>
  <c r="F34" i="12"/>
  <c r="F21" i="33"/>
  <c r="F32" i="12"/>
  <c r="F19" i="33"/>
  <c r="D42" i="24"/>
  <c r="F48"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42" i="24"/>
  <c r="G67" i="7"/>
  <c r="G66" i="7"/>
  <c r="G65" i="7"/>
  <c r="G64" i="7"/>
  <c r="G63" i="7"/>
  <c r="G62" i="7"/>
  <c r="G61" i="7"/>
  <c r="G53" i="7"/>
  <c r="G52" i="7"/>
  <c r="G51" i="7"/>
  <c r="G50" i="7"/>
  <c r="G49" i="7"/>
  <c r="G48" i="7"/>
  <c r="G56" i="7"/>
  <c r="G55" i="7"/>
  <c r="G54" i="7"/>
  <c r="G47" i="7"/>
  <c r="G46" i="7"/>
  <c r="G45" i="7"/>
  <c r="G59" i="7"/>
  <c r="G58" i="7"/>
  <c r="G57" i="7"/>
  <c r="G44" i="7"/>
  <c r="G68" i="7"/>
  <c r="G60" i="7"/>
  <c r="G40" i="7"/>
  <c r="G39" i="7"/>
  <c r="G38" i="7"/>
  <c r="G37" i="7"/>
  <c r="G36" i="7"/>
  <c r="G35" i="7"/>
  <c r="G34" i="7"/>
  <c r="G33" i="7"/>
  <c r="G32" i="7"/>
  <c r="G31" i="7"/>
  <c r="G30" i="7"/>
  <c r="G29" i="7"/>
  <c r="G28" i="7"/>
  <c r="G27" i="7"/>
  <c r="G26" i="7"/>
  <c r="G25" i="7"/>
  <c r="G24" i="7"/>
  <c r="G23" i="7"/>
  <c r="G22" i="7"/>
  <c r="G21" i="7"/>
  <c r="G20" i="7"/>
  <c r="G19" i="7"/>
  <c r="G18" i="7"/>
  <c r="G17" i="7"/>
  <c r="G16" i="7"/>
  <c r="G41" i="7"/>
  <c r="D98" i="7"/>
  <c r="G111" i="7"/>
  <c r="G110" i="7"/>
  <c r="G109" i="7"/>
  <c r="G108" i="7"/>
  <c r="G107" i="7"/>
  <c r="G112" i="7"/>
  <c r="G43" i="7"/>
  <c r="G14" i="7"/>
  <c r="G15" i="7"/>
  <c r="G13" i="7"/>
  <c r="C38" i="4"/>
  <c r="D112" i="7"/>
  <c r="C17" i="6"/>
  <c r="G38" i="4"/>
  <c r="C38" i="3"/>
  <c r="F14" i="30"/>
  <c r="F15" i="30"/>
  <c r="F16" i="30"/>
  <c r="F17" i="30"/>
  <c r="F14" i="35"/>
  <c r="F15" i="29"/>
  <c r="I44" i="2"/>
  <c r="G13" i="32"/>
  <c r="G108" i="32"/>
  <c r="G109" i="32"/>
  <c r="G112" i="32"/>
  <c r="F16" i="35"/>
  <c r="G16" i="32"/>
  <c r="G17" i="32"/>
  <c r="G20" i="32"/>
  <c r="G21" i="32"/>
  <c r="G24" i="32"/>
  <c r="G25" i="32"/>
  <c r="G28" i="32"/>
  <c r="G29" i="32"/>
  <c r="G32" i="32"/>
  <c r="G33" i="32"/>
  <c r="G36" i="32"/>
  <c r="G37" i="32"/>
  <c r="G40" i="32"/>
  <c r="G41" i="32"/>
  <c r="G42" i="32"/>
  <c r="G44" i="32"/>
  <c r="G45" i="32"/>
  <c r="G46" i="32"/>
  <c r="G48" i="32"/>
  <c r="G50" i="32"/>
  <c r="G51" i="32"/>
  <c r="G53" i="32"/>
  <c r="G54" i="32"/>
  <c r="G55" i="32"/>
  <c r="G57" i="32"/>
  <c r="G58" i="32"/>
  <c r="G59" i="32"/>
  <c r="G61" i="32"/>
  <c r="G62" i="32"/>
  <c r="G63" i="32"/>
  <c r="G65" i="32"/>
  <c r="G66" i="32"/>
  <c r="G67" i="32"/>
  <c r="G97" i="32"/>
  <c r="G69" i="32"/>
  <c r="G70" i="32"/>
  <c r="G71" i="32"/>
  <c r="G72" i="32"/>
  <c r="G73" i="32"/>
  <c r="G74" i="32"/>
  <c r="G75" i="32"/>
  <c r="G76" i="32"/>
  <c r="G77" i="32"/>
  <c r="G78" i="32"/>
  <c r="G79" i="32"/>
  <c r="G80" i="32"/>
  <c r="G81" i="32"/>
  <c r="G82" i="32"/>
  <c r="G83" i="32"/>
  <c r="G84" i="32"/>
  <c r="G85" i="32"/>
  <c r="G86" i="32"/>
  <c r="G87" i="32"/>
  <c r="G88" i="32"/>
  <c r="G89" i="32"/>
  <c r="G90" i="32"/>
  <c r="G91" i="32"/>
  <c r="G92" i="32"/>
  <c r="G93" i="32"/>
  <c r="G94" i="32"/>
  <c r="G95" i="32"/>
  <c r="G96" i="32"/>
  <c r="F21" i="28"/>
  <c r="F23" i="28"/>
  <c r="F24" i="28"/>
  <c r="F25" i="28"/>
  <c r="F27" i="28"/>
  <c r="F28" i="28"/>
  <c r="F29" i="28"/>
  <c r="F31" i="28"/>
  <c r="F32" i="28"/>
  <c r="F33" i="28"/>
  <c r="F35" i="28"/>
  <c r="F36" i="28"/>
  <c r="F37" i="28"/>
  <c r="F15" i="28"/>
  <c r="F16" i="28"/>
  <c r="F17" i="28"/>
  <c r="F19" i="28"/>
  <c r="F20" i="28"/>
  <c r="F49" i="26"/>
  <c r="F10" i="35"/>
  <c r="I124" i="32"/>
  <c r="G17" i="35"/>
  <c r="G119" i="32"/>
  <c r="G120" i="32"/>
  <c r="G121" i="32"/>
  <c r="G122" i="32"/>
  <c r="G123" i="32"/>
  <c r="G124" i="32"/>
  <c r="F17" i="35"/>
  <c r="G25" i="33"/>
  <c r="G26" i="33"/>
  <c r="G27" i="33"/>
  <c r="G28" i="33"/>
  <c r="J28" i="33"/>
  <c r="F21" i="36"/>
  <c r="F15" i="36"/>
  <c r="I112" i="32"/>
  <c r="G16" i="35"/>
  <c r="D112" i="32"/>
  <c r="C16" i="35"/>
  <c r="D98" i="32"/>
  <c r="C15" i="35"/>
  <c r="G14" i="32"/>
  <c r="G19" i="32"/>
  <c r="G27" i="32"/>
  <c r="G35" i="32"/>
  <c r="G43" i="32"/>
  <c r="G56" i="32"/>
  <c r="G49" i="32"/>
  <c r="G98" i="7"/>
  <c r="O52" i="12"/>
  <c r="G15" i="32"/>
  <c r="G23" i="32"/>
  <c r="G31" i="32"/>
  <c r="G39" i="32"/>
  <c r="G47" i="32"/>
  <c r="G52" i="32"/>
  <c r="G60" i="32"/>
  <c r="G44" i="26"/>
  <c r="G10" i="35"/>
  <c r="I17" i="6"/>
  <c r="O51" i="12"/>
  <c r="C38" i="28"/>
  <c r="E38" i="3"/>
  <c r="O48" i="12"/>
  <c r="K44" i="2"/>
  <c r="O47" i="12"/>
  <c r="I38" i="4"/>
  <c r="O49" i="12"/>
  <c r="E18" i="5"/>
  <c r="O50" i="12"/>
  <c r="O54" i="12"/>
  <c r="F34" i="28"/>
  <c r="F30" i="28"/>
  <c r="F26" i="28"/>
  <c r="F22" i="28"/>
  <c r="G38" i="28"/>
  <c r="G12" i="35"/>
  <c r="I98" i="32"/>
  <c r="G15" i="35"/>
  <c r="F18" i="28"/>
  <c r="F14" i="28"/>
  <c r="G17" i="6"/>
  <c r="G38" i="27"/>
  <c r="G11" i="35"/>
  <c r="G22" i="32"/>
  <c r="G98" i="32"/>
  <c r="F15" i="35"/>
  <c r="F18" i="35"/>
  <c r="F17" i="29"/>
  <c r="F18" i="29"/>
  <c r="D18" i="35"/>
  <c r="E18" i="35"/>
  <c r="C9" i="36"/>
  <c r="C27" i="36"/>
  <c r="F27" i="36"/>
  <c r="C17" i="30"/>
  <c r="C14" i="35"/>
  <c r="C18" i="35"/>
  <c r="C18" i="29"/>
  <c r="F9" i="36"/>
  <c r="G17" i="30"/>
  <c r="G14" i="35"/>
  <c r="G18" i="29"/>
  <c r="G13" i="35"/>
  <c r="F38" i="28"/>
  <c r="G18" i="35"/>
  <c r="G26" i="35"/>
  <c r="J26" i="16"/>
  <c r="Y54" i="12"/>
  <c r="C33" i="36"/>
  <c r="F33" i="36"/>
  <c r="F39" i="36"/>
  <c r="F27" i="33"/>
  <c r="F28" i="33"/>
  <c r="C39" i="36"/>
  <c r="C20" i="35"/>
  <c r="M39" i="34"/>
  <c r="C26" i="33"/>
  <c r="M26" i="34"/>
  <c r="P25" i="34"/>
  <c r="E38" i="34"/>
  <c r="P27" i="34"/>
  <c r="E40" i="34"/>
  <c r="I39" i="34"/>
  <c r="M25" i="34"/>
  <c r="P26" i="34"/>
  <c r="E39" i="34"/>
  <c r="E41" i="34"/>
  <c r="M27" i="34"/>
  <c r="M38" i="34"/>
  <c r="C25" i="33"/>
  <c r="I38" i="34"/>
  <c r="C28" i="33"/>
  <c r="J25" i="33"/>
  <c r="J27" i="33"/>
  <c r="P28" i="34"/>
  <c r="J26" i="33"/>
  <c r="B41" i="34"/>
</calcChain>
</file>

<file path=xl/sharedStrings.xml><?xml version="1.0" encoding="utf-8"?>
<sst xmlns="http://schemas.openxmlformats.org/spreadsheetml/2006/main" count="1068" uniqueCount="403">
  <si>
    <t>原料炭</t>
    <rPh sb="0" eb="2">
      <t>ゲンリョウ</t>
    </rPh>
    <rPh sb="2" eb="3">
      <t>スミ</t>
    </rPh>
    <phoneticPr fontId="1"/>
  </si>
  <si>
    <t>一般炭</t>
    <rPh sb="0" eb="2">
      <t>イッパン</t>
    </rPh>
    <rPh sb="2" eb="3">
      <t>スミ</t>
    </rPh>
    <phoneticPr fontId="1"/>
  </si>
  <si>
    <t>無煙炭</t>
    <rPh sb="0" eb="3">
      <t>ムエンタン</t>
    </rPh>
    <phoneticPr fontId="1"/>
  </si>
  <si>
    <t>コークス炉ガス</t>
    <rPh sb="4" eb="5">
      <t>ロ</t>
    </rPh>
    <phoneticPr fontId="1"/>
  </si>
  <si>
    <t>高炉ガス</t>
    <rPh sb="0" eb="2">
      <t>コウロ</t>
    </rPh>
    <phoneticPr fontId="1"/>
  </si>
  <si>
    <t>転炉ガス</t>
    <rPh sb="0" eb="2">
      <t>テンロ</t>
    </rPh>
    <phoneticPr fontId="1"/>
  </si>
  <si>
    <t>原油</t>
    <rPh sb="0" eb="2">
      <t>ゲンユ</t>
    </rPh>
    <phoneticPr fontId="1"/>
  </si>
  <si>
    <t>液化石油ガス（ＬＰＧ）</t>
    <rPh sb="0" eb="2">
      <t>エキカ</t>
    </rPh>
    <rPh sb="2" eb="4">
      <t>セキユ</t>
    </rPh>
    <phoneticPr fontId="1"/>
  </si>
  <si>
    <t>ジェット燃料油</t>
    <rPh sb="4" eb="6">
      <t>ネンリョウ</t>
    </rPh>
    <rPh sb="6" eb="7">
      <t>ユ</t>
    </rPh>
    <phoneticPr fontId="1"/>
  </si>
  <si>
    <t>灯油</t>
    <rPh sb="0" eb="2">
      <t>トウユ</t>
    </rPh>
    <phoneticPr fontId="1"/>
  </si>
  <si>
    <t>軽油</t>
    <rPh sb="0" eb="2">
      <t>ケイユ</t>
    </rPh>
    <phoneticPr fontId="1"/>
  </si>
  <si>
    <t>Ａ重油</t>
    <rPh sb="1" eb="3">
      <t>ジュウユ</t>
    </rPh>
    <phoneticPr fontId="1"/>
  </si>
  <si>
    <t>Ｂ・Ｃ重油</t>
    <rPh sb="3" eb="5">
      <t>ジュウユ</t>
    </rPh>
    <phoneticPr fontId="1"/>
  </si>
  <si>
    <t>石油アスファルト</t>
    <rPh sb="0" eb="2">
      <t>セキユ</t>
    </rPh>
    <phoneticPr fontId="1"/>
  </si>
  <si>
    <t>石油コークス</t>
    <rPh sb="0" eb="2">
      <t>セキユ</t>
    </rPh>
    <phoneticPr fontId="1"/>
  </si>
  <si>
    <t>石油系炭化水素ガス</t>
    <rPh sb="0" eb="3">
      <t>セキユケイ</t>
    </rPh>
    <rPh sb="3" eb="5">
      <t>タンカ</t>
    </rPh>
    <rPh sb="5" eb="7">
      <t>スイソ</t>
    </rPh>
    <phoneticPr fontId="1"/>
  </si>
  <si>
    <t>液化天然ガス（ＬＮＧ）</t>
    <rPh sb="0" eb="2">
      <t>エキカ</t>
    </rPh>
    <rPh sb="2" eb="4">
      <t>テンネン</t>
    </rPh>
    <phoneticPr fontId="1"/>
  </si>
  <si>
    <t>都市ガス</t>
    <rPh sb="0" eb="2">
      <t>トシ</t>
    </rPh>
    <phoneticPr fontId="1"/>
  </si>
  <si>
    <t>石油</t>
    <rPh sb="0" eb="2">
      <t>セキユ</t>
    </rPh>
    <phoneticPr fontId="1"/>
  </si>
  <si>
    <t>燃料使用量</t>
    <rPh sb="0" eb="2">
      <t>ネンリョウ</t>
    </rPh>
    <rPh sb="2" eb="5">
      <t>シヨウリョウ</t>
    </rPh>
    <phoneticPr fontId="1"/>
  </si>
  <si>
    <t>千kl</t>
    <rPh sb="0" eb="1">
      <t>セン</t>
    </rPh>
    <phoneticPr fontId="1"/>
  </si>
  <si>
    <t>総発熱量
（MJ）</t>
    <rPh sb="0" eb="4">
      <t>ソウハツネツリョウ</t>
    </rPh>
    <phoneticPr fontId="1"/>
  </si>
  <si>
    <t>一般炭</t>
  </si>
  <si>
    <t>小計</t>
    <rPh sb="0" eb="1">
      <t>ショウ</t>
    </rPh>
    <rPh sb="1" eb="2">
      <t>ケイ</t>
    </rPh>
    <phoneticPr fontId="1"/>
  </si>
  <si>
    <t>t</t>
  </si>
  <si>
    <t>MJ/t</t>
  </si>
  <si>
    <t>無煙炭</t>
    <rPh sb="0" eb="2">
      <t>ムエン</t>
    </rPh>
    <phoneticPr fontId="1"/>
  </si>
  <si>
    <t>MJ/千kl</t>
  </si>
  <si>
    <t>MJ/千kl</t>
    <rPh sb="3" eb="4">
      <t>セン</t>
    </rPh>
    <phoneticPr fontId="1"/>
  </si>
  <si>
    <t>千kl</t>
  </si>
  <si>
    <t>天然ガス</t>
    <rPh sb="0" eb="2">
      <t>テンネン</t>
    </rPh>
    <phoneticPr fontId="1"/>
  </si>
  <si>
    <t>MJ/千㎥</t>
    <rPh sb="3" eb="4">
      <t>セン</t>
    </rPh>
    <phoneticPr fontId="1"/>
  </si>
  <si>
    <t>小　　計</t>
    <rPh sb="0" eb="1">
      <t>ショウ</t>
    </rPh>
    <rPh sb="3" eb="4">
      <t>ケイ</t>
    </rPh>
    <phoneticPr fontId="1"/>
  </si>
  <si>
    <t>事業者の名称</t>
    <rPh sb="0" eb="3">
      <t>ジギョウシャ</t>
    </rPh>
    <rPh sb="4" eb="6">
      <t>メイショウ</t>
    </rPh>
    <phoneticPr fontId="1"/>
  </si>
  <si>
    <t>燃料種</t>
    <rPh sb="0" eb="2">
      <t>ネンリョウ</t>
    </rPh>
    <rPh sb="2" eb="3">
      <t>シュ</t>
    </rPh>
    <phoneticPr fontId="1"/>
  </si>
  <si>
    <t>原料炭</t>
    <rPh sb="0" eb="2">
      <t>ゲンリョウ</t>
    </rPh>
    <rPh sb="2" eb="3">
      <t>タン</t>
    </rPh>
    <phoneticPr fontId="1"/>
  </si>
  <si>
    <t>一般炭</t>
    <rPh sb="0" eb="2">
      <t>イッパン</t>
    </rPh>
    <rPh sb="2" eb="3">
      <t>タン</t>
    </rPh>
    <phoneticPr fontId="1"/>
  </si>
  <si>
    <r>
      <t>千Nm</t>
    </r>
    <r>
      <rPr>
        <vertAlign val="superscript"/>
        <sz val="8"/>
        <rFont val="ＭＳ Ｐゴシック"/>
        <family val="3"/>
        <charset val="128"/>
      </rPr>
      <t>3</t>
    </r>
    <rPh sb="0" eb="1">
      <t>セン</t>
    </rPh>
    <phoneticPr fontId="1"/>
  </si>
  <si>
    <t>（参考）</t>
    <rPh sb="1" eb="3">
      <t>サンコウ</t>
    </rPh>
    <phoneticPr fontId="1"/>
  </si>
  <si>
    <t>＜自社分＞／＜他社分＞</t>
    <rPh sb="1" eb="3">
      <t>ジシャ</t>
    </rPh>
    <rPh sb="3" eb="4">
      <t>ブン</t>
    </rPh>
    <rPh sb="7" eb="9">
      <t>タシャ</t>
    </rPh>
    <rPh sb="9" eb="10">
      <t>ブン</t>
    </rPh>
    <phoneticPr fontId="1"/>
  </si>
  <si>
    <t>≪表２≫</t>
    <rPh sb="1" eb="2">
      <t>ヒョウ</t>
    </rPh>
    <phoneticPr fontId="1"/>
  </si>
  <si>
    <t>≪表１≫</t>
    <rPh sb="1" eb="2">
      <t>ヒョウ</t>
    </rPh>
    <phoneticPr fontId="1"/>
  </si>
  <si>
    <t>≪表３≫</t>
    <rPh sb="1" eb="2">
      <t>ヒョウ</t>
    </rPh>
    <phoneticPr fontId="1"/>
  </si>
  <si>
    <t>　○燃料区分及び総発熱量が判明する場合</t>
    <rPh sb="2" eb="4">
      <t>ネンリョウ</t>
    </rPh>
    <rPh sb="4" eb="6">
      <t>クブン</t>
    </rPh>
    <rPh sb="6" eb="7">
      <t>オヨ</t>
    </rPh>
    <rPh sb="8" eb="12">
      <t>ソウハツネツリョウ</t>
    </rPh>
    <rPh sb="13" eb="15">
      <t>ハンメイ</t>
    </rPh>
    <rPh sb="17" eb="19">
      <t>バアイ</t>
    </rPh>
    <phoneticPr fontId="1"/>
  </si>
  <si>
    <t>燃料区分毎の
総発熱量
（MJ）</t>
    <rPh sb="0" eb="2">
      <t>ネンリョウ</t>
    </rPh>
    <rPh sb="2" eb="4">
      <t>クブン</t>
    </rPh>
    <rPh sb="4" eb="5">
      <t>ゴト</t>
    </rPh>
    <rPh sb="7" eb="11">
      <t>ソウハツネツリョウ</t>
    </rPh>
    <phoneticPr fontId="1"/>
  </si>
  <si>
    <t>　○燃料区分及び受電電力量が判明する場合</t>
    <rPh sb="2" eb="4">
      <t>ネンリョウ</t>
    </rPh>
    <rPh sb="4" eb="6">
      <t>クブン</t>
    </rPh>
    <rPh sb="6" eb="7">
      <t>オヨ</t>
    </rPh>
    <rPh sb="8" eb="10">
      <t>ジュデン</t>
    </rPh>
    <rPh sb="10" eb="13">
      <t>デンリョクリョウ</t>
    </rPh>
    <rPh sb="14" eb="16">
      <t>ハンメイ</t>
    </rPh>
    <rPh sb="18" eb="20">
      <t>バアイ</t>
    </rPh>
    <phoneticPr fontId="1"/>
  </si>
  <si>
    <t>燃料区分</t>
    <rPh sb="0" eb="2">
      <t>ネンリョウ</t>
    </rPh>
    <rPh sb="2" eb="4">
      <t>クブン</t>
    </rPh>
    <phoneticPr fontId="1"/>
  </si>
  <si>
    <t>≪表６≫</t>
    <rPh sb="1" eb="2">
      <t>ヒョウ</t>
    </rPh>
    <phoneticPr fontId="1"/>
  </si>
  <si>
    <t>≪表５≫</t>
    <rPh sb="1" eb="2">
      <t>ヒョウ</t>
    </rPh>
    <phoneticPr fontId="1"/>
  </si>
  <si>
    <t>≪表４≫</t>
    <rPh sb="1" eb="2">
      <t>ヒョウ</t>
    </rPh>
    <phoneticPr fontId="1"/>
  </si>
  <si>
    <t>第４欄</t>
    <rPh sb="0" eb="1">
      <t>ダイ</t>
    </rPh>
    <rPh sb="2" eb="3">
      <t>ラン</t>
    </rPh>
    <phoneticPr fontId="1"/>
  </si>
  <si>
    <t>第５欄</t>
    <rPh sb="0" eb="1">
      <t>ダイ</t>
    </rPh>
    <rPh sb="2" eb="3">
      <t>ラン</t>
    </rPh>
    <phoneticPr fontId="1"/>
  </si>
  <si>
    <t>単位発熱量（GJ/t）</t>
    <rPh sb="0" eb="2">
      <t>タンイ</t>
    </rPh>
    <rPh sb="2" eb="4">
      <t>ハツネツ</t>
    </rPh>
    <rPh sb="4" eb="5">
      <t>リョウ</t>
    </rPh>
    <phoneticPr fontId="1"/>
  </si>
  <si>
    <t>排出係数（t-C/GJ）</t>
    <rPh sb="0" eb="2">
      <t>ハイシュツ</t>
    </rPh>
    <rPh sb="2" eb="4">
      <t>ケイスウ</t>
    </rPh>
    <phoneticPr fontId="1"/>
  </si>
  <si>
    <r>
      <t>千</t>
    </r>
    <r>
      <rPr>
        <sz val="11"/>
        <rFont val="ＭＳ Ｐゴシック"/>
        <family val="3"/>
        <charset val="128"/>
      </rPr>
      <t>Nm</t>
    </r>
    <r>
      <rPr>
        <vertAlign val="superscript"/>
        <sz val="11"/>
        <rFont val="ＭＳ Ｐゴシック"/>
        <family val="3"/>
        <charset val="128"/>
      </rPr>
      <t>3</t>
    </r>
    <rPh sb="0" eb="1">
      <t>セン</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</si>
  <si>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</si>
  <si>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</si>
  <si>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t>＜他社分＞</t>
    <rPh sb="1" eb="3">
      <t>タシャ</t>
    </rPh>
    <rPh sb="3" eb="4">
      <t>ブン</t>
    </rPh>
    <phoneticPr fontId="1"/>
  </si>
  <si>
    <t>　○燃料使用量及び単位発熱量（測定値）が判明する場合</t>
    <rPh sb="2" eb="4">
      <t>ネンリョウ</t>
    </rPh>
    <rPh sb="4" eb="7">
      <t>シヨウリョウ</t>
    </rPh>
    <rPh sb="7" eb="8">
      <t>オヨ</t>
    </rPh>
    <rPh sb="9" eb="11">
      <t>タンイ</t>
    </rPh>
    <rPh sb="11" eb="13">
      <t>ハツネツ</t>
    </rPh>
    <rPh sb="13" eb="14">
      <t>リョウ</t>
    </rPh>
    <rPh sb="15" eb="18">
      <t>ソクテイチ</t>
    </rPh>
    <rPh sb="20" eb="22">
      <t>ハンメイ</t>
    </rPh>
    <rPh sb="24" eb="26">
      <t>バアイ</t>
    </rPh>
    <phoneticPr fontId="1"/>
  </si>
  <si>
    <t>　○燃料使用量が判明する場合</t>
    <rPh sb="2" eb="4">
      <t>ネンリョウ</t>
    </rPh>
    <rPh sb="4" eb="7">
      <t>シヨウリョウ</t>
    </rPh>
    <rPh sb="8" eb="10">
      <t>ハンメイ</t>
    </rPh>
    <rPh sb="12" eb="14">
      <t>バアイ</t>
    </rPh>
    <phoneticPr fontId="1"/>
  </si>
  <si>
    <t>販売電力量</t>
    <rPh sb="0" eb="2">
      <t>ハンバイ</t>
    </rPh>
    <rPh sb="2" eb="4">
      <t>デンリョク</t>
    </rPh>
    <rPh sb="4" eb="5">
      <t>リョウ</t>
    </rPh>
    <phoneticPr fontId="1"/>
  </si>
  <si>
    <t>〔把握できなかった理由〕</t>
    <rPh sb="1" eb="3">
      <t>ハアク</t>
    </rPh>
    <rPh sb="9" eb="11">
      <t>リユウ</t>
    </rPh>
    <phoneticPr fontId="1"/>
  </si>
  <si>
    <t>石炭</t>
    <rPh sb="0" eb="1">
      <t>セキ</t>
    </rPh>
    <rPh sb="1" eb="2">
      <t>スミ</t>
    </rPh>
    <phoneticPr fontId="1"/>
  </si>
  <si>
    <t>◎電源が特定できる場合　</t>
    <rPh sb="1" eb="3">
      <t>デンゲン</t>
    </rPh>
    <rPh sb="4" eb="6">
      <t>トクテイ</t>
    </rPh>
    <rPh sb="9" eb="11">
      <t>バアイ</t>
    </rPh>
    <phoneticPr fontId="1"/>
  </si>
  <si>
    <t>◎電源が特定できる場合</t>
    <rPh sb="1" eb="3">
      <t>デンゲン</t>
    </rPh>
    <rPh sb="4" eb="6">
      <t>トクテイ</t>
    </rPh>
    <rPh sb="9" eb="11">
      <t>バアイ</t>
    </rPh>
    <phoneticPr fontId="1"/>
  </si>
  <si>
    <t>　○燃料種ごとの総発熱量が判明する場合</t>
    <rPh sb="2" eb="4">
      <t>ネンリョウ</t>
    </rPh>
    <rPh sb="4" eb="5">
      <t>シュ</t>
    </rPh>
    <rPh sb="8" eb="12">
      <t>ソウハツネツリョウ</t>
    </rPh>
    <rPh sb="13" eb="15">
      <t>ハンメイ</t>
    </rPh>
    <rPh sb="17" eb="19">
      <t>バアイ</t>
    </rPh>
    <phoneticPr fontId="1"/>
  </si>
  <si>
    <t>　○燃料種ごとの受電電力量が判明する場合</t>
    <rPh sb="2" eb="4">
      <t>ネンリョウ</t>
    </rPh>
    <rPh sb="4" eb="5">
      <t>シュ</t>
    </rPh>
    <rPh sb="8" eb="10">
      <t>ジュデン</t>
    </rPh>
    <rPh sb="10" eb="12">
      <t>デンリョク</t>
    </rPh>
    <rPh sb="12" eb="13">
      <t>リョウ</t>
    </rPh>
    <rPh sb="14" eb="16">
      <t>ハンメイ</t>
    </rPh>
    <rPh sb="18" eb="20">
      <t>バアイ</t>
    </rPh>
    <phoneticPr fontId="1"/>
  </si>
  <si>
    <t>（出所）特定排出者の事業活動に伴う温室効果ガスの排出量算定に関する省令別表第１</t>
    <rPh sb="1" eb="3">
      <t>デドコロ</t>
    </rPh>
    <phoneticPr fontId="1"/>
  </si>
  <si>
    <t>発熱量</t>
    <rPh sb="0" eb="2">
      <t>ハツネツ</t>
    </rPh>
    <rPh sb="2" eb="3">
      <t>リョウ</t>
    </rPh>
    <phoneticPr fontId="1"/>
  </si>
  <si>
    <r>
      <t>燃料区分別
ＣＯ</t>
    </r>
    <r>
      <rPr>
        <vertAlign val="subscript"/>
        <sz val="10"/>
        <rFont val="ＭＳ Ｐゴシック"/>
        <family val="3"/>
        <charset val="128"/>
      </rPr>
      <t>２</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11" eb="13">
      <t>ケイスウ</t>
    </rPh>
    <phoneticPr fontId="1"/>
  </si>
  <si>
    <t>単位発熱量（測定値）</t>
    <phoneticPr fontId="1"/>
  </si>
  <si>
    <t>燃料種別発熱量</t>
    <phoneticPr fontId="1"/>
  </si>
  <si>
    <r>
      <t>燃料区分ごとの総発熱量×燃料区分別ＣＯ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ネンリョウ</t>
    </rPh>
    <rPh sb="2" eb="4">
      <t>クブン</t>
    </rPh>
    <rPh sb="7" eb="11">
      <t>ソウハツネツリョウ</t>
    </rPh>
    <rPh sb="12" eb="14">
      <t>ネンリョウ</t>
    </rPh>
    <rPh sb="14" eb="16">
      <t>クブン</t>
    </rPh>
    <rPh sb="16" eb="17">
      <t>ベツ</t>
    </rPh>
    <rPh sb="20" eb="22">
      <t>ハイシュツ</t>
    </rPh>
    <rPh sb="22" eb="24">
      <t>ケイスウ</t>
    </rPh>
    <rPh sb="29" eb="31">
      <t>ハイシュツ</t>
    </rPh>
    <rPh sb="31" eb="32">
      <t>リョウ</t>
    </rPh>
    <phoneticPr fontId="1"/>
  </si>
  <si>
    <t>石炭</t>
    <rPh sb="0" eb="2">
      <t>セキタン</t>
    </rPh>
    <phoneticPr fontId="1"/>
  </si>
  <si>
    <t>LNG</t>
    <phoneticPr fontId="1"/>
  </si>
  <si>
    <t>把握率（％）</t>
    <phoneticPr fontId="1"/>
  </si>
  <si>
    <r>
      <t>燃料使用量×単位発熱量（測定値）×燃料種別排出係数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タンイ</t>
    </rPh>
    <rPh sb="8" eb="10">
      <t>ハツネツ</t>
    </rPh>
    <rPh sb="10" eb="11">
      <t>リョウ</t>
    </rPh>
    <rPh sb="12" eb="15">
      <t>ソクテイチ</t>
    </rPh>
    <rPh sb="17" eb="19">
      <t>ネンリョウ</t>
    </rPh>
    <rPh sb="19" eb="20">
      <t>シュ</t>
    </rPh>
    <rPh sb="20" eb="21">
      <t>ベツ</t>
    </rPh>
    <rPh sb="21" eb="23">
      <t>ハイシュツ</t>
    </rPh>
    <rPh sb="23" eb="25">
      <t>ケイスウ</t>
    </rPh>
    <rPh sb="37" eb="39">
      <t>ハイシュツ</t>
    </rPh>
    <rPh sb="39" eb="40">
      <t>リョウ</t>
    </rPh>
    <phoneticPr fontId="1"/>
  </si>
  <si>
    <r>
      <t>燃料使用量×燃料種別発熱量</t>
    </r>
    <r>
      <rPr>
        <b/>
        <vertAlign val="superscript"/>
        <sz val="12"/>
        <rFont val="ＭＳ Ｐゴシック"/>
        <family val="3"/>
        <charset val="128"/>
      </rPr>
      <t>※2</t>
    </r>
    <r>
      <rPr>
        <b/>
        <sz val="12"/>
        <rFont val="ＭＳ Ｐゴシック"/>
        <family val="3"/>
        <charset val="128"/>
      </rPr>
      <t>×燃料種別排出係数</t>
    </r>
    <r>
      <rPr>
        <b/>
        <vertAlign val="superscript"/>
        <sz val="12"/>
        <rFont val="ＭＳ Ｐゴシック"/>
        <family val="3"/>
        <charset val="128"/>
      </rPr>
      <t>※1</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5">
      <t>シヨウリョウ</t>
    </rPh>
    <rPh sb="6" eb="8">
      <t>ネンリョウ</t>
    </rPh>
    <rPh sb="8" eb="10">
      <t>シュベツ</t>
    </rPh>
    <rPh sb="10" eb="12">
      <t>ハツネツ</t>
    </rPh>
    <rPh sb="12" eb="13">
      <t>リョウ</t>
    </rPh>
    <rPh sb="16" eb="18">
      <t>ネンリョウ</t>
    </rPh>
    <rPh sb="18" eb="20">
      <t>シュベツ</t>
    </rPh>
    <rPh sb="20" eb="22">
      <t>ハイシュツ</t>
    </rPh>
    <rPh sb="22" eb="24">
      <t>ケイスウ</t>
    </rPh>
    <rPh sb="36" eb="38">
      <t>ハイシュツ</t>
    </rPh>
    <rPh sb="38" eb="39">
      <t>リョウ</t>
    </rPh>
    <phoneticPr fontId="1"/>
  </si>
  <si>
    <t>※1　算定省令別表第１の第5欄に掲げる係数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41" eb="43">
      <t>タンイ</t>
    </rPh>
    <rPh sb="43" eb="45">
      <t>ハツネツ</t>
    </rPh>
    <rPh sb="45" eb="46">
      <t>リョウ</t>
    </rPh>
    <phoneticPr fontId="1"/>
  </si>
  <si>
    <t>燃料種別
排出係数
（t-C/GJ）</t>
    <rPh sb="0" eb="2">
      <t>ネンリョウ</t>
    </rPh>
    <rPh sb="2" eb="4">
      <t>シュベツ</t>
    </rPh>
    <rPh sb="7" eb="9">
      <t>ケイスウ</t>
    </rPh>
    <phoneticPr fontId="1"/>
  </si>
  <si>
    <r>
      <t>ＣＯ</t>
    </r>
    <r>
      <rPr>
        <vertAlign val="subscript"/>
        <sz val="10"/>
        <rFont val="ＭＳ Ｐゴシック"/>
        <family val="3"/>
        <charset val="128"/>
      </rPr>
      <t>２</t>
    </r>
    <r>
      <rPr>
        <sz val="10"/>
        <rFont val="ＭＳ Ｐゴシック"/>
        <family val="3"/>
        <charset val="128"/>
      </rPr>
      <t>排出量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</si>
  <si>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t</t>
    <phoneticPr fontId="1"/>
  </si>
  <si>
    <t>MJ/t</t>
    <phoneticPr fontId="1"/>
  </si>
  <si>
    <t>t</t>
    <phoneticPr fontId="1"/>
  </si>
  <si>
    <t>MJ/t</t>
    <phoneticPr fontId="1"/>
  </si>
  <si>
    <t>t</t>
    <phoneticPr fontId="1"/>
  </si>
  <si>
    <t>MJ/t</t>
    <phoneticPr fontId="1"/>
  </si>
  <si>
    <t>コークス</t>
    <phoneticPr fontId="1"/>
  </si>
  <si>
    <t>コールタール</t>
    <phoneticPr fontId="1"/>
  </si>
  <si>
    <t>コンデンセート（ＮＧＬ）</t>
    <phoneticPr fontId="1"/>
  </si>
  <si>
    <t>ガソリン</t>
    <phoneticPr fontId="1"/>
  </si>
  <si>
    <t>ナフサ</t>
    <phoneticPr fontId="1"/>
  </si>
  <si>
    <t>t</t>
    <phoneticPr fontId="1"/>
  </si>
  <si>
    <t>MJ/t</t>
    <phoneticPr fontId="1"/>
  </si>
  <si>
    <t>天然ガス</t>
    <phoneticPr fontId="1"/>
  </si>
  <si>
    <t>コークス炉ガス</t>
    <phoneticPr fontId="1"/>
  </si>
  <si>
    <r>
      <t>千Nm</t>
    </r>
    <r>
      <rPr>
        <vertAlign val="superscript"/>
        <sz val="8"/>
        <rFont val="ＭＳ Ｐゴシック"/>
        <family val="3"/>
        <charset val="128"/>
      </rPr>
      <t>3</t>
    </r>
    <phoneticPr fontId="1"/>
  </si>
  <si>
    <t>高炉ガス</t>
    <phoneticPr fontId="1"/>
  </si>
  <si>
    <t>－</t>
    <phoneticPr fontId="1"/>
  </si>
  <si>
    <r>
      <t>燃料種ごとの総発熱量×燃料種別排出係数</t>
    </r>
    <r>
      <rPr>
        <b/>
        <vertAlign val="superscript"/>
        <sz val="12"/>
        <rFont val="ＭＳ Ｐゴシック"/>
        <family val="3"/>
        <charset val="128"/>
      </rPr>
      <t>※</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ネンリョウ</t>
    </rPh>
    <rPh sb="2" eb="3">
      <t>シュ</t>
    </rPh>
    <rPh sb="6" eb="10">
      <t>ソウハツネツリョウ</t>
    </rPh>
    <rPh sb="11" eb="13">
      <t>ネンリョウ</t>
    </rPh>
    <rPh sb="13" eb="14">
      <t>シュ</t>
    </rPh>
    <rPh sb="14" eb="15">
      <t>ベツ</t>
    </rPh>
    <rPh sb="15" eb="17">
      <t>ハイシュツ</t>
    </rPh>
    <rPh sb="17" eb="19">
      <t>ケイスウ</t>
    </rPh>
    <rPh sb="30" eb="32">
      <t>ハイシュツ</t>
    </rPh>
    <rPh sb="32" eb="33">
      <t>リョウ</t>
    </rPh>
    <phoneticPr fontId="1"/>
  </si>
  <si>
    <t>※　算定省令別表第１の第5欄に掲げる係数</t>
    <phoneticPr fontId="1"/>
  </si>
  <si>
    <t>ガソリン</t>
    <phoneticPr fontId="1"/>
  </si>
  <si>
    <t>ナフサ</t>
    <phoneticPr fontId="1"/>
  </si>
  <si>
    <t>コークス炉ガス</t>
    <phoneticPr fontId="1"/>
  </si>
  <si>
    <t>高炉ガス</t>
    <phoneticPr fontId="1"/>
  </si>
  <si>
    <t>ＬＮＧ</t>
    <phoneticPr fontId="1"/>
  </si>
  <si>
    <t>省令値</t>
    <phoneticPr fontId="1"/>
  </si>
  <si>
    <t>t</t>
    <phoneticPr fontId="1"/>
  </si>
  <si>
    <t>kl</t>
    <phoneticPr fontId="1"/>
  </si>
  <si>
    <t>kl</t>
    <phoneticPr fontId="1"/>
  </si>
  <si>
    <t>kl</t>
    <phoneticPr fontId="1"/>
  </si>
  <si>
    <t>kl</t>
    <phoneticPr fontId="1"/>
  </si>
  <si>
    <t>kl</t>
    <phoneticPr fontId="1"/>
  </si>
  <si>
    <t>kl</t>
    <phoneticPr fontId="1"/>
  </si>
  <si>
    <r>
      <t>燃料区分別CO</t>
    </r>
    <r>
      <rPr>
        <vertAlign val="subscript"/>
        <sz val="10"/>
        <rFont val="ＭＳ Ｐゴシック"/>
        <family val="3"/>
        <charset val="128"/>
      </rPr>
      <t>2</t>
    </r>
    <r>
      <rPr>
        <sz val="10"/>
        <rFont val="ＭＳ Ｐゴシック"/>
        <family val="3"/>
        <charset val="128"/>
      </rPr>
      <t>排出係数
（t-CO</t>
    </r>
    <r>
      <rPr>
        <vertAlign val="subscript"/>
        <sz val="10"/>
        <rFont val="ＭＳ Ｐゴシック"/>
        <family val="3"/>
        <charset val="128"/>
      </rPr>
      <t>2</t>
    </r>
    <r>
      <rPr>
        <sz val="10"/>
        <rFont val="ＭＳ Ｐゴシック"/>
        <family val="3"/>
        <charset val="128"/>
      </rPr>
      <t>/GJ）</t>
    </r>
    <rPh sb="0" eb="2">
      <t>ネンリョウ</t>
    </rPh>
    <rPh sb="2" eb="4">
      <t>クブン</t>
    </rPh>
    <rPh sb="4" eb="5">
      <t>ベツ</t>
    </rPh>
    <rPh sb="8" eb="10">
      <t>ハイシュツ</t>
    </rPh>
    <rPh sb="10" eb="12">
      <t>ケイスウ</t>
    </rPh>
    <phoneticPr fontId="1"/>
  </si>
  <si>
    <r>
      <t>受電電力量÷平均熱効率</t>
    </r>
    <r>
      <rPr>
        <b/>
        <vertAlign val="superscript"/>
        <sz val="12"/>
        <rFont val="ＭＳ Ｐゴシック"/>
        <family val="3"/>
        <charset val="128"/>
      </rPr>
      <t>※1</t>
    </r>
    <r>
      <rPr>
        <b/>
        <sz val="12"/>
        <rFont val="ＭＳ Ｐゴシック"/>
        <family val="3"/>
        <charset val="128"/>
      </rPr>
      <t>×燃料種別排出係数</t>
    </r>
    <r>
      <rPr>
        <b/>
        <vertAlign val="superscript"/>
        <sz val="12"/>
        <rFont val="ＭＳ Ｐゴシック"/>
        <family val="3"/>
        <charset val="128"/>
      </rPr>
      <t>※2</t>
    </r>
    <r>
      <rPr>
        <b/>
        <sz val="12"/>
        <rFont val="ＭＳ Ｐゴシック"/>
        <family val="3"/>
        <charset val="128"/>
      </rPr>
      <t>×４４／１２＝ＣＯ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7">
      <t>シュ</t>
    </rPh>
    <rPh sb="17" eb="18">
      <t>ベツ</t>
    </rPh>
    <rPh sb="18" eb="20">
      <t>ハイシュツ</t>
    </rPh>
    <rPh sb="20" eb="22">
      <t>ケイスウ</t>
    </rPh>
    <rPh sb="34" eb="36">
      <t>ハイシュツ</t>
    </rPh>
    <rPh sb="36" eb="37">
      <t>リョウ</t>
    </rPh>
    <phoneticPr fontId="1"/>
  </si>
  <si>
    <t>平均熱効率　　　　　　　　（％）</t>
    <rPh sb="0" eb="2">
      <t>ヘイキン</t>
    </rPh>
    <rPh sb="2" eb="3">
      <t>ネツ</t>
    </rPh>
    <rPh sb="3" eb="5">
      <t>コウリツ</t>
    </rPh>
    <phoneticPr fontId="1"/>
  </si>
  <si>
    <r>
      <t>※　関連する燃料による平均的なＣＯ</t>
    </r>
    <r>
      <rPr>
        <vertAlign val="subscript"/>
        <sz val="8"/>
        <rFont val="ＭＳ Ｐゴシック"/>
        <family val="3"/>
        <charset val="128"/>
      </rPr>
      <t>２</t>
    </r>
    <r>
      <rPr>
        <sz val="8"/>
        <rFont val="ＭＳ Ｐゴシック"/>
        <family val="3"/>
        <charset val="128"/>
      </rPr>
      <t>排出係数</t>
    </r>
    <rPh sb="2" eb="4">
      <t>カンレン</t>
    </rPh>
    <rPh sb="6" eb="8">
      <t>ネンリョウ</t>
    </rPh>
    <rPh sb="11" eb="14">
      <t>ヘイキンテキ</t>
    </rPh>
    <rPh sb="18" eb="20">
      <t>ハイシュツ</t>
    </rPh>
    <rPh sb="20" eb="22">
      <t>ケイスウ</t>
    </rPh>
    <phoneticPr fontId="1"/>
  </si>
  <si>
    <r>
      <t>受電電力量÷平均熱効率</t>
    </r>
    <r>
      <rPr>
        <b/>
        <vertAlign val="superscript"/>
        <sz val="12"/>
        <rFont val="ＭＳ Ｐゴシック"/>
        <family val="3"/>
        <charset val="128"/>
      </rPr>
      <t>※1</t>
    </r>
    <r>
      <rPr>
        <b/>
        <sz val="12"/>
        <rFont val="ＭＳ Ｐゴシック"/>
        <family val="3"/>
        <charset val="128"/>
      </rPr>
      <t>×燃料区分別ＣＯ</t>
    </r>
    <r>
      <rPr>
        <b/>
        <vertAlign val="subscript"/>
        <sz val="12"/>
        <rFont val="ＭＳ Ｐゴシック"/>
        <family val="3"/>
        <charset val="128"/>
      </rPr>
      <t>２</t>
    </r>
    <r>
      <rPr>
        <b/>
        <sz val="12"/>
        <rFont val="ＭＳ Ｐゴシック"/>
        <family val="3"/>
        <charset val="128"/>
      </rPr>
      <t>排出係数</t>
    </r>
    <r>
      <rPr>
        <b/>
        <vertAlign val="superscript"/>
        <sz val="12"/>
        <rFont val="ＭＳ Ｐゴシック"/>
        <family val="3"/>
        <charset val="128"/>
      </rPr>
      <t>※2</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8">
      <t>クブン</t>
    </rPh>
    <rPh sb="18" eb="19">
      <t>ベツ</t>
    </rPh>
    <rPh sb="22" eb="24">
      <t>ハイシュツ</t>
    </rPh>
    <rPh sb="24" eb="26">
      <t>ケイスウ</t>
    </rPh>
    <rPh sb="32" eb="34">
      <t>ハイシュツ</t>
    </rPh>
    <rPh sb="34" eb="35">
      <t>リョウ</t>
    </rPh>
    <phoneticPr fontId="1"/>
  </si>
  <si>
    <t>平均熱効率（％）</t>
    <rPh sb="0" eb="2">
      <t>ヘイキン</t>
    </rPh>
    <rPh sb="2" eb="3">
      <t>ネツ</t>
    </rPh>
    <rPh sb="3" eb="5">
      <t>コウリツ</t>
    </rPh>
    <phoneticPr fontId="1"/>
  </si>
  <si>
    <t>※1　総合エネルギー統計から算出した平均熱効率
※2　算定省令別表第１の第5欄に掲げる係数</t>
    <rPh sb="3" eb="5">
      <t>ソウゴウ</t>
    </rPh>
    <rPh sb="10" eb="12">
      <t>トウケイ</t>
    </rPh>
    <rPh sb="14" eb="16">
      <t>サンシュツ</t>
    </rPh>
    <rPh sb="18" eb="20">
      <t>ヘイキン</t>
    </rPh>
    <rPh sb="20" eb="21">
      <t>ネツ</t>
    </rPh>
    <rPh sb="21" eb="23">
      <t>コウリツ</t>
    </rPh>
    <phoneticPr fontId="1"/>
  </si>
  <si>
    <r>
      <t>※1　総合エネルギー統計から算出した燃料区分別平均熱効率
※2　関連する燃料による平均的なＣＯ</t>
    </r>
    <r>
      <rPr>
        <vertAlign val="subscript"/>
        <sz val="8"/>
        <rFont val="ＭＳ Ｐゴシック"/>
        <family val="3"/>
        <charset val="128"/>
      </rPr>
      <t>２</t>
    </r>
    <r>
      <rPr>
        <sz val="8"/>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</si>
  <si>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t>合計</t>
    <rPh sb="0" eb="2">
      <t>ゴウケイ</t>
    </rPh>
    <phoneticPr fontId="1"/>
  </si>
  <si>
    <t>・</t>
    <phoneticPr fontId="1"/>
  </si>
  <si>
    <t>(調整後二酸化炭素排出量)</t>
    <rPh sb="1" eb="4">
      <t>チョウセイゴ</t>
    </rPh>
    <rPh sb="4" eb="7">
      <t>ニサンカ</t>
    </rPh>
    <rPh sb="7" eb="9">
      <t>タンソ</t>
    </rPh>
    <rPh sb="9" eb="11">
      <t>ハイシュツ</t>
    </rPh>
    <rPh sb="11" eb="12">
      <t>リョウ</t>
    </rPh>
    <phoneticPr fontId="1"/>
  </si>
  <si>
    <t>(調整後排出係数)</t>
    <rPh sb="4" eb="6">
      <t>ハイシュツ</t>
    </rPh>
    <rPh sb="6" eb="8">
      <t>ケイスウ</t>
    </rPh>
    <phoneticPr fontId="1"/>
  </si>
  <si>
    <t>≪表９≫</t>
    <rPh sb="1" eb="2">
      <t>ヒョウ</t>
    </rPh>
    <phoneticPr fontId="1"/>
  </si>
  <si>
    <t>削減量の種別</t>
    <phoneticPr fontId="1"/>
  </si>
  <si>
    <t>排出量調整
無効化量
（t-CO2）</t>
    <rPh sb="0" eb="3">
      <t>ハイシュツリョウ</t>
    </rPh>
    <rPh sb="3" eb="5">
      <t>チョウセイ</t>
    </rPh>
    <rPh sb="6" eb="9">
      <t>ムコウカ</t>
    </rPh>
    <rPh sb="9" eb="10">
      <t>リョウ</t>
    </rPh>
    <phoneticPr fontId="1"/>
  </si>
  <si>
    <t>識別番号</t>
    <rPh sb="0" eb="2">
      <t>シキベツ</t>
    </rPh>
    <rPh sb="2" eb="4">
      <t>バンゴウ</t>
    </rPh>
    <phoneticPr fontId="1"/>
  </si>
  <si>
    <t>排出量調整
無効化日</t>
    <rPh sb="0" eb="2">
      <t>ハイシュツ</t>
    </rPh>
    <rPh sb="2" eb="3">
      <t>リョウ</t>
    </rPh>
    <rPh sb="3" eb="5">
      <t>チョウセイ</t>
    </rPh>
    <rPh sb="6" eb="8">
      <t>ムコウ</t>
    </rPh>
    <rPh sb="8" eb="9">
      <t>カ</t>
    </rPh>
    <rPh sb="9" eb="10">
      <t>ニチ</t>
    </rPh>
    <phoneticPr fontId="1"/>
  </si>
  <si>
    <t>≪表１０≫</t>
    <rPh sb="1" eb="2">
      <t>ヒョウ</t>
    </rPh>
    <phoneticPr fontId="1"/>
  </si>
  <si>
    <t>削減量の種別</t>
    <rPh sb="0" eb="3">
      <t>サクゲンリョウ</t>
    </rPh>
    <rPh sb="4" eb="6">
      <t>シュベツ</t>
    </rPh>
    <phoneticPr fontId="1"/>
  </si>
  <si>
    <t>－</t>
    <phoneticPr fontId="1"/>
  </si>
  <si>
    <t>①調整電力量の算出</t>
    <phoneticPr fontId="1"/>
  </si>
  <si>
    <t>×</t>
    <phoneticPr fontId="1"/>
  </si>
  <si>
    <t>　以下の式にて求める。</t>
    <rPh sb="1" eb="3">
      <t>イカ</t>
    </rPh>
    <rPh sb="4" eb="5">
      <t>シキ</t>
    </rPh>
    <rPh sb="7" eb="8">
      <t>モト</t>
    </rPh>
    <phoneticPr fontId="1"/>
  </si>
  <si>
    <t>　 以下の式で求める。</t>
    <rPh sb="2" eb="4">
      <t>イカ</t>
    </rPh>
    <rPh sb="5" eb="6">
      <t>シキ</t>
    </rPh>
    <rPh sb="7" eb="8">
      <t>モト</t>
    </rPh>
    <phoneticPr fontId="1"/>
  </si>
  <si>
    <t>固定価格買取制度による
当該電気事業者買取電力量</t>
    <rPh sb="0" eb="2">
      <t>コテイ</t>
    </rPh>
    <rPh sb="2" eb="4">
      <t>カカク</t>
    </rPh>
    <rPh sb="4" eb="6">
      <t>カイトリ</t>
    </rPh>
    <rPh sb="6" eb="8">
      <t>セイド</t>
    </rPh>
    <rPh sb="12" eb="14">
      <t>トウガイ</t>
    </rPh>
    <rPh sb="14" eb="16">
      <t>デンキ</t>
    </rPh>
    <rPh sb="16" eb="19">
      <t>ジギョウシャ</t>
    </rPh>
    <rPh sb="19" eb="21">
      <t>カイトリ</t>
    </rPh>
    <rPh sb="21" eb="24">
      <t>デンリョクリョウ</t>
    </rPh>
    <phoneticPr fontId="1"/>
  </si>
  <si>
    <t>販売電力量（全国総量）</t>
    <phoneticPr fontId="1"/>
  </si>
  <si>
    <r>
      <t xml:space="preserve">      把握率（％）    </t>
    </r>
    <r>
      <rPr>
        <sz val="11"/>
        <rFont val="ＭＳ Ｐゴシック"/>
        <family val="3"/>
        <charset val="128"/>
      </rPr>
      <t xml:space="preserve">   =</t>
    </r>
    <rPh sb="6" eb="8">
      <t>ハアク</t>
    </rPh>
    <rPh sb="8" eb="9">
      <t>リツ</t>
    </rPh>
    <phoneticPr fontId="1"/>
  </si>
  <si>
    <r>
      <t>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ニサンカ</t>
    </rPh>
    <rPh sb="3" eb="5">
      <t>タンソ</t>
    </rPh>
    <phoneticPr fontId="1"/>
  </si>
  <si>
    <r>
      <t>使用端二酸化炭素排出
係数
（ｋｇ-CO</t>
    </r>
    <r>
      <rPr>
        <vertAlign val="subscript"/>
        <sz val="11"/>
        <rFont val="ＭＳ Ｐゴシック"/>
        <family val="3"/>
        <charset val="128"/>
      </rPr>
      <t>2</t>
    </r>
    <r>
      <rPr>
        <sz val="11"/>
        <rFont val="ＭＳ Ｐゴシック"/>
        <family val="3"/>
        <charset val="128"/>
      </rPr>
      <t>/ｋWh)</t>
    </r>
    <rPh sb="3" eb="6">
      <t>ニサンカ</t>
    </rPh>
    <rPh sb="6" eb="8">
      <t>タンソ</t>
    </rPh>
    <rPh sb="11" eb="13">
      <t>ケイスウ</t>
    </rPh>
    <phoneticPr fontId="1"/>
  </si>
  <si>
    <r>
      <t>固定価格買取制度による
自社の買取電力量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1"/>
  </si>
  <si>
    <r>
      <t>自社の販売電力量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</si>
  <si>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r>
      <t>販売電力量（全国総量）
(10</t>
    </r>
    <r>
      <rPr>
        <vertAlign val="superscript"/>
        <sz val="10"/>
        <rFont val="ＭＳ Ｐゴシック"/>
        <family val="3"/>
        <charset val="128"/>
      </rPr>
      <t>3</t>
    </r>
    <r>
      <rPr>
        <sz val="10"/>
        <rFont val="ＭＳ Ｐゴシック"/>
        <family val="3"/>
        <charset val="128"/>
      </rPr>
      <t>kWh)</t>
    </r>
    <rPh sb="0" eb="2">
      <t>ハンバイ</t>
    </rPh>
    <rPh sb="2" eb="4">
      <t>デンリョク</t>
    </rPh>
    <rPh sb="4" eb="5">
      <t>リョウ</t>
    </rPh>
    <rPh sb="6" eb="8">
      <t>ゼンコク</t>
    </rPh>
    <rPh sb="8" eb="10">
      <t>ソウリョウ</t>
    </rPh>
    <phoneticPr fontId="1"/>
  </si>
  <si>
    <r>
      <t>事業者の名称</t>
    </r>
    <r>
      <rPr>
        <vertAlign val="superscript"/>
        <sz val="10"/>
        <rFont val="ＭＳ Ｐゴシック"/>
        <family val="3"/>
        <charset val="128"/>
      </rPr>
      <t>注）</t>
    </r>
    <r>
      <rPr>
        <sz val="10"/>
        <rFont val="ＭＳ Ｐゴシック"/>
        <family val="3"/>
        <charset val="128"/>
      </rPr>
      <t xml:space="preserve">
</t>
    </r>
    <rPh sb="0" eb="3">
      <t>ジギョウシャ</t>
    </rPh>
    <rPh sb="4" eb="6">
      <t>メイショウ</t>
    </rPh>
    <rPh sb="6" eb="7">
      <t>チュウ</t>
    </rPh>
    <phoneticPr fontId="1"/>
  </si>
  <si>
    <r>
      <t>代替値
（t-CO</t>
    </r>
    <r>
      <rPr>
        <vertAlign val="subscript"/>
        <sz val="10"/>
        <rFont val="ＭＳ Ｐゴシック"/>
        <family val="3"/>
        <charset val="128"/>
      </rPr>
      <t>2</t>
    </r>
    <r>
      <rPr>
        <sz val="10"/>
        <rFont val="ＭＳ Ｐゴシック"/>
        <family val="3"/>
        <charset val="128"/>
      </rPr>
      <t>/ｋWh）</t>
    </r>
    <rPh sb="0" eb="2">
      <t>ダイタイ</t>
    </rPh>
    <rPh sb="2" eb="3">
      <t>チ</t>
    </rPh>
    <phoneticPr fontId="1"/>
  </si>
  <si>
    <t>表1</t>
    <rPh sb="0" eb="1">
      <t>ヒョウ</t>
    </rPh>
    <phoneticPr fontId="1"/>
  </si>
  <si>
    <t>表2</t>
    <rPh sb="0" eb="1">
      <t>ヒョウ</t>
    </rPh>
    <phoneticPr fontId="1"/>
  </si>
  <si>
    <t>表3</t>
    <rPh sb="0" eb="1">
      <t>ヒョウ</t>
    </rPh>
    <phoneticPr fontId="1"/>
  </si>
  <si>
    <t>表4</t>
    <rPh sb="0" eb="1">
      <t>ヒョウ</t>
    </rPh>
    <phoneticPr fontId="1"/>
  </si>
  <si>
    <t>表5</t>
    <rPh sb="0" eb="1">
      <t>ヒョウ</t>
    </rPh>
    <phoneticPr fontId="1"/>
  </si>
  <si>
    <t>表6</t>
    <rPh sb="0" eb="1">
      <t>ヒョウ</t>
    </rPh>
    <phoneticPr fontId="1"/>
  </si>
  <si>
    <r>
      <t>送電電力量
（１０</t>
    </r>
    <r>
      <rPr>
        <vertAlign val="superscript"/>
        <sz val="10"/>
        <rFont val="ＭＳ Ｐゴシック"/>
        <family val="3"/>
        <charset val="128"/>
      </rPr>
      <t>３</t>
    </r>
    <r>
      <rPr>
        <sz val="10"/>
        <rFont val="ＭＳ Ｐゴシック"/>
        <family val="3"/>
        <charset val="128"/>
      </rPr>
      <t>ｋＷｈ）</t>
    </r>
    <rPh sb="0" eb="2">
      <t>ソウデン</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</si>
  <si>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phoneticPr fontId="1"/>
  </si>
  <si>
    <r>
      <t>買取電力量
（１０</t>
    </r>
    <r>
      <rPr>
        <vertAlign val="superscript"/>
        <sz val="10"/>
        <rFont val="ＭＳ Ｐゴシック"/>
        <family val="3"/>
        <charset val="128"/>
      </rPr>
      <t>３</t>
    </r>
    <r>
      <rPr>
        <sz val="10"/>
        <rFont val="ＭＳ Ｐゴシック"/>
        <family val="3"/>
        <charset val="128"/>
      </rPr>
      <t>ｋＷｈ）</t>
    </r>
    <rPh sb="0" eb="2">
      <t>カイトリ</t>
    </rPh>
    <phoneticPr fontId="1"/>
  </si>
  <si>
    <t>小計</t>
    <phoneticPr fontId="1"/>
  </si>
  <si>
    <t>＜計算結果＞</t>
    <rPh sb="1" eb="3">
      <t>ケイサン</t>
    </rPh>
    <rPh sb="3" eb="5">
      <t>ケッカ</t>
    </rPh>
    <phoneticPr fontId="1"/>
  </si>
  <si>
    <t>①　固定価格買取制度による自社の買取電力量（交付金の対象となるもの）</t>
    <rPh sb="22" eb="25">
      <t>コウフキン</t>
    </rPh>
    <rPh sb="26" eb="28">
      <t>タイショウ</t>
    </rPh>
    <phoneticPr fontId="1"/>
  </si>
  <si>
    <t>≪表６の２≫</t>
    <rPh sb="1" eb="2">
      <t>ヒョウ</t>
    </rPh>
    <phoneticPr fontId="1"/>
  </si>
  <si>
    <t>≪表１（メニュー別）≫</t>
    <rPh sb="1" eb="2">
      <t>ヒョウ</t>
    </rPh>
    <rPh sb="8" eb="9">
      <t>ベツ</t>
    </rPh>
    <phoneticPr fontId="1"/>
  </si>
  <si>
    <t>≪表２（メニュー別）≫</t>
    <rPh sb="1" eb="2">
      <t>ヒョウ</t>
    </rPh>
    <phoneticPr fontId="1"/>
  </si>
  <si>
    <t>≪表３（メニュー別）≫</t>
    <rPh sb="1" eb="2">
      <t>ヒョウ</t>
    </rPh>
    <phoneticPr fontId="1"/>
  </si>
  <si>
    <t>≪表４（メニュー別）≫</t>
    <rPh sb="1" eb="2">
      <t>ヒョウ</t>
    </rPh>
    <phoneticPr fontId="1"/>
  </si>
  <si>
    <t>≪表５（メニュー別）≫</t>
    <rPh sb="1" eb="2">
      <t>ヒョウ</t>
    </rPh>
    <phoneticPr fontId="1"/>
  </si>
  <si>
    <t>≪表６（メニュー別）≫</t>
    <rPh sb="1" eb="2">
      <t>ヒョウ</t>
    </rPh>
    <phoneticPr fontId="1"/>
  </si>
  <si>
    <t>項目1</t>
    <rPh sb="0" eb="2">
      <t>コウモク</t>
    </rPh>
    <phoneticPr fontId="1"/>
  </si>
  <si>
    <t>項目2</t>
    <rPh sb="0" eb="2">
      <t>コウモク</t>
    </rPh>
    <phoneticPr fontId="1"/>
  </si>
  <si>
    <t>項目3</t>
    <rPh sb="0" eb="2">
      <t>コウモク</t>
    </rPh>
    <phoneticPr fontId="1"/>
  </si>
  <si>
    <t>項目4</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</si>
  <si>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</si>
  <si>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</si>
  <si>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</si>
  <si>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</si>
  <si>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項目9</t>
    <rPh sb="0" eb="2">
      <t>コウモク</t>
    </rPh>
    <phoneticPr fontId="1"/>
  </si>
  <si>
    <t>項目10</t>
    <rPh sb="0" eb="2">
      <t>コウモク</t>
    </rPh>
    <phoneticPr fontId="1"/>
  </si>
  <si>
    <t>項目11</t>
    <rPh sb="0" eb="2">
      <t>コウモク</t>
    </rPh>
    <phoneticPr fontId="1"/>
  </si>
  <si>
    <t>項目12</t>
    <rPh sb="0" eb="2">
      <t>コウモク</t>
    </rPh>
    <phoneticPr fontId="1"/>
  </si>
  <si>
    <t>項目13</t>
    <rPh sb="0" eb="2">
      <t>コウモク</t>
    </rPh>
    <phoneticPr fontId="1"/>
  </si>
  <si>
    <t>項目14</t>
    <rPh sb="0" eb="2">
      <t>コウモク</t>
    </rPh>
    <phoneticPr fontId="1"/>
  </si>
  <si>
    <t>項目15</t>
    <rPh sb="0" eb="2">
      <t>コウモク</t>
    </rPh>
    <phoneticPr fontId="1"/>
  </si>
  <si>
    <t>項目16</t>
    <rPh sb="0" eb="2">
      <t>コウモク</t>
    </rPh>
    <phoneticPr fontId="1"/>
  </si>
  <si>
    <t>項目17</t>
    <rPh sb="0" eb="2">
      <t>コウモク</t>
    </rPh>
    <phoneticPr fontId="1"/>
  </si>
  <si>
    <t>項目18</t>
    <rPh sb="0" eb="2">
      <t>コウモク</t>
    </rPh>
    <phoneticPr fontId="1"/>
  </si>
  <si>
    <t>項目19</t>
    <rPh sb="0" eb="2">
      <t>コウモク</t>
    </rPh>
    <phoneticPr fontId="1"/>
  </si>
  <si>
    <t>項目20</t>
    <rPh sb="0" eb="2">
      <t>コウモク</t>
    </rPh>
    <phoneticPr fontId="1"/>
  </si>
  <si>
    <t>項目21</t>
    <rPh sb="0" eb="2">
      <t>コウモク</t>
    </rPh>
    <phoneticPr fontId="1"/>
  </si>
  <si>
    <t>項目22</t>
    <rPh sb="0" eb="2">
      <t>コウモク</t>
    </rPh>
    <phoneticPr fontId="1"/>
  </si>
  <si>
    <t>項目23</t>
    <rPh sb="0" eb="2">
      <t>コウモク</t>
    </rPh>
    <phoneticPr fontId="1"/>
  </si>
  <si>
    <t>項目24</t>
    <rPh sb="0" eb="2">
      <t>コウモク</t>
    </rPh>
    <phoneticPr fontId="1"/>
  </si>
  <si>
    <t>メニューA</t>
    <phoneticPr fontId="1"/>
  </si>
  <si>
    <t>メニューB</t>
    <phoneticPr fontId="1"/>
  </si>
  <si>
    <t>メニューC</t>
    <phoneticPr fontId="1"/>
  </si>
  <si>
    <t>燃料使用量
（表１記載の単位）</t>
    <rPh sb="0" eb="2">
      <t>ネンリョウ</t>
    </rPh>
    <rPh sb="2" eb="5">
      <t>シヨウリョウ</t>
    </rPh>
    <rPh sb="7" eb="8">
      <t>ヒョウ</t>
    </rPh>
    <rPh sb="9" eb="11">
      <t>キサイ</t>
    </rPh>
    <rPh sb="12" eb="14">
      <t>タンイ</t>
    </rPh>
    <phoneticPr fontId="1"/>
  </si>
  <si>
    <t>代替値1</t>
    <rPh sb="0" eb="3">
      <t>ダイタイチ</t>
    </rPh>
    <phoneticPr fontId="1"/>
  </si>
  <si>
    <t>代替値2</t>
    <rPh sb="0" eb="3">
      <t>ダイタイチ</t>
    </rPh>
    <phoneticPr fontId="1"/>
  </si>
  <si>
    <t>代替値3</t>
    <rPh sb="0" eb="3">
      <t>ダイタイチ</t>
    </rPh>
    <phoneticPr fontId="1"/>
  </si>
  <si>
    <t>代替値4</t>
    <rPh sb="0" eb="3">
      <t>ダイタイチ</t>
    </rPh>
    <phoneticPr fontId="1"/>
  </si>
  <si>
    <t>代替値5</t>
    <rPh sb="0" eb="3">
      <t>ダイタイチ</t>
    </rPh>
    <phoneticPr fontId="1"/>
  </si>
  <si>
    <t>【事業者別】（再掲）</t>
    <rPh sb="1" eb="4">
      <t>ジギョウシャ</t>
    </rPh>
    <rPh sb="4" eb="5">
      <t>ベツ</t>
    </rPh>
    <rPh sb="7" eb="9">
      <t>サイケイ</t>
    </rPh>
    <phoneticPr fontId="1"/>
  </si>
  <si>
    <t>A</t>
    <phoneticPr fontId="1"/>
  </si>
  <si>
    <t>B</t>
    <phoneticPr fontId="1"/>
  </si>
  <si>
    <t>C</t>
    <phoneticPr fontId="1"/>
  </si>
  <si>
    <t>＝</t>
    <phoneticPr fontId="1"/>
  </si>
  <si>
    <t>全国平均係数</t>
    <rPh sb="0" eb="2">
      <t>ゼンコク</t>
    </rPh>
    <rPh sb="2" eb="4">
      <t>ヘイキン</t>
    </rPh>
    <rPh sb="4" eb="6">
      <t>ケイスウ</t>
    </rPh>
    <phoneticPr fontId="1"/>
  </si>
  <si>
    <t>実際の固定価格買取制度による調達電力量</t>
    <phoneticPr fontId="1"/>
  </si>
  <si>
    <t>メニューＡ</t>
    <phoneticPr fontId="1"/>
  </si>
  <si>
    <t>メニューＢ</t>
    <phoneticPr fontId="1"/>
  </si>
  <si>
    <t>メニューＣ</t>
    <phoneticPr fontId="1"/>
  </si>
  <si>
    <t>固定価格買取制度による当該電気事業者買取電力量（実際量）</t>
    <rPh sb="24" eb="26">
      <t>ジッサイ</t>
    </rPh>
    <rPh sb="26" eb="27">
      <t>リョウ</t>
    </rPh>
    <phoneticPr fontId="1"/>
  </si>
  <si>
    <t>＋</t>
    <phoneticPr fontId="1"/>
  </si>
  <si>
    <t xml:space="preserve"> </t>
    <phoneticPr fontId="1"/>
  </si>
  <si>
    <t>注）契約等により事業所を特定できる場合は事業所名まで記載。</t>
    <rPh sb="0" eb="1">
      <t>チュウ</t>
    </rPh>
    <rPh sb="22" eb="23">
      <t>ショ</t>
    </rPh>
    <phoneticPr fontId="1"/>
  </si>
  <si>
    <t>【メニュー別】</t>
    <rPh sb="5" eb="6">
      <t>ベツ</t>
    </rPh>
    <phoneticPr fontId="1"/>
  </si>
  <si>
    <t>表7</t>
    <rPh sb="0" eb="1">
      <t>ヒョウ</t>
    </rPh>
    <phoneticPr fontId="1"/>
  </si>
  <si>
    <t>表8</t>
    <rPh sb="0" eb="1">
      <t>ヒョウ</t>
    </rPh>
    <phoneticPr fontId="1"/>
  </si>
  <si>
    <t>表9</t>
    <rPh sb="0" eb="1">
      <t>ヒョウ</t>
    </rPh>
    <phoneticPr fontId="1"/>
  </si>
  <si>
    <t>表10</t>
    <rPh sb="0" eb="1">
      <t>ヒョウ</t>
    </rPh>
    <phoneticPr fontId="1"/>
  </si>
  <si>
    <t>表11</t>
    <rPh sb="0" eb="1">
      <t>ヒョウ</t>
    </rPh>
    <phoneticPr fontId="1"/>
  </si>
  <si>
    <t>調整のため控除</t>
    <rPh sb="0" eb="2">
      <t>チョウセイ</t>
    </rPh>
    <rPh sb="5" eb="7">
      <t>コウジョ</t>
    </rPh>
    <phoneticPr fontId="1"/>
  </si>
  <si>
    <t>調整のため加算</t>
    <rPh sb="0" eb="2">
      <t>チョウセイ</t>
    </rPh>
    <rPh sb="5" eb="7">
      <t>カサン</t>
    </rPh>
    <phoneticPr fontId="1"/>
  </si>
  <si>
    <r>
      <t>発電電力量または受電電力量
(10</t>
    </r>
    <r>
      <rPr>
        <vertAlign val="superscript"/>
        <sz val="10"/>
        <rFont val="ＭＳ Ｐゴシック"/>
        <family val="3"/>
        <charset val="128"/>
      </rPr>
      <t>3</t>
    </r>
    <r>
      <rPr>
        <sz val="10"/>
        <rFont val="ＭＳ Ｐゴシック"/>
        <family val="3"/>
        <charset val="128"/>
      </rPr>
      <t>kWh)</t>
    </r>
    <rPh sb="0" eb="2">
      <t>ハツデン</t>
    </rPh>
    <rPh sb="2" eb="4">
      <t>デンリョク</t>
    </rPh>
    <rPh sb="4" eb="5">
      <t>リョウ</t>
    </rPh>
    <rPh sb="8" eb="10">
      <t>ジュデン</t>
    </rPh>
    <rPh sb="10" eb="13">
      <t>デンリョクリョウ</t>
    </rPh>
    <phoneticPr fontId="1"/>
  </si>
  <si>
    <t>表２</t>
    <rPh sb="0" eb="1">
      <t>ヒョウ</t>
    </rPh>
    <phoneticPr fontId="1"/>
  </si>
  <si>
    <t>表３</t>
    <rPh sb="0" eb="1">
      <t>ヒョウ</t>
    </rPh>
    <phoneticPr fontId="1"/>
  </si>
  <si>
    <t>表４</t>
    <rPh sb="0" eb="1">
      <t>ヒョウ</t>
    </rPh>
    <phoneticPr fontId="1"/>
  </si>
  <si>
    <t>≪参考（メニュー別）≫</t>
    <rPh sb="1" eb="3">
      <t>サンコウ</t>
    </rPh>
    <phoneticPr fontId="1"/>
  </si>
  <si>
    <t>表１</t>
    <rPh sb="0" eb="1">
      <t>ヒョウ</t>
    </rPh>
    <phoneticPr fontId="1"/>
  </si>
  <si>
    <t>表５</t>
    <rPh sb="0" eb="1">
      <t>ヒョウ</t>
    </rPh>
    <phoneticPr fontId="1"/>
  </si>
  <si>
    <t>◎表１～６の各小計</t>
    <rPh sb="1" eb="2">
      <t>ヒョウ</t>
    </rPh>
    <rPh sb="6" eb="7">
      <t>カク</t>
    </rPh>
    <rPh sb="7" eb="9">
      <t>ショウケイ</t>
    </rPh>
    <phoneticPr fontId="1"/>
  </si>
  <si>
    <t>小　　計【Ａ】</t>
    <rPh sb="0" eb="1">
      <t>ショウ</t>
    </rPh>
    <rPh sb="3" eb="4">
      <t>ケイ</t>
    </rPh>
    <phoneticPr fontId="1"/>
  </si>
  <si>
    <t>固定価格買取制度買取電力量【Ｃ】</t>
    <rPh sb="0" eb="2">
      <t>コテイ</t>
    </rPh>
    <rPh sb="2" eb="4">
      <t>カカク</t>
    </rPh>
    <rPh sb="4" eb="6">
      <t>カイトリ</t>
    </rPh>
    <rPh sb="6" eb="8">
      <t>セイド</t>
    </rPh>
    <rPh sb="8" eb="10">
      <t>カイトリ</t>
    </rPh>
    <rPh sb="10" eb="13">
      <t>デンリョクリョウ</t>
    </rPh>
    <phoneticPr fontId="1"/>
  </si>
  <si>
    <r>
      <t>販売電力量（固定価格買取制度買取電力量を除く）
（１０</t>
    </r>
    <r>
      <rPr>
        <vertAlign val="superscript"/>
        <sz val="10"/>
        <rFont val="ＭＳ Ｐゴシック"/>
        <family val="3"/>
        <charset val="128"/>
      </rPr>
      <t>３</t>
    </r>
    <r>
      <rPr>
        <sz val="10"/>
        <rFont val="ＭＳ Ｐゴシック"/>
        <family val="3"/>
        <charset val="128"/>
      </rPr>
      <t>ｋＷｈ）</t>
    </r>
    <rPh sb="0" eb="2">
      <t>ハンバイ</t>
    </rPh>
    <rPh sb="2" eb="4">
      <t>デンリョク</t>
    </rPh>
    <rPh sb="4" eb="5">
      <t>リョウ</t>
    </rPh>
    <rPh sb="6" eb="8">
      <t>コテイ</t>
    </rPh>
    <rPh sb="8" eb="10">
      <t>カカク</t>
    </rPh>
    <rPh sb="10" eb="12">
      <t>カイトリ</t>
    </rPh>
    <rPh sb="12" eb="14">
      <t>セイド</t>
    </rPh>
    <rPh sb="14" eb="16">
      <t>カイトリ</t>
    </rPh>
    <rPh sb="16" eb="19">
      <t>デンリョクリョウ</t>
    </rPh>
    <rPh sb="20" eb="21">
      <t>ノゾ</t>
    </rPh>
    <phoneticPr fontId="1"/>
  </si>
  <si>
    <t>表６（係数明確分）</t>
    <rPh sb="0" eb="1">
      <t>ヒョウ</t>
    </rPh>
    <rPh sb="3" eb="5">
      <t>ケイスウ</t>
    </rPh>
    <rPh sb="5" eb="7">
      <t>メイカク</t>
    </rPh>
    <rPh sb="7" eb="8">
      <t>ブン</t>
    </rPh>
    <phoneticPr fontId="1"/>
  </si>
  <si>
    <t>注）当該年度において卸供給実績があるものの小売供給実績がない電気事業者も含む</t>
    <rPh sb="0" eb="1">
      <t>チュウ</t>
    </rPh>
    <rPh sb="2" eb="4">
      <t>トウガイ</t>
    </rPh>
    <rPh sb="4" eb="6">
      <t>ネンド</t>
    </rPh>
    <rPh sb="10" eb="11">
      <t>オロシ</t>
    </rPh>
    <rPh sb="11" eb="13">
      <t>キョウキュウ</t>
    </rPh>
    <rPh sb="13" eb="15">
      <t>ジッセキ</t>
    </rPh>
    <rPh sb="21" eb="23">
      <t>コウリ</t>
    </rPh>
    <rPh sb="23" eb="25">
      <t>キョウキュウ</t>
    </rPh>
    <rPh sb="25" eb="27">
      <t>ジッセキ</t>
    </rPh>
    <rPh sb="30" eb="32">
      <t>デンキ</t>
    </rPh>
    <rPh sb="32" eb="35">
      <t>ジギョウシャ</t>
    </rPh>
    <rPh sb="36" eb="37">
      <t>フク</t>
    </rPh>
    <phoneticPr fontId="1"/>
  </si>
  <si>
    <t>固定価格買取制度による電気調達にかかる二酸化炭素排出量
（実際の買取電力量に応じたもの）</t>
    <rPh sb="0" eb="2">
      <t>コテイ</t>
    </rPh>
    <rPh sb="2" eb="4">
      <t>カカク</t>
    </rPh>
    <rPh sb="4" eb="6">
      <t>カイトリ</t>
    </rPh>
    <rPh sb="6" eb="8">
      <t>セイド</t>
    </rPh>
    <rPh sb="11" eb="13">
      <t>デンキ</t>
    </rPh>
    <rPh sb="13" eb="15">
      <t>チョウタツ</t>
    </rPh>
    <rPh sb="29" eb="31">
      <t>ジッサイ</t>
    </rPh>
    <rPh sb="32" eb="34">
      <t>カイトリ</t>
    </rPh>
    <rPh sb="34" eb="37">
      <t>デンリョクリョウ</t>
    </rPh>
    <rPh sb="38" eb="39">
      <t>オウ</t>
    </rPh>
    <phoneticPr fontId="1"/>
  </si>
  <si>
    <r>
      <t>固定価格買取
調整電力量
(10</t>
    </r>
    <r>
      <rPr>
        <vertAlign val="superscript"/>
        <sz val="10"/>
        <rFont val="ＭＳ Ｐゴシック"/>
        <family val="3"/>
        <charset val="128"/>
      </rPr>
      <t>3</t>
    </r>
    <r>
      <rPr>
        <sz val="10"/>
        <rFont val="ＭＳ Ｐゴシック"/>
        <family val="3"/>
        <charset val="128"/>
      </rPr>
      <t>kWh)</t>
    </r>
    <rPh sb="0" eb="2">
      <t>コテイ</t>
    </rPh>
    <rPh sb="2" eb="4">
      <t>カカク</t>
    </rPh>
    <rPh sb="4" eb="6">
      <t>カイトリ</t>
    </rPh>
    <rPh sb="7" eb="9">
      <t>チョウセイ</t>
    </rPh>
    <rPh sb="9" eb="12">
      <t>デンリョクリョウ</t>
    </rPh>
    <phoneticPr fontId="1"/>
  </si>
  <si>
    <r>
      <t>固定価格買取
調整二酸化炭素排出量
（10</t>
    </r>
    <r>
      <rPr>
        <vertAlign val="superscript"/>
        <sz val="10"/>
        <rFont val="ＭＳ Ｐゴシック"/>
        <family val="3"/>
        <charset val="128"/>
      </rPr>
      <t>３</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0" eb="2">
      <t>コテイ</t>
    </rPh>
    <rPh sb="2" eb="4">
      <t>カカク</t>
    </rPh>
    <rPh sb="4" eb="6">
      <t>カイトリ</t>
    </rPh>
    <rPh sb="7" eb="9">
      <t>チョウセイ</t>
    </rPh>
    <rPh sb="9" eb="12">
      <t>ニサンカ</t>
    </rPh>
    <rPh sb="12" eb="14">
      <t>タンソ</t>
    </rPh>
    <rPh sb="14" eb="16">
      <t>ハイシュツ</t>
    </rPh>
    <rPh sb="16" eb="17">
      <t>リョウ</t>
    </rPh>
    <phoneticPr fontId="1"/>
  </si>
  <si>
    <t xml:space="preserve">固定価格買取
　　　　　調整電力量  　　＝ </t>
    <rPh sb="0" eb="2">
      <t>コテイ</t>
    </rPh>
    <rPh sb="2" eb="4">
      <t>カカク</t>
    </rPh>
    <rPh sb="4" eb="6">
      <t>カイトリ</t>
    </rPh>
    <rPh sb="12" eb="14">
      <t>チョウセイ</t>
    </rPh>
    <rPh sb="14" eb="17">
      <t>デンリョクリョウ</t>
    </rPh>
    <phoneticPr fontId="1"/>
  </si>
  <si>
    <t>②固定価格買取調整二酸化炭素排出量の算出</t>
    <rPh sb="1" eb="3">
      <t>コテイ</t>
    </rPh>
    <rPh sb="3" eb="5">
      <t>カカク</t>
    </rPh>
    <rPh sb="5" eb="7">
      <t>カイトリ</t>
    </rPh>
    <rPh sb="7" eb="9">
      <t>チョウセイ</t>
    </rPh>
    <rPh sb="9" eb="12">
      <t>ニサンカ</t>
    </rPh>
    <rPh sb="12" eb="14">
      <t>タンソ</t>
    </rPh>
    <rPh sb="14" eb="16">
      <t>ハイシュツ</t>
    </rPh>
    <rPh sb="16" eb="17">
      <t>リョウ</t>
    </rPh>
    <rPh sb="18" eb="20">
      <t>サンシュツ</t>
    </rPh>
    <phoneticPr fontId="1"/>
  </si>
  <si>
    <r>
      <t>発電電力量または受電電力量（固定価格買取制度買取電力量を除く）
（１０</t>
    </r>
    <r>
      <rPr>
        <vertAlign val="superscript"/>
        <sz val="10"/>
        <rFont val="ＭＳ Ｐゴシック"/>
        <family val="3"/>
        <charset val="128"/>
      </rPr>
      <t>３</t>
    </r>
    <r>
      <rPr>
        <sz val="10"/>
        <rFont val="ＭＳ Ｐゴシック"/>
        <family val="3"/>
        <charset val="128"/>
      </rPr>
      <t>ｋＷｈ）</t>
    </r>
    <rPh sb="0" eb="2">
      <t>ハツデン</t>
    </rPh>
    <rPh sb="2" eb="5">
      <t>デンリョクリョウ</t>
    </rPh>
    <rPh sb="8" eb="10">
      <t>ジュデン</t>
    </rPh>
    <rPh sb="10" eb="13">
      <t>デンリョクリョウ</t>
    </rPh>
    <phoneticPr fontId="1"/>
  </si>
  <si>
    <r>
      <t>ＣＯ</t>
    </r>
    <r>
      <rPr>
        <vertAlign val="subscript"/>
        <sz val="10"/>
        <rFont val="ＭＳ Ｐゴシック"/>
        <family val="3"/>
        <charset val="128"/>
      </rPr>
      <t>２</t>
    </r>
    <r>
      <rPr>
        <sz val="10"/>
        <rFont val="ＭＳ Ｐゴシック"/>
        <family val="3"/>
        <charset val="128"/>
      </rPr>
      <t>排出量（固定価格買取制度買取電力量を除く）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</si>
  <si>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固定価格買取制度による電気調達にかかる二酸化炭素排出量
（実際の買取電力量に応じたもの）</t>
    <rPh sb="29" eb="31">
      <t>ジッサイ</t>
    </rPh>
    <phoneticPr fontId="1"/>
  </si>
  <si>
    <t>メニュー別固定価格買取調整後二酸化炭素排出量</t>
    <rPh sb="4" eb="5">
      <t>ベツ</t>
    </rPh>
    <rPh sb="5" eb="7">
      <t>コテイ</t>
    </rPh>
    <rPh sb="7" eb="9">
      <t>カカク</t>
    </rPh>
    <rPh sb="9" eb="11">
      <t>カイトリ</t>
    </rPh>
    <rPh sb="11" eb="14">
      <t>チョウセイゴ</t>
    </rPh>
    <rPh sb="14" eb="17">
      <t>ニサンカ</t>
    </rPh>
    <rPh sb="17" eb="19">
      <t>タンソ</t>
    </rPh>
    <rPh sb="19" eb="21">
      <t>ハイシュツ</t>
    </rPh>
    <rPh sb="21" eb="22">
      <t>リョウ</t>
    </rPh>
    <phoneticPr fontId="1"/>
  </si>
  <si>
    <r>
      <t>②　電気事業者</t>
    </r>
    <r>
      <rPr>
        <b/>
        <vertAlign val="superscript"/>
        <sz val="14"/>
        <rFont val="ＭＳ Ｐゴシック"/>
        <family val="3"/>
        <charset val="128"/>
      </rPr>
      <t>注）</t>
    </r>
    <r>
      <rPr>
        <b/>
        <sz val="14"/>
        <rFont val="ＭＳ Ｐゴシック"/>
        <family val="3"/>
        <charset val="128"/>
      </rPr>
      <t>からの卸調達量の内訳（相対契約によるもの）</t>
    </r>
    <rPh sb="2" eb="4">
      <t>デンキ</t>
    </rPh>
    <rPh sb="4" eb="7">
      <t>ジギョウシャ</t>
    </rPh>
    <rPh sb="12" eb="13">
      <t>オロシ</t>
    </rPh>
    <rPh sb="13" eb="15">
      <t>チョウタツ</t>
    </rPh>
    <rPh sb="15" eb="16">
      <t>リョウ</t>
    </rPh>
    <rPh sb="17" eb="19">
      <t>ウチワケ</t>
    </rPh>
    <rPh sb="20" eb="22">
      <t>アイタイ</t>
    </rPh>
    <rPh sb="22" eb="24">
      <t>ケイヤク</t>
    </rPh>
    <phoneticPr fontId="1"/>
  </si>
  <si>
    <t>自社・販売電力量（小計）【Ｂ】</t>
    <rPh sb="0" eb="2">
      <t>ジシャ</t>
    </rPh>
    <rPh sb="9" eb="11">
      <t>ショウケイ</t>
    </rPh>
    <phoneticPr fontId="1"/>
  </si>
  <si>
    <r>
      <t>（再掲）ＣＯ</t>
    </r>
    <r>
      <rPr>
        <vertAlign val="subscript"/>
        <sz val="10"/>
        <rFont val="ＭＳ Ｐゴシック"/>
        <family val="3"/>
        <charset val="128"/>
      </rPr>
      <t>２</t>
    </r>
    <r>
      <rPr>
        <sz val="10"/>
        <rFont val="ＭＳ Ｐゴシック"/>
        <family val="3"/>
        <charset val="128"/>
      </rPr>
      <t>排出量（固定価格買取制度買取電力量を除く）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</si>
  <si>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③メニュー別固定価格買取調整後二酸化炭素排出量を算定</t>
    <rPh sb="5" eb="6">
      <t>ベツ</t>
    </rPh>
    <rPh sb="6" eb="8">
      <t>コテイ</t>
    </rPh>
    <rPh sb="8" eb="10">
      <t>カカク</t>
    </rPh>
    <rPh sb="10" eb="12">
      <t>カイトリ</t>
    </rPh>
    <rPh sb="12" eb="15">
      <t>チョウセイゴ</t>
    </rPh>
    <rPh sb="15" eb="18">
      <t>ニサンカ</t>
    </rPh>
    <rPh sb="18" eb="20">
      <t>タンソ</t>
    </rPh>
    <rPh sb="20" eb="22">
      <t>ハイシュツ</t>
    </rPh>
    <rPh sb="22" eb="23">
      <t>リョウ</t>
    </rPh>
    <rPh sb="24" eb="26">
      <t>サンテイ</t>
    </rPh>
    <phoneticPr fontId="1"/>
  </si>
  <si>
    <r>
      <t>取引所販売電力量
（１０</t>
    </r>
    <r>
      <rPr>
        <vertAlign val="superscript"/>
        <sz val="10"/>
        <rFont val="ＭＳ Ｐゴシック"/>
        <family val="3"/>
        <charset val="128"/>
      </rPr>
      <t>３</t>
    </r>
    <r>
      <rPr>
        <sz val="10"/>
        <rFont val="ＭＳ Ｐゴシック"/>
        <family val="3"/>
        <charset val="128"/>
      </rPr>
      <t>ｋＷｈ）</t>
    </r>
    <rPh sb="0" eb="2">
      <t>トリヒキ</t>
    </rPh>
    <rPh sb="2" eb="3">
      <t>ジョ</t>
    </rPh>
    <rPh sb="3" eb="5">
      <t>ハンバイ</t>
    </rPh>
    <rPh sb="5" eb="8">
      <t>デンリョクリョウ</t>
    </rPh>
    <phoneticPr fontId="1"/>
  </si>
  <si>
    <t>（当該発電事業所が明確な場合）</t>
    <rPh sb="1" eb="3">
      <t>トウガイ</t>
    </rPh>
    <rPh sb="3" eb="5">
      <t>ハツデン</t>
    </rPh>
    <rPh sb="5" eb="8">
      <t>ジギョウショ</t>
    </rPh>
    <rPh sb="9" eb="11">
      <t>メイカク</t>
    </rPh>
    <rPh sb="12" eb="14">
      <t>バアイ</t>
    </rPh>
    <phoneticPr fontId="1"/>
  </si>
  <si>
    <t xml:space="preserve">取引所販売にかかる電気の発電事業所の名称
</t>
    <rPh sb="0" eb="2">
      <t>トリヒキ</t>
    </rPh>
    <rPh sb="2" eb="3">
      <t>ジョ</t>
    </rPh>
    <rPh sb="3" eb="5">
      <t>ハンバイ</t>
    </rPh>
    <rPh sb="9" eb="11">
      <t>デンキ</t>
    </rPh>
    <rPh sb="12" eb="14">
      <t>ハツデン</t>
    </rPh>
    <rPh sb="14" eb="16">
      <t>ジギョウ</t>
    </rPh>
    <rPh sb="16" eb="17">
      <t>ジョ</t>
    </rPh>
    <rPh sb="18" eb="20">
      <t>メイショウ</t>
    </rPh>
    <phoneticPr fontId="1"/>
  </si>
  <si>
    <r>
      <t>○取引所販売にかかる電気の発電事業所の電力量、CO</t>
    </r>
    <r>
      <rPr>
        <b/>
        <vertAlign val="subscript"/>
        <sz val="14"/>
        <rFont val="ＭＳ Ｐゴシック"/>
        <family val="3"/>
        <charset val="128"/>
      </rPr>
      <t>2</t>
    </r>
    <r>
      <rPr>
        <b/>
        <sz val="14"/>
        <rFont val="ＭＳ Ｐゴシック"/>
        <family val="3"/>
        <charset val="128"/>
      </rPr>
      <t>排出量</t>
    </r>
    <rPh sb="1" eb="3">
      <t>トリヒキ</t>
    </rPh>
    <rPh sb="3" eb="4">
      <t>ジョ</t>
    </rPh>
    <rPh sb="4" eb="6">
      <t>ハンバイ</t>
    </rPh>
    <rPh sb="10" eb="12">
      <t>デンキ</t>
    </rPh>
    <rPh sb="13" eb="15">
      <t>ハツデン</t>
    </rPh>
    <rPh sb="15" eb="18">
      <t>ジギョウショ</t>
    </rPh>
    <rPh sb="20" eb="22">
      <t>リキリョウ</t>
    </rPh>
    <rPh sb="26" eb="29">
      <t>ハイシュツリョウ</t>
    </rPh>
    <phoneticPr fontId="1"/>
  </si>
  <si>
    <t>○「取引所販売にかかる電気」の係数（加重平均値）</t>
    <rPh sb="2" eb="4">
      <t>トリヒキ</t>
    </rPh>
    <rPh sb="4" eb="5">
      <t>ジョ</t>
    </rPh>
    <rPh sb="5" eb="7">
      <t>ハンバイ</t>
    </rPh>
    <rPh sb="11" eb="13">
      <t>デンキ</t>
    </rPh>
    <rPh sb="15" eb="17">
      <t>ケイスウ</t>
    </rPh>
    <rPh sb="18" eb="20">
      <t>カジュウ</t>
    </rPh>
    <rPh sb="20" eb="23">
      <t>ヘイキンチ</t>
    </rPh>
    <phoneticPr fontId="1"/>
  </si>
  <si>
    <r>
      <t>取引所販売にかかる電気にかかる排出係数
（t-CO</t>
    </r>
    <r>
      <rPr>
        <vertAlign val="subscript"/>
        <sz val="10"/>
        <rFont val="ＭＳ Ｐゴシック"/>
        <family val="3"/>
        <charset val="128"/>
      </rPr>
      <t>2</t>
    </r>
    <r>
      <rPr>
        <sz val="10"/>
        <rFont val="ＭＳ Ｐゴシック"/>
        <family val="3"/>
        <charset val="128"/>
      </rPr>
      <t>/ｋWh）</t>
    </r>
    <rPh sb="0" eb="2">
      <t>トリヒキ</t>
    </rPh>
    <rPh sb="2" eb="3">
      <t>ジョ</t>
    </rPh>
    <rPh sb="3" eb="5">
      <t>ハンバイ</t>
    </rPh>
    <rPh sb="9" eb="11">
      <t>デンキ</t>
    </rPh>
    <rPh sb="15" eb="17">
      <t>ハイシュツ</t>
    </rPh>
    <rPh sb="17" eb="19">
      <t>ケイスウ</t>
    </rPh>
    <phoneticPr fontId="1"/>
  </si>
  <si>
    <t xml:space="preserve">電源種別
</t>
    <rPh sb="0" eb="2">
      <t>デンゲン</t>
    </rPh>
    <rPh sb="2" eb="4">
      <t>シュベツ</t>
    </rPh>
    <phoneticPr fontId="1"/>
  </si>
  <si>
    <r>
      <t>事業者の名称</t>
    </r>
    <r>
      <rPr>
        <vertAlign val="superscript"/>
        <sz val="10"/>
        <rFont val="ＭＳ Ｐゴシック"/>
        <family val="3"/>
        <charset val="128"/>
      </rPr>
      <t>注１）</t>
    </r>
    <r>
      <rPr>
        <sz val="10"/>
        <rFont val="ＭＳ Ｐゴシック"/>
        <family val="3"/>
        <charset val="128"/>
      </rPr>
      <t xml:space="preserve">
</t>
    </r>
    <rPh sb="0" eb="3">
      <t>ジギョウシャ</t>
    </rPh>
    <rPh sb="4" eb="6">
      <t>メイショウ</t>
    </rPh>
    <rPh sb="6" eb="7">
      <t>チュウ</t>
    </rPh>
    <phoneticPr fontId="1"/>
  </si>
  <si>
    <t>注１）契約等により事業所を特定できる場合は事業所名まで記載。</t>
    <rPh sb="0" eb="1">
      <t>チュウ</t>
    </rPh>
    <rPh sb="23" eb="24">
      <t>ショ</t>
    </rPh>
    <phoneticPr fontId="1"/>
  </si>
  <si>
    <t>注２）自社電源由来か他者電源由来かを問わず記載。</t>
    <rPh sb="0" eb="1">
      <t>チュウ</t>
    </rPh>
    <phoneticPr fontId="1"/>
  </si>
  <si>
    <t>表６（代替値使用分）</t>
  </si>
  <si>
    <t>表６（太陽光等）</t>
    <rPh sb="0" eb="1">
      <t>ヒョウ</t>
    </rPh>
    <rPh sb="3" eb="6">
      <t>タイヨウコウ</t>
    </rPh>
    <rPh sb="6" eb="7">
      <t>ナド</t>
    </rPh>
    <phoneticPr fontId="1"/>
  </si>
  <si>
    <t>①（事業者別）FITを利用して調達した電気にかかる二酸化炭素排出量（標準的調達量、実際の調達量）の算定</t>
    <rPh sb="2" eb="5">
      <t>ジギョウシャ</t>
    </rPh>
    <rPh sb="5" eb="6">
      <t>ベツ</t>
    </rPh>
    <rPh sb="11" eb="13">
      <t>リヨウ</t>
    </rPh>
    <rPh sb="15" eb="17">
      <t>チョウタツ</t>
    </rPh>
    <rPh sb="19" eb="21">
      <t>デンキ</t>
    </rPh>
    <rPh sb="25" eb="28">
      <t>ニサンカ</t>
    </rPh>
    <rPh sb="28" eb="30">
      <t>タンソ</t>
    </rPh>
    <rPh sb="30" eb="33">
      <t>ハイシュツリョウ</t>
    </rPh>
    <rPh sb="34" eb="37">
      <t>ヒョウジュンテキ</t>
    </rPh>
    <rPh sb="37" eb="39">
      <t>チョウタツ</t>
    </rPh>
    <rPh sb="39" eb="40">
      <t>リョウ</t>
    </rPh>
    <rPh sb="41" eb="43">
      <t>ジッサイ</t>
    </rPh>
    <rPh sb="44" eb="46">
      <t>チョウタツ</t>
    </rPh>
    <rPh sb="46" eb="47">
      <t>リョウ</t>
    </rPh>
    <rPh sb="50" eb="51">
      <t>サダ</t>
    </rPh>
    <phoneticPr fontId="1"/>
  </si>
  <si>
    <t>差異分析</t>
    <rPh sb="0" eb="2">
      <t>サイ</t>
    </rPh>
    <rPh sb="2" eb="4">
      <t>ブンセキ</t>
    </rPh>
    <phoneticPr fontId="1"/>
  </si>
  <si>
    <t>(調整後二酸化炭素排出量)</t>
    <phoneticPr fontId="1"/>
  </si>
  <si>
    <t>(調整後排出係数)</t>
    <phoneticPr fontId="1"/>
  </si>
  <si>
    <t>表12</t>
    <rPh sb="0" eb="1">
      <t>ヒョウ</t>
    </rPh>
    <phoneticPr fontId="1"/>
  </si>
  <si>
    <t>※</t>
    <phoneticPr fontId="1"/>
  </si>
  <si>
    <t xml:space="preserve">　本表に記載した全ての国内認証排出削減量について、当該電気事業者が排出量調整無効化を行ったことを確認できる書類を添付すること。
</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</si>
  <si>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本表に記載した全ての国内認証排出削減量について、当該電気事業者が排出量調整無効化を行ったことを確認できる書類を添付すること。</t>
    </r>
    <r>
      <rPr>
        <sz val="11"/>
        <color indexed="10"/>
        <rFont val="ＭＳ Ｐゴシック"/>
        <family val="3"/>
        <charset val="128"/>
      </rPr>
      <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</si>
  <si>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　本表に記載した全ての海外認証排出削減量について、当該電気事業者が排出量調整無効化を行ったことを確認できる書類を添付すること。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</si>
  <si>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xml:space="preserve">　本表に記載した全ての海外認証排出削減量について、当該電気事業者が排出量調整無効化を行ったことを確認できる書類を添付すること。
</t>
    </r>
    <r>
      <rPr>
        <sz val="11"/>
        <color indexed="10"/>
        <rFont val="ＭＳ Ｐゴシック"/>
        <family val="3"/>
        <charset val="128"/>
      </rPr>
      <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</si>
  <si>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［前年度報告との比較・分析］</t>
    <rPh sb="1" eb="4">
      <t>ゼンネンド</t>
    </rPh>
    <rPh sb="4" eb="6">
      <t>ホウコク</t>
    </rPh>
    <rPh sb="8" eb="10">
      <t>ヒカク</t>
    </rPh>
    <rPh sb="11" eb="13">
      <t>ブンセキ</t>
    </rPh>
    <phoneticPr fontId="1"/>
  </si>
  <si>
    <t>注）代理償却をおこなった他者は、事業者別にまとめて記載すること</t>
    <rPh sb="0" eb="1">
      <t>チュウ</t>
    </rPh>
    <rPh sb="2" eb="4">
      <t>ダイリ</t>
    </rPh>
    <rPh sb="4" eb="6">
      <t>ショウキャク</t>
    </rPh>
    <rPh sb="12" eb="14">
      <t>タシャ</t>
    </rPh>
    <rPh sb="16" eb="19">
      <t>ジギョウシャ</t>
    </rPh>
    <rPh sb="19" eb="20">
      <t>ベツ</t>
    </rPh>
    <rPh sb="25" eb="27">
      <t>キサイ</t>
    </rPh>
    <phoneticPr fontId="1"/>
  </si>
  <si>
    <t>削減量の種別</t>
    <phoneticPr fontId="1"/>
  </si>
  <si>
    <t>　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</si>
  <si>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9" eb="41">
      <t>ザンサ</t>
    </rPh>
    <rPh sb="44" eb="46">
      <t>サクセイ</t>
    </rPh>
    <rPh sb="48" eb="50">
      <t>ケイスウ</t>
    </rPh>
    <rPh sb="52" eb="55">
      <t>サイシュウギョウ</t>
    </rPh>
    <rPh sb="56" eb="58">
      <t>セッテイ</t>
    </rPh>
    <phoneticPr fontId="1"/>
  </si>
  <si>
    <t xml:space="preserve">メニュー別二酸化炭素排出量
（固定価格買取制度による電気調達分を含む）  　　   　      　      </t>
    <rPh sb="4" eb="5">
      <t>ベツ</t>
    </rPh>
    <rPh sb="5" eb="8">
      <t>ニサンカ</t>
    </rPh>
    <rPh sb="8" eb="10">
      <t>タンソ</t>
    </rPh>
    <rPh sb="10" eb="12">
      <t>ハイシュツ</t>
    </rPh>
    <rPh sb="12" eb="13">
      <t>リョウ</t>
    </rPh>
    <rPh sb="32" eb="33">
      <t>フク</t>
    </rPh>
    <phoneticPr fontId="1"/>
  </si>
  <si>
    <t>メニュー別二酸化炭素排出量
（固定価格買取制度による電気調達分を含む）</t>
    <rPh sb="30" eb="31">
      <t>ブン</t>
    </rPh>
    <rPh sb="32" eb="33">
      <t>フク</t>
    </rPh>
    <phoneticPr fontId="1"/>
  </si>
  <si>
    <t>②メニュー別二酸化炭素排出量（固定価格買取制度による電気調達分を含む）を算定</t>
    <rPh sb="36" eb="38">
      <t>サンテイ</t>
    </rPh>
    <phoneticPr fontId="1"/>
  </si>
  <si>
    <t>○二酸化炭素を排出しない電気の調達にかかる電力量（固定価格買取制度で電気調達したものを除く）</t>
    <rPh sb="43" eb="44">
      <t>ノゾ</t>
    </rPh>
    <phoneticPr fontId="1"/>
  </si>
  <si>
    <t>≪表８≫</t>
    <rPh sb="1" eb="2">
      <t>ヒョウ</t>
    </rPh>
    <phoneticPr fontId="1"/>
  </si>
  <si>
    <t>≪表７≫</t>
    <rPh sb="1" eb="2">
      <t>ヒョウ</t>
    </rPh>
    <phoneticPr fontId="1"/>
  </si>
  <si>
    <t>≪表１１≫</t>
    <rPh sb="1" eb="2">
      <t>ヒョウ</t>
    </rPh>
    <phoneticPr fontId="1"/>
  </si>
  <si>
    <t>≪表１２≫</t>
    <rPh sb="1" eb="2">
      <t>ヒョウ</t>
    </rPh>
    <phoneticPr fontId="1"/>
  </si>
  <si>
    <t>　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</si>
  <si>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　発電者の事業所別排出係数、取引所の係数も含む</t>
    <rPh sb="2" eb="4">
      <t>ハツデン</t>
    </rPh>
    <rPh sb="4" eb="5">
      <t>シャ</t>
    </rPh>
    <rPh sb="15" eb="17">
      <t>トリヒキ</t>
    </rPh>
    <rPh sb="17" eb="18">
      <t>ショ</t>
    </rPh>
    <rPh sb="19" eb="21">
      <t>ケイスウ</t>
    </rPh>
    <rPh sb="22" eb="23">
      <t>フク</t>
    </rPh>
    <phoneticPr fontId="1"/>
  </si>
  <si>
    <t>※　発電者の事業所別排出係数も含む</t>
    <rPh sb="2" eb="4">
      <t>ハツデン</t>
    </rPh>
    <rPh sb="4" eb="5">
      <t>シャ</t>
    </rPh>
    <rPh sb="15" eb="16">
      <t>フク</t>
    </rPh>
    <phoneticPr fontId="1"/>
  </si>
  <si>
    <r>
      <t>代理償却者</t>
    </r>
    <r>
      <rPr>
        <vertAlign val="superscript"/>
        <sz val="10"/>
        <color indexed="8"/>
        <rFont val="ＭＳ Ｐゴシック"/>
        <family val="3"/>
        <charset val="128"/>
      </rPr>
      <t>注）</t>
    </r>
    <rPh sb="0" eb="2">
      <t>ダイリ</t>
    </rPh>
    <rPh sb="2" eb="4">
      <t>ショウキャク</t>
    </rPh>
    <rPh sb="4" eb="5">
      <t>シャ</t>
    </rPh>
    <rPh sb="5" eb="6">
      <t>チュウ</t>
    </rPh>
    <phoneticPr fontId="1"/>
  </si>
  <si>
    <r>
      <t>≪参考・「事業者別」の計算式≫　燃料使用量×単位発熱量（測定値）×燃料種別排出係数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タンイ</t>
    </rPh>
    <rPh sb="24" eb="26">
      <t>ハツネツ</t>
    </rPh>
    <rPh sb="26" eb="27">
      <t>リョウ</t>
    </rPh>
    <rPh sb="28" eb="31">
      <t>ソクテイチ</t>
    </rPh>
    <rPh sb="33" eb="35">
      <t>ネンリョウ</t>
    </rPh>
    <rPh sb="35" eb="36">
      <t>シュ</t>
    </rPh>
    <rPh sb="36" eb="37">
      <t>ベツ</t>
    </rPh>
    <rPh sb="37" eb="39">
      <t>ハイシュツ</t>
    </rPh>
    <rPh sb="39" eb="41">
      <t>ケイスウ</t>
    </rPh>
    <rPh sb="53" eb="55">
      <t>ハイシュツ</t>
    </rPh>
    <rPh sb="55" eb="56">
      <t>リョウ</t>
    </rPh>
    <phoneticPr fontId="1"/>
  </si>
  <si>
    <r>
      <t>≪参考・「事業者別」の計算式≫　燃料使用量×燃料種別発熱量</t>
    </r>
    <r>
      <rPr>
        <b/>
        <vertAlign val="superscript"/>
        <sz val="12"/>
        <color indexed="8"/>
        <rFont val="ＭＳ Ｐゴシック"/>
        <family val="3"/>
        <charset val="128"/>
      </rPr>
      <t>※2</t>
    </r>
    <r>
      <rPr>
        <b/>
        <sz val="12"/>
        <color indexed="8"/>
        <rFont val="ＭＳ Ｐゴシック"/>
        <family val="3"/>
        <charset val="128"/>
      </rPr>
      <t>×燃料種別排出係数</t>
    </r>
    <r>
      <rPr>
        <b/>
        <vertAlign val="superscript"/>
        <sz val="12"/>
        <color indexed="8"/>
        <rFont val="ＭＳ Ｐゴシック"/>
        <family val="3"/>
        <charset val="128"/>
      </rPr>
      <t>※1</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1">
      <t>シヨウリョウ</t>
    </rPh>
    <rPh sb="22" eb="24">
      <t>ネンリョウ</t>
    </rPh>
    <rPh sb="24" eb="26">
      <t>シュベツ</t>
    </rPh>
    <rPh sb="26" eb="28">
      <t>ハツネツ</t>
    </rPh>
    <rPh sb="28" eb="29">
      <t>リョウ</t>
    </rPh>
    <rPh sb="32" eb="34">
      <t>ネンリョウ</t>
    </rPh>
    <rPh sb="34" eb="36">
      <t>シュベツ</t>
    </rPh>
    <rPh sb="36" eb="38">
      <t>ハイシュツ</t>
    </rPh>
    <rPh sb="38" eb="40">
      <t>ケイスウ</t>
    </rPh>
    <rPh sb="52" eb="54">
      <t>ハイシュツ</t>
    </rPh>
    <rPh sb="54" eb="55">
      <t>リョウ</t>
    </rPh>
    <phoneticPr fontId="1"/>
  </si>
  <si>
    <r>
      <t>≪参考・「事業者別」の計算式≫　燃料種ごとの総発熱量×燃料種別排出係数</t>
    </r>
    <r>
      <rPr>
        <b/>
        <vertAlign val="superscript"/>
        <sz val="12"/>
        <color indexed="8"/>
        <rFont val="ＭＳ Ｐゴシック"/>
        <family val="3"/>
        <charset val="128"/>
      </rPr>
      <t>※</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19">
      <t>シュ</t>
    </rPh>
    <rPh sb="22" eb="26">
      <t>ソウハツネツリョウ</t>
    </rPh>
    <rPh sb="27" eb="29">
      <t>ネンリョウ</t>
    </rPh>
    <rPh sb="29" eb="30">
      <t>シュ</t>
    </rPh>
    <rPh sb="30" eb="31">
      <t>ベツ</t>
    </rPh>
    <rPh sb="31" eb="33">
      <t>ハイシュツ</t>
    </rPh>
    <rPh sb="33" eb="35">
      <t>ケイスウ</t>
    </rPh>
    <rPh sb="46" eb="48">
      <t>ハイシュツ</t>
    </rPh>
    <rPh sb="48" eb="49">
      <t>リョウ</t>
    </rPh>
    <phoneticPr fontId="1"/>
  </si>
  <si>
    <r>
      <t>発電電力量または受電電力量
(10</t>
    </r>
    <r>
      <rPr>
        <vertAlign val="superscript"/>
        <sz val="10"/>
        <color indexed="8"/>
        <rFont val="ＭＳ Ｐゴシック"/>
        <family val="3"/>
        <charset val="128"/>
      </rPr>
      <t>3</t>
    </r>
    <r>
      <rPr>
        <sz val="10"/>
        <color indexed="8"/>
        <rFont val="ＭＳ Ｐゴシック"/>
        <family val="3"/>
        <charset val="128"/>
      </rPr>
      <t>kWh)</t>
    </r>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</si>
  <si>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×燃料種別排出係数</t>
    </r>
    <r>
      <rPr>
        <b/>
        <vertAlign val="superscript"/>
        <sz val="12"/>
        <color indexed="8"/>
        <rFont val="ＭＳ Ｐゴシック"/>
        <family val="3"/>
        <charset val="128"/>
      </rPr>
      <t>※2</t>
    </r>
    <r>
      <rPr>
        <b/>
        <sz val="12"/>
        <color indexed="8"/>
        <rFont val="ＭＳ Ｐゴシック"/>
        <family val="3"/>
        <charset val="128"/>
      </rPr>
      <t>×４４／１２＝ＣＯ</t>
    </r>
    <r>
      <rPr>
        <b/>
        <vertAlign val="subscript"/>
        <sz val="12"/>
        <color indexed="8"/>
        <rFont val="ＭＳ Ｐゴシック"/>
        <family val="3"/>
        <charset val="128"/>
      </rPr>
      <t>２</t>
    </r>
    <r>
      <rPr>
        <b/>
        <sz val="12"/>
        <color indexed="8"/>
        <rFont val="ＭＳ Ｐゴシック"/>
        <family val="3"/>
        <charset val="128"/>
      </rPr>
      <t>排出量</t>
    </r>
    <rPh sb="16" eb="18">
      <t>ジュデン</t>
    </rPh>
    <rPh sb="18" eb="20">
      <t>デンリョク</t>
    </rPh>
    <rPh sb="20" eb="21">
      <t>リョウ</t>
    </rPh>
    <rPh sb="22" eb="24">
      <t>ヘイキン</t>
    </rPh>
    <rPh sb="24" eb="25">
      <t>ネツ</t>
    </rPh>
    <rPh sb="25" eb="27">
      <t>コウリツ</t>
    </rPh>
    <rPh sb="30" eb="32">
      <t>ネンリョウ</t>
    </rPh>
    <rPh sb="32" eb="33">
      <t>シュ</t>
    </rPh>
    <rPh sb="33" eb="34">
      <t>ベツ</t>
    </rPh>
    <rPh sb="34" eb="36">
      <t>ハイシュツ</t>
    </rPh>
    <rPh sb="36" eb="38">
      <t>ケイスウ</t>
    </rPh>
    <rPh sb="50" eb="52">
      <t>ハイシュツ</t>
    </rPh>
    <rPh sb="52" eb="53">
      <t>リョウ</t>
    </rPh>
    <phoneticPr fontId="1"/>
  </si>
  <si>
    <r>
      <t>≪参考・「事業者別」の計算式≫　燃料区分ごとの総発熱量×燃料区分別ＣＯ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0">
      <t>クブン</t>
    </rPh>
    <rPh sb="23" eb="27">
      <t>ソウハツネツリョウ</t>
    </rPh>
    <rPh sb="28" eb="30">
      <t>ネンリョウ</t>
    </rPh>
    <rPh sb="30" eb="32">
      <t>クブン</t>
    </rPh>
    <rPh sb="32" eb="33">
      <t>ベツ</t>
    </rPh>
    <rPh sb="36" eb="38">
      <t>ハイシュツ</t>
    </rPh>
    <rPh sb="38" eb="40">
      <t>ケイスウ</t>
    </rPh>
    <rPh sb="45" eb="47">
      <t>ハイシュツ</t>
    </rPh>
    <rPh sb="47" eb="48">
      <t>リョウ</t>
    </rPh>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</si>
  <si>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※2</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5" eb="8">
      <t>ジギョウシャ</t>
    </rPh>
    <rPh sb="8" eb="9">
      <t>ベツ</t>
    </rPh>
    <rPh sb="16" eb="18">
      <t>ジュデン</t>
    </rPh>
    <rPh sb="18" eb="20">
      <t>デンリョク</t>
    </rPh>
    <rPh sb="20" eb="21">
      <t>リョウ</t>
    </rPh>
    <rPh sb="22" eb="24">
      <t>ヘイキン</t>
    </rPh>
    <rPh sb="24" eb="25">
      <t>ネツ</t>
    </rPh>
    <rPh sb="25" eb="27">
      <t>コウリツ</t>
    </rPh>
    <rPh sb="30" eb="32">
      <t>ネンリョウ</t>
    </rPh>
    <rPh sb="32" eb="34">
      <t>クブン</t>
    </rPh>
    <rPh sb="34" eb="35">
      <t>ベツ</t>
    </rPh>
    <rPh sb="38" eb="40">
      <t>ハイシュツ</t>
    </rPh>
    <rPh sb="40" eb="42">
      <t>ケイスウ</t>
    </rPh>
    <rPh sb="48" eb="50">
      <t>ハイシュツ</t>
    </rPh>
    <rPh sb="50" eb="51">
      <t>リョウ</t>
    </rPh>
    <phoneticPr fontId="1"/>
  </si>
  <si>
    <t>※　発電者の事業所別排出係数、取引所の係数も含む</t>
    <rPh sb="2" eb="4">
      <t>ハツデン</t>
    </rPh>
    <rPh sb="15" eb="17">
      <t>トリヒキ</t>
    </rPh>
    <rPh sb="17" eb="18">
      <t>ショ</t>
    </rPh>
    <rPh sb="19" eb="21">
      <t>ケイスウ</t>
    </rPh>
    <rPh sb="22" eb="23">
      <t>フク</t>
    </rPh>
    <phoneticPr fontId="1"/>
  </si>
  <si>
    <t>◎表７・自ら排出量調整無効化した国内認証排出削減量の内訳</t>
    <rPh sb="4" eb="5">
      <t>ミズカ</t>
    </rPh>
    <rPh sb="26" eb="28">
      <t>ウチワケ</t>
    </rPh>
    <phoneticPr fontId="1"/>
  </si>
  <si>
    <t>◎表８・自らの代わりに他者が排出量調整無効化した国内認証排出削減量の内訳</t>
    <rPh sb="4" eb="5">
      <t>ミズカ</t>
    </rPh>
    <rPh sb="7" eb="8">
      <t>カ</t>
    </rPh>
    <rPh sb="11" eb="13">
      <t>タシャ</t>
    </rPh>
    <rPh sb="14" eb="16">
      <t>ハイシュツ</t>
    </rPh>
    <rPh sb="16" eb="17">
      <t>リョウ</t>
    </rPh>
    <rPh sb="17" eb="19">
      <t>チョウセイ</t>
    </rPh>
    <rPh sb="19" eb="22">
      <t>ムコウカ</t>
    </rPh>
    <rPh sb="24" eb="26">
      <t>コクナイ</t>
    </rPh>
    <rPh sb="26" eb="28">
      <t>ニンショウ</t>
    </rPh>
    <rPh sb="28" eb="30">
      <t>ハイシュツ</t>
    </rPh>
    <rPh sb="30" eb="32">
      <t>サクゲン</t>
    </rPh>
    <rPh sb="32" eb="33">
      <t>リョウ</t>
    </rPh>
    <rPh sb="34" eb="36">
      <t>ウチワケ</t>
    </rPh>
    <phoneticPr fontId="1"/>
  </si>
  <si>
    <t>◎表９・自ら排出量調整無効化した海外認証排出削減量の内訳</t>
    <phoneticPr fontId="1"/>
  </si>
  <si>
    <t>◎表１０・自らの代わりに他者が排出量調整無効化した海外認証排出削減量の内訳</t>
    <phoneticPr fontId="1"/>
  </si>
  <si>
    <r>
      <t xml:space="preserve">          使用端
      調整後排出係数 　=   
       （ｋｇ-CO</t>
    </r>
    <r>
      <rPr>
        <vertAlign val="subscript"/>
        <sz val="11"/>
        <rFont val="ＭＳ Ｐゴシック"/>
        <family val="3"/>
        <charset val="128"/>
      </rPr>
      <t>2</t>
    </r>
    <r>
      <rPr>
        <sz val="11"/>
        <rFont val="ＭＳ Ｐゴシック"/>
        <family val="3"/>
        <charset val="128"/>
      </rPr>
      <t>/ｋWh)</t>
    </r>
    <rPh sb="20" eb="23">
      <t>チョウセイゴ</t>
    </rPh>
    <rPh sb="23" eb="25">
      <t>ハイシュツ</t>
    </rPh>
    <rPh sb="25" eb="27">
      <t>ケイスウ</t>
    </rPh>
    <phoneticPr fontId="1"/>
  </si>
  <si>
    <r>
      <t>販売電力量
（１０</t>
    </r>
    <r>
      <rPr>
        <vertAlign val="superscript"/>
        <sz val="11"/>
        <rFont val="ＭＳ Ｐゴシック"/>
        <family val="3"/>
        <charset val="128"/>
      </rPr>
      <t>３</t>
    </r>
    <r>
      <rPr>
        <sz val="11"/>
        <rFont val="ＭＳ Ｐゴシック"/>
        <family val="3"/>
        <charset val="128"/>
      </rPr>
      <t>ｋWｈ）</t>
    </r>
    <phoneticPr fontId="1"/>
  </si>
  <si>
    <r>
      <t>二酸化炭素排出量算出の
ため代替値</t>
    </r>
    <r>
      <rPr>
        <vertAlign val="superscript"/>
        <sz val="11"/>
        <rFont val="ＭＳ Ｐゴシック"/>
        <family val="3"/>
        <charset val="128"/>
      </rPr>
      <t>※</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1"/>
  </si>
  <si>
    <t>特定番号</t>
    <rPh sb="0" eb="2">
      <t>トクテイ</t>
    </rPh>
    <rPh sb="2" eb="4">
      <t>バンゴウ</t>
    </rPh>
    <phoneticPr fontId="1"/>
  </si>
  <si>
    <t>取引所からの電気調達分
に含まれるＦＩＴ電気割合※</t>
    <rPh sb="0" eb="2">
      <t>トリヒキ</t>
    </rPh>
    <rPh sb="2" eb="3">
      <t>ショ</t>
    </rPh>
    <rPh sb="6" eb="8">
      <t>デンキ</t>
    </rPh>
    <rPh sb="8" eb="10">
      <t>チョウタツ</t>
    </rPh>
    <rPh sb="10" eb="11">
      <t>ブン</t>
    </rPh>
    <rPh sb="13" eb="14">
      <t>フク</t>
    </rPh>
    <rPh sb="20" eb="22">
      <t>デンキ</t>
    </rPh>
    <rPh sb="22" eb="24">
      <t>ワリアイ</t>
    </rPh>
    <phoneticPr fontId="1"/>
  </si>
  <si>
    <t>※取引所からの電気調達分に含まれるＦＩＴ電気割合については、国が毎年度報告に使用する係数を公表する。</t>
    <rPh sb="1" eb="3">
      <t>トリヒキ</t>
    </rPh>
    <rPh sb="3" eb="4">
      <t>ショ</t>
    </rPh>
    <rPh sb="7" eb="9">
      <t>デンキ</t>
    </rPh>
    <rPh sb="9" eb="11">
      <t>チョウタツ</t>
    </rPh>
    <rPh sb="11" eb="12">
      <t>ブン</t>
    </rPh>
    <rPh sb="13" eb="14">
      <t>フク</t>
    </rPh>
    <rPh sb="20" eb="22">
      <t>デンキ</t>
    </rPh>
    <rPh sb="22" eb="24">
      <t>ワリアイ</t>
    </rPh>
    <rPh sb="30" eb="31">
      <t>クニ</t>
    </rPh>
    <rPh sb="32" eb="35">
      <t>マイネンド</t>
    </rPh>
    <rPh sb="35" eb="37">
      <t>ホウコク</t>
    </rPh>
    <rPh sb="38" eb="40">
      <t>シヨウ</t>
    </rPh>
    <rPh sb="42" eb="44">
      <t>ケイスウ</t>
    </rPh>
    <rPh sb="45" eb="47">
      <t>コウヒョウ</t>
    </rPh>
    <phoneticPr fontId="1"/>
  </si>
  <si>
    <t>　以下の式で求める。</t>
    <phoneticPr fontId="1"/>
  </si>
  <si>
    <t>≪表１２の２≫</t>
    <rPh sb="1" eb="2">
      <t>ヒョウ</t>
    </rPh>
    <phoneticPr fontId="1"/>
  </si>
  <si>
    <t>◎表７から表１１までの合計</t>
    <rPh sb="1" eb="2">
      <t>ヒョウ</t>
    </rPh>
    <rPh sb="11" eb="13">
      <t>ゴウケイ</t>
    </rPh>
    <phoneticPr fontId="1"/>
  </si>
  <si>
    <t>≪表７～１１（メニュー別）≫</t>
    <rPh sb="1" eb="2">
      <t>ヒョウ</t>
    </rPh>
    <phoneticPr fontId="1"/>
  </si>
  <si>
    <t>≪表１２（メニュー別）≫</t>
    <rPh sb="1" eb="2">
      <t>ヒョウ</t>
    </rPh>
    <phoneticPr fontId="1"/>
  </si>
  <si>
    <t>電力量
（kWh）</t>
    <rPh sb="0" eb="2">
      <t>デンリョク</t>
    </rPh>
    <rPh sb="2" eb="3">
      <t>リョウ</t>
    </rPh>
    <phoneticPr fontId="1"/>
  </si>
  <si>
    <t>②非化石電源二酸化炭素削減相当量の内訳</t>
    <rPh sb="1" eb="2">
      <t>ヒ</t>
    </rPh>
    <rPh sb="2" eb="4">
      <t>カセキ</t>
    </rPh>
    <rPh sb="4" eb="6">
      <t>デンゲン</t>
    </rPh>
    <rPh sb="6" eb="7">
      <t>ニ</t>
    </rPh>
    <rPh sb="7" eb="9">
      <t>サンカ</t>
    </rPh>
    <rPh sb="9" eb="11">
      <t>タンソ</t>
    </rPh>
    <rPh sb="11" eb="13">
      <t>サクゲン</t>
    </rPh>
    <rPh sb="13" eb="15">
      <t>ソウトウ</t>
    </rPh>
    <rPh sb="15" eb="16">
      <t>リョウ</t>
    </rPh>
    <rPh sb="17" eb="19">
      <t>ウチワケ</t>
    </rPh>
    <phoneticPr fontId="1"/>
  </si>
  <si>
    <t>全国平均係数
（t-CO2/ｋWh）</t>
    <rPh sb="0" eb="2">
      <t>ゼンコク</t>
    </rPh>
    <rPh sb="2" eb="4">
      <t>ヘイキン</t>
    </rPh>
    <rPh sb="4" eb="6">
      <t>ケイスウ</t>
    </rPh>
    <phoneticPr fontId="1"/>
  </si>
  <si>
    <t>非化石電源二酸化炭素削減相当量
(t-CO2)</t>
    <rPh sb="0" eb="1">
      <t>ヒ</t>
    </rPh>
    <rPh sb="1" eb="3">
      <t>カセキ</t>
    </rPh>
    <rPh sb="3" eb="5">
      <t>デンゲン</t>
    </rPh>
    <rPh sb="5" eb="6">
      <t>ニ</t>
    </rPh>
    <rPh sb="6" eb="8">
      <t>サンカ</t>
    </rPh>
    <rPh sb="8" eb="10">
      <t>タンソ</t>
    </rPh>
    <rPh sb="10" eb="12">
      <t>サクゲン</t>
    </rPh>
    <rPh sb="12" eb="14">
      <t>ソウトウ</t>
    </rPh>
    <rPh sb="14" eb="15">
      <t>リョウ</t>
    </rPh>
    <phoneticPr fontId="1"/>
  </si>
  <si>
    <t>◎表１１・非化石電源二酸化炭素削減相当量の内訳</t>
    <rPh sb="5" eb="6">
      <t>ヒ</t>
    </rPh>
    <rPh sb="6" eb="8">
      <t>カセキ</t>
    </rPh>
    <rPh sb="8" eb="10">
      <t>デンゲン</t>
    </rPh>
    <rPh sb="10" eb="11">
      <t>ニ</t>
    </rPh>
    <rPh sb="11" eb="13">
      <t>サンカ</t>
    </rPh>
    <rPh sb="13" eb="15">
      <t>タンソ</t>
    </rPh>
    <rPh sb="15" eb="17">
      <t>サクゲン</t>
    </rPh>
    <rPh sb="17" eb="19">
      <t>ソウトウ</t>
    </rPh>
    <rPh sb="19" eb="20">
      <t>リョウ</t>
    </rPh>
    <rPh sb="21" eb="23">
      <t>ウチワケ</t>
    </rPh>
    <phoneticPr fontId="1"/>
  </si>
  <si>
    <t>④市場調達ＦＩＴ電力量（卸電力取引市場からの電気調達に伴うＦＩＴ電力量）</t>
    <rPh sb="1" eb="3">
      <t>シジョウ</t>
    </rPh>
    <rPh sb="3" eb="5">
      <t>チョウタツ</t>
    </rPh>
    <rPh sb="12" eb="13">
      <t>オロシ</t>
    </rPh>
    <rPh sb="13" eb="15">
      <t>デンリョク</t>
    </rPh>
    <rPh sb="15" eb="17">
      <t>トリヒキ</t>
    </rPh>
    <rPh sb="17" eb="19">
      <t>シジョウ</t>
    </rPh>
    <rPh sb="22" eb="24">
      <t>デンキ</t>
    </rPh>
    <rPh sb="24" eb="26">
      <t>チョウタツ</t>
    </rPh>
    <rPh sb="27" eb="28">
      <t>トモナ</t>
    </rPh>
    <rPh sb="32" eb="34">
      <t>デンリョク</t>
    </rPh>
    <rPh sb="34" eb="35">
      <t>リョウ</t>
    </rPh>
    <phoneticPr fontId="1"/>
  </si>
  <si>
    <t xml:space="preserve">市場調達ＦＩＴ電力量 ＝ 　　   　 取引所からの電気調達量       ×     取引所からの電気調達分に含まれるＦＩＴ電気割合※                        </t>
    <rPh sb="0" eb="2">
      <t>シジョウ</t>
    </rPh>
    <rPh sb="2" eb="4">
      <t>チョウタツ</t>
    </rPh>
    <rPh sb="7" eb="9">
      <t>デンリョク</t>
    </rPh>
    <rPh sb="9" eb="10">
      <t>リョウ</t>
    </rPh>
    <rPh sb="20" eb="22">
      <t>トリヒキ</t>
    </rPh>
    <rPh sb="22" eb="23">
      <t>ショ</t>
    </rPh>
    <rPh sb="26" eb="28">
      <t>デンキ</t>
    </rPh>
    <rPh sb="28" eb="30">
      <t>チョウタツ</t>
    </rPh>
    <rPh sb="30" eb="31">
      <t>リョウ</t>
    </rPh>
    <rPh sb="44" eb="46">
      <t>トリヒキ</t>
    </rPh>
    <rPh sb="46" eb="47">
      <t>ショ</t>
    </rPh>
    <rPh sb="50" eb="52">
      <t>デンキ</t>
    </rPh>
    <rPh sb="52" eb="54">
      <t>チョウタツ</t>
    </rPh>
    <rPh sb="54" eb="55">
      <t>ブン</t>
    </rPh>
    <rPh sb="56" eb="57">
      <t>フク</t>
    </rPh>
    <rPh sb="63" eb="65">
      <t>デンキ</t>
    </rPh>
    <rPh sb="65" eb="67">
      <t>ワリアイ</t>
    </rPh>
    <phoneticPr fontId="1"/>
  </si>
  <si>
    <t>基礎排出量</t>
    <phoneticPr fontId="1"/>
  </si>
  <si>
    <r>
      <t>全国平均係数
（t-CO</t>
    </r>
    <r>
      <rPr>
        <vertAlign val="subscript"/>
        <sz val="10"/>
        <rFont val="ＭＳ Ｐゴシック"/>
        <family val="3"/>
        <charset val="128"/>
      </rPr>
      <t>2</t>
    </r>
    <r>
      <rPr>
        <sz val="10"/>
        <rFont val="ＭＳ Ｐゴシック"/>
        <family val="3"/>
        <charset val="128"/>
      </rPr>
      <t>/ｋWh）</t>
    </r>
    <rPh sb="0" eb="2">
      <t>ゼンコク</t>
    </rPh>
    <rPh sb="2" eb="4">
      <t>ヘイキン</t>
    </rPh>
    <rPh sb="4" eb="6">
      <t>ケイスウ</t>
    </rPh>
    <phoneticPr fontId="1"/>
  </si>
  <si>
    <t xml:space="preserve">固定価格買取調整二酸化炭素排出量 ＝ 　　   　 固定価格買取調整電力量                   　×         全国平均係数                        </t>
    <rPh sb="0" eb="2">
      <t>コテイ</t>
    </rPh>
    <rPh sb="2" eb="4">
      <t>カカク</t>
    </rPh>
    <rPh sb="4" eb="6">
      <t>カイトリ</t>
    </rPh>
    <rPh sb="6" eb="8">
      <t>チョウセイ</t>
    </rPh>
    <rPh sb="8" eb="11">
      <t>ニサンカ</t>
    </rPh>
    <rPh sb="11" eb="13">
      <t>タンソ</t>
    </rPh>
    <rPh sb="13" eb="16">
      <t>ハイシュツリョウ</t>
    </rPh>
    <rPh sb="67" eb="69">
      <t>ゼンコク</t>
    </rPh>
    <rPh sb="69" eb="71">
      <t>ヘイキン</t>
    </rPh>
    <rPh sb="71" eb="73">
      <t>ケイスウ</t>
    </rPh>
    <phoneticPr fontId="1"/>
  </si>
  <si>
    <t>余剰非化石電気相当量</t>
    <rPh sb="0" eb="2">
      <t>ヨジョウ</t>
    </rPh>
    <rPh sb="2" eb="3">
      <t>ヒ</t>
    </rPh>
    <rPh sb="3" eb="5">
      <t>カセキ</t>
    </rPh>
    <rPh sb="5" eb="7">
      <t>デンキ</t>
    </rPh>
    <rPh sb="7" eb="9">
      <t>ソウトウ</t>
    </rPh>
    <rPh sb="9" eb="10">
      <t>リョウ</t>
    </rPh>
    <phoneticPr fontId="1"/>
  </si>
  <si>
    <t>余剰非化石電気相当量の分配量</t>
    <rPh sb="0" eb="2">
      <t>ヨジョウ</t>
    </rPh>
    <rPh sb="2" eb="3">
      <t>ヒ</t>
    </rPh>
    <rPh sb="3" eb="5">
      <t>カセキ</t>
    </rPh>
    <rPh sb="5" eb="7">
      <t>デンキ</t>
    </rPh>
    <rPh sb="7" eb="9">
      <t>ソウトウ</t>
    </rPh>
    <rPh sb="9" eb="10">
      <t>リョウ</t>
    </rPh>
    <rPh sb="11" eb="13">
      <t>ブンパイ</t>
    </rPh>
    <rPh sb="13" eb="14">
      <t>リョウ</t>
    </rPh>
    <phoneticPr fontId="1"/>
  </si>
  <si>
    <t>余剰非化石電気相当量に係る二酸化炭素排出量</t>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phoneticPr fontId="1"/>
  </si>
  <si>
    <r>
      <t xml:space="preserve">       　 使用端
        </t>
    </r>
    <r>
      <rPr>
        <sz val="11"/>
        <rFont val="ＭＳ Ｐゴシック"/>
        <family val="3"/>
        <charset val="128"/>
      </rPr>
      <t>基礎排出係数   =
       （ｋｇ-CO2/ｋWh)</t>
    </r>
    <rPh sb="9" eb="11">
      <t>シヨウ</t>
    </rPh>
    <rPh sb="11" eb="12">
      <t>タン</t>
    </rPh>
    <rPh sb="25" eb="27">
      <t>ケイスウ</t>
    </rPh>
    <phoneticPr fontId="1"/>
  </si>
  <si>
    <r>
      <rPr>
        <sz val="11"/>
        <rFont val="ＭＳ Ｐゴシック"/>
        <family val="3"/>
        <charset val="128"/>
      </rPr>
      <t>基礎二酸化炭素排出量</t>
    </r>
    <rPh sb="5" eb="7">
      <t>タンソ</t>
    </rPh>
    <rPh sb="7" eb="9">
      <t>ハイシュツ</t>
    </rPh>
    <rPh sb="9" eb="10">
      <t>リョウ</t>
    </rPh>
    <phoneticPr fontId="1"/>
  </si>
  <si>
    <r>
      <rPr>
        <sz val="11"/>
        <rFont val="ＭＳ Ｐゴシック"/>
        <family val="3"/>
        <charset val="128"/>
      </rPr>
      <t>基礎二酸化炭素排出量＋固定価格買取調整二酸化炭素排出量
－国内認証排出削減量調整無効化量－海外認証排出削減量調整無効化量－非化石電源二酸化炭素削減相当量</t>
    </r>
    <rPh sb="5" eb="7">
      <t>タンソ</t>
    </rPh>
    <rPh sb="7" eb="9">
      <t>ハイシュツ</t>
    </rPh>
    <rPh sb="9" eb="10">
      <t>リョウ</t>
    </rPh>
    <rPh sb="11" eb="13">
      <t>コテイ</t>
    </rPh>
    <rPh sb="13" eb="15">
      <t>カカク</t>
    </rPh>
    <rPh sb="15" eb="17">
      <t>カイトリ</t>
    </rPh>
    <rPh sb="17" eb="19">
      <t>チョウセイ</t>
    </rPh>
    <rPh sb="19" eb="22">
      <t>ニサンカ</t>
    </rPh>
    <rPh sb="22" eb="24">
      <t>タンソ</t>
    </rPh>
    <rPh sb="24" eb="26">
      <t>ハイシュツ</t>
    </rPh>
    <rPh sb="26" eb="27">
      <t>リョウ</t>
    </rPh>
    <rPh sb="28" eb="29">
      <t>ゲンリョウ</t>
    </rPh>
    <rPh sb="29" eb="31">
      <t>コクナイ</t>
    </rPh>
    <rPh sb="31" eb="33">
      <t>ニンショウ</t>
    </rPh>
    <rPh sb="33" eb="35">
      <t>ハイシュツ</t>
    </rPh>
    <rPh sb="35" eb="38">
      <t>サクゲンリョウ</t>
    </rPh>
    <rPh sb="38" eb="40">
      <t>チョウセイ</t>
    </rPh>
    <rPh sb="40" eb="43">
      <t>ムコウカ</t>
    </rPh>
    <rPh sb="43" eb="44">
      <t>リョウ</t>
    </rPh>
    <rPh sb="45" eb="47">
      <t>カイガイ</t>
    </rPh>
    <rPh sb="61" eb="62">
      <t>ヒ</t>
    </rPh>
    <rPh sb="62" eb="64">
      <t>カセキ</t>
    </rPh>
    <rPh sb="64" eb="66">
      <t>デンゲン</t>
    </rPh>
    <rPh sb="66" eb="67">
      <t>ニ</t>
    </rPh>
    <rPh sb="67" eb="69">
      <t>サンカ</t>
    </rPh>
    <rPh sb="69" eb="71">
      <t>タンソ</t>
    </rPh>
    <rPh sb="71" eb="73">
      <t>サクゲン</t>
    </rPh>
    <rPh sb="73" eb="75">
      <t>ソウトウ</t>
    </rPh>
    <rPh sb="75" eb="76">
      <t>リョウ</t>
    </rPh>
    <phoneticPr fontId="1"/>
  </si>
  <si>
    <r>
      <t>(</t>
    </r>
    <r>
      <rPr>
        <sz val="11"/>
        <rFont val="ＭＳ Ｐゴシック"/>
        <family val="3"/>
        <charset val="128"/>
      </rPr>
      <t>基礎二酸化炭素排出量)</t>
    </r>
    <rPh sb="6" eb="8">
      <t>タンソ</t>
    </rPh>
    <rPh sb="8" eb="10">
      <t>ハイシュツ</t>
    </rPh>
    <rPh sb="10" eb="11">
      <t>リョウ</t>
    </rPh>
    <phoneticPr fontId="1"/>
  </si>
  <si>
    <r>
      <t>(</t>
    </r>
    <r>
      <rPr>
        <sz val="11"/>
        <rFont val="ＭＳ Ｐゴシック"/>
        <family val="3"/>
        <charset val="128"/>
      </rPr>
      <t>基礎排出係数)</t>
    </r>
    <rPh sb="5" eb="7">
      <t>ケイスウ</t>
    </rPh>
    <phoneticPr fontId="1"/>
  </si>
  <si>
    <r>
      <t>(</t>
    </r>
    <r>
      <rPr>
        <sz val="11"/>
        <rFont val="ＭＳ Ｐゴシック"/>
        <family val="3"/>
        <charset val="128"/>
      </rPr>
      <t>基礎二酸化炭素排出量)</t>
    </r>
    <phoneticPr fontId="1"/>
  </si>
  <si>
    <r>
      <t>(</t>
    </r>
    <r>
      <rPr>
        <sz val="11"/>
        <rFont val="ＭＳ Ｐゴシック"/>
        <family val="3"/>
        <charset val="128"/>
      </rPr>
      <t>基礎排出係数)</t>
    </r>
    <phoneticPr fontId="1"/>
  </si>
  <si>
    <t>○受電電力量及び事業者等別基礎二酸化炭素排出係数が判明する場合（固定価格買取制度で電気調達したものを除く）</t>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phoneticPr fontId="1"/>
  </si>
  <si>
    <r>
      <t>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ジギョウシャ</t>
    </rPh>
    <rPh sb="9" eb="10">
      <t>トウ</t>
    </rPh>
    <rPh sb="10" eb="11">
      <t>ベツ</t>
    </rPh>
    <rPh sb="11" eb="13">
      <t>キソ</t>
    </rPh>
    <rPh sb="13" eb="16">
      <t>ニサンカ</t>
    </rPh>
    <rPh sb="16" eb="18">
      <t>タンソ</t>
    </rPh>
    <rPh sb="18" eb="20">
      <t>ハイシュツ</t>
    </rPh>
    <rPh sb="20" eb="22">
      <t>ケイスウ</t>
    </rPh>
    <rPh sb="27" eb="29">
      <t>ハイシュツ</t>
    </rPh>
    <rPh sb="29" eb="30">
      <t>リョウ</t>
    </rPh>
    <phoneticPr fontId="1"/>
  </si>
  <si>
    <r>
      <t>事業者等別基礎二酸化炭素排出係数
（t-CO</t>
    </r>
    <r>
      <rPr>
        <vertAlign val="subscript"/>
        <sz val="10"/>
        <rFont val="ＭＳ Ｐゴシック"/>
        <family val="3"/>
        <charset val="128"/>
      </rPr>
      <t>2</t>
    </r>
    <r>
      <rPr>
        <sz val="10"/>
        <rFont val="ＭＳ Ｐゴシック"/>
        <family val="3"/>
        <charset val="128"/>
      </rPr>
      <t>/ｋWh）</t>
    </r>
    <rPh sb="0" eb="3">
      <t>ジギョウシャ</t>
    </rPh>
    <rPh sb="3" eb="4">
      <t>トウ</t>
    </rPh>
    <rPh sb="4" eb="5">
      <t>ベツ</t>
    </rPh>
    <rPh sb="5" eb="7">
      <t>キソ</t>
    </rPh>
    <rPh sb="7" eb="10">
      <t>ニサンカ</t>
    </rPh>
    <rPh sb="10" eb="12">
      <t>タンソ</t>
    </rPh>
    <rPh sb="14" eb="16">
      <t>ケイスウ</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</si>
  <si>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phoneticPr fontId="1"/>
  </si>
  <si>
    <r>
      <t>受電電力量×事業所等の基礎二酸化炭素排出係数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9">
      <t>ジギョウショ</t>
    </rPh>
    <rPh sb="9" eb="10">
      <t>トウ</t>
    </rPh>
    <rPh sb="11" eb="13">
      <t>キソ</t>
    </rPh>
    <rPh sb="13" eb="16">
      <t>ニサンカ</t>
    </rPh>
    <rPh sb="16" eb="18">
      <t>タンソ</t>
    </rPh>
    <rPh sb="18" eb="20">
      <t>ハイシュツ</t>
    </rPh>
    <rPh sb="20" eb="22">
      <t>ケイスウ</t>
    </rPh>
    <rPh sb="27" eb="29">
      <t>ハイシュツ</t>
    </rPh>
    <rPh sb="29" eb="30">
      <t>リョウ</t>
    </rPh>
    <phoneticPr fontId="1"/>
  </si>
  <si>
    <r>
      <t>発電事業所の基礎二酸化炭素排出係数
（t-CO</t>
    </r>
    <r>
      <rPr>
        <vertAlign val="subscript"/>
        <sz val="10"/>
        <rFont val="ＭＳ Ｐゴシック"/>
        <family val="3"/>
        <charset val="128"/>
      </rPr>
      <t>2</t>
    </r>
    <r>
      <rPr>
        <sz val="10"/>
        <rFont val="ＭＳ Ｐゴシック"/>
        <family val="3"/>
        <charset val="128"/>
      </rPr>
      <t>/ｋWh）</t>
    </r>
    <rPh sb="0" eb="2">
      <t>ハツデン</t>
    </rPh>
    <rPh sb="2" eb="4">
      <t>ジギョウ</t>
    </rPh>
    <rPh sb="4" eb="5">
      <t>ショ</t>
    </rPh>
    <rPh sb="6" eb="8">
      <t>キソ</t>
    </rPh>
    <rPh sb="8" eb="11">
      <t>ニサンカ</t>
    </rPh>
    <rPh sb="11" eb="13">
      <t>タンソ</t>
    </rPh>
    <rPh sb="15" eb="17">
      <t>ケイスウ</t>
    </rPh>
    <phoneticPr fontId="1"/>
  </si>
  <si>
    <r>
      <t>余剰非化石電気相当量
(10</t>
    </r>
    <r>
      <rPr>
        <vertAlign val="superscript"/>
        <sz val="10"/>
        <rFont val="ＭＳ Ｐゴシック"/>
        <family val="3"/>
        <charset val="128"/>
      </rPr>
      <t>3</t>
    </r>
    <r>
      <rPr>
        <sz val="10"/>
        <rFont val="ＭＳ Ｐゴシック"/>
        <family val="3"/>
        <charset val="128"/>
      </rPr>
      <t>kWh)</t>
    </r>
    <rPh sb="0" eb="2">
      <t>ヨジョウ</t>
    </rPh>
    <rPh sb="2" eb="3">
      <t>ヒ</t>
    </rPh>
    <rPh sb="3" eb="5">
      <t>カセキ</t>
    </rPh>
    <rPh sb="5" eb="7">
      <t>デンキ</t>
    </rPh>
    <rPh sb="7" eb="9">
      <t>ソウトウ</t>
    </rPh>
    <rPh sb="9" eb="10">
      <t>リョウ</t>
    </rPh>
    <phoneticPr fontId="1"/>
  </si>
  <si>
    <t>①FIT買取電力量（交付金対象）　＋　②卸調達量－　③卸販売量　＋　④市場調達ＦＩＴ電力量＝　自社・FIT買取電力量
　　　　　　　　　　　　　　　　　　　　　　　　　　　　　　　　　　　　　　　　　　　　　　　　（→表１２に記載）</t>
    <rPh sb="4" eb="6">
      <t>カイトリ</t>
    </rPh>
    <rPh sb="6" eb="9">
      <t>デンリョクリョウ</t>
    </rPh>
    <rPh sb="10" eb="12">
      <t>コウフ</t>
    </rPh>
    <rPh sb="12" eb="13">
      <t>キン</t>
    </rPh>
    <rPh sb="13" eb="15">
      <t>タイショウ</t>
    </rPh>
    <rPh sb="20" eb="21">
      <t>オロシ</t>
    </rPh>
    <rPh sb="21" eb="23">
      <t>チョウタツ</t>
    </rPh>
    <rPh sb="23" eb="24">
      <t>リョウ</t>
    </rPh>
    <rPh sb="27" eb="28">
      <t>オロシ</t>
    </rPh>
    <rPh sb="28" eb="31">
      <t>ハンバイリョウ</t>
    </rPh>
    <rPh sb="35" eb="37">
      <t>シジョウ</t>
    </rPh>
    <rPh sb="37" eb="39">
      <t>チョウタツ</t>
    </rPh>
    <rPh sb="42" eb="44">
      <t>デンリョク</t>
    </rPh>
    <rPh sb="44" eb="45">
      <t>リョウ</t>
    </rPh>
    <rPh sb="109" eb="110">
      <t>ヒョウ</t>
    </rPh>
    <rPh sb="113" eb="115">
      <t>キサイ</t>
    </rPh>
    <phoneticPr fontId="1"/>
  </si>
  <si>
    <r>
      <t>③　上記①および②のうち電気事業者</t>
    </r>
    <r>
      <rPr>
        <b/>
        <vertAlign val="superscript"/>
        <sz val="14"/>
        <rFont val="ＭＳ Ｐゴシック"/>
        <family val="3"/>
        <charset val="128"/>
      </rPr>
      <t xml:space="preserve">注） </t>
    </r>
    <r>
      <rPr>
        <b/>
        <sz val="14"/>
        <rFont val="ＭＳ Ｐゴシック"/>
        <family val="3"/>
        <charset val="128"/>
      </rPr>
      <t>（相対契約によるもの）及び卸電力取引市場における卸販売量の内訳</t>
    </r>
    <rPh sb="2" eb="4">
      <t>ジョウキ</t>
    </rPh>
    <rPh sb="12" eb="14">
      <t>デンキ</t>
    </rPh>
    <rPh sb="14" eb="17">
      <t>ジギョウシャ</t>
    </rPh>
    <rPh sb="31" eb="32">
      <t>オヨ</t>
    </rPh>
    <rPh sb="33" eb="34">
      <t>オロシ</t>
    </rPh>
    <rPh sb="34" eb="36">
      <t>デンリョク</t>
    </rPh>
    <rPh sb="36" eb="38">
      <t>トリヒキ</t>
    </rPh>
    <rPh sb="38" eb="40">
      <t>シジョウ</t>
    </rPh>
    <rPh sb="44" eb="47">
      <t>オロシハンバイ</t>
    </rPh>
    <rPh sb="47" eb="48">
      <t>リョウ</t>
    </rPh>
    <rPh sb="49" eb="51">
      <t>ウチワケ</t>
    </rPh>
    <phoneticPr fontId="1"/>
  </si>
  <si>
    <r>
      <t>取引所からの電気調達量
（１０</t>
    </r>
    <r>
      <rPr>
        <vertAlign val="superscript"/>
        <sz val="10"/>
        <rFont val="ＭＳ Ｐゴシック"/>
        <family val="3"/>
        <charset val="128"/>
      </rPr>
      <t>３</t>
    </r>
    <r>
      <rPr>
        <sz val="10"/>
        <rFont val="ＭＳ Ｐゴシック"/>
        <family val="3"/>
        <charset val="128"/>
      </rPr>
      <t>ｋＷｈ）</t>
    </r>
    <rPh sb="0" eb="2">
      <t>トリヒキ</t>
    </rPh>
    <rPh sb="2" eb="3">
      <t>ショ</t>
    </rPh>
    <rPh sb="6" eb="8">
      <t>デンキ</t>
    </rPh>
    <rPh sb="8" eb="10">
      <t>チョウタツ</t>
    </rPh>
    <rPh sb="10" eb="11">
      <t>リョウ</t>
    </rPh>
    <phoneticPr fontId="1"/>
  </si>
  <si>
    <r>
      <t>市場調達ＦＩＴ電力量
（１０</t>
    </r>
    <r>
      <rPr>
        <vertAlign val="superscript"/>
        <sz val="10"/>
        <rFont val="ＭＳ Ｐゴシック"/>
        <family val="3"/>
        <charset val="128"/>
      </rPr>
      <t>３</t>
    </r>
    <r>
      <rPr>
        <sz val="10"/>
        <rFont val="ＭＳ Ｐゴシック"/>
        <family val="3"/>
        <charset val="128"/>
      </rPr>
      <t>ｋＷｈ）</t>
    </r>
    <rPh sb="0" eb="2">
      <t>シジョウ</t>
    </rPh>
    <rPh sb="2" eb="4">
      <t>チョウタツ</t>
    </rPh>
    <rPh sb="7" eb="9">
      <t>デンリョク</t>
    </rPh>
    <rPh sb="9" eb="10">
      <t>リョウ</t>
    </rPh>
    <phoneticPr fontId="1"/>
  </si>
  <si>
    <t>表１２に記載するべき「固定価格買取制度による自社の買取電力量」（①＋②－③＋④）</t>
    <phoneticPr fontId="1"/>
  </si>
  <si>
    <r>
      <t>(</t>
    </r>
    <r>
      <rPr>
        <sz val="11"/>
        <rFont val="ＭＳ Ｐゴシック"/>
        <family val="3"/>
        <charset val="128"/>
      </rPr>
      <t>基礎二酸化炭素排出量)</t>
    </r>
    <rPh sb="1" eb="3">
      <t>キソ</t>
    </rPh>
    <rPh sb="3" eb="6">
      <t>ニサンカ</t>
    </rPh>
    <rPh sb="6" eb="8">
      <t>タンソ</t>
    </rPh>
    <rPh sb="8" eb="10">
      <t>ハイシュツ</t>
    </rPh>
    <rPh sb="10" eb="11">
      <t>リョウ</t>
    </rPh>
    <phoneticPr fontId="1"/>
  </si>
  <si>
    <r>
      <t>(</t>
    </r>
    <r>
      <rPr>
        <sz val="11"/>
        <rFont val="ＭＳ Ｐゴシック"/>
        <family val="3"/>
        <charset val="128"/>
      </rPr>
      <t>基礎排出係数)</t>
    </r>
    <rPh sb="1" eb="3">
      <t>キソ</t>
    </rPh>
    <rPh sb="5" eb="7">
      <t>ケイスウ</t>
    </rPh>
    <phoneticPr fontId="1"/>
  </si>
  <si>
    <r>
      <t>固定価格買取調整後
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10" eb="13">
      <t>ニサンカ</t>
    </rPh>
    <rPh sb="13" eb="15">
      <t>タンソ</t>
    </rPh>
    <phoneticPr fontId="1"/>
  </si>
  <si>
    <r>
      <t>国内及び海外認証
排出削減量等の量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2">
      <t>コクナイ</t>
    </rPh>
    <rPh sb="2" eb="3">
      <t>オヨ</t>
    </rPh>
    <rPh sb="4" eb="6">
      <t>カイガイ</t>
    </rPh>
    <rPh sb="6" eb="8">
      <t>ニンショウ</t>
    </rPh>
    <rPh sb="9" eb="11">
      <t>ハイシュツ</t>
    </rPh>
    <rPh sb="11" eb="14">
      <t>サクゲンリョウ</t>
    </rPh>
    <rPh sb="14" eb="15">
      <t>ナド</t>
    </rPh>
    <rPh sb="16" eb="17">
      <t>リョウ</t>
    </rPh>
    <phoneticPr fontId="1"/>
  </si>
  <si>
    <r>
      <t>調整後二酸化炭素排出量
（１０</t>
    </r>
    <r>
      <rPr>
        <vertAlign val="superscript"/>
        <sz val="11"/>
        <rFont val="ＭＳ Ｐゴシック"/>
        <family val="3"/>
        <charset val="128"/>
      </rPr>
      <t>３</t>
    </r>
    <r>
      <rPr>
        <sz val="11"/>
        <rFont val="ＭＳ Ｐゴシック"/>
        <family val="3"/>
        <charset val="128"/>
      </rPr>
      <t>ｔ-CO</t>
    </r>
    <r>
      <rPr>
        <vertAlign val="subscript"/>
        <sz val="11"/>
        <rFont val="ＭＳ Ｐゴシック"/>
        <family val="3"/>
        <charset val="128"/>
      </rPr>
      <t>2</t>
    </r>
    <r>
      <rPr>
        <sz val="11"/>
        <rFont val="ＭＳ Ｐゴシック"/>
        <family val="3"/>
        <charset val="128"/>
      </rPr>
      <t>）</t>
    </r>
    <rPh sb="0" eb="3">
      <t>チョウセイゴ</t>
    </rPh>
    <rPh sb="3" eb="6">
      <t>ニサンカ</t>
    </rPh>
    <rPh sb="6" eb="8">
      <t>タンソ</t>
    </rPh>
    <rPh sb="8" eb="10">
      <t>ハイシュツ</t>
    </rPh>
    <rPh sb="10" eb="11">
      <t>リョウ</t>
    </rPh>
    <phoneticPr fontId="1"/>
  </si>
  <si>
    <r>
      <t>調整後排出係数
（ｋｇ-CO</t>
    </r>
    <r>
      <rPr>
        <vertAlign val="subscript"/>
        <sz val="11"/>
        <rFont val="ＭＳ Ｐゴシック"/>
        <family val="3"/>
        <charset val="128"/>
      </rPr>
      <t>2</t>
    </r>
    <r>
      <rPr>
        <sz val="11"/>
        <rFont val="ＭＳ Ｐゴシック"/>
        <family val="3"/>
        <charset val="128"/>
      </rPr>
      <t>/ｋWh)</t>
    </r>
    <rPh sb="0" eb="3">
      <t>チョウセイゴ</t>
    </rPh>
    <rPh sb="3" eb="5">
      <t>ハイシュツ</t>
    </rPh>
    <rPh sb="5" eb="7">
      <t>ケイスウ</t>
    </rPh>
    <phoneticPr fontId="1"/>
  </si>
  <si>
    <r>
      <rPr>
        <sz val="6"/>
        <rFont val="ＭＳ Ｐゴシック"/>
        <family val="3"/>
        <charset val="128"/>
      </rPr>
      <t>（参考）</t>
    </r>
    <r>
      <rPr>
        <sz val="11"/>
        <rFont val="ＭＳ Ｐゴシック"/>
        <family val="3"/>
        <charset val="128"/>
      </rPr>
      <t xml:space="preserve">
合計</t>
    </r>
    <rPh sb="1" eb="3">
      <t>サンコウ</t>
    </rPh>
    <rPh sb="5" eb="7">
      <t>ゴウケイ</t>
    </rPh>
    <phoneticPr fontId="1"/>
  </si>
  <si>
    <t>○受電電力量及び事業者等別基礎二酸化炭素排出係数が判明する場合（固定価格買取制度で電気調達したものを除く）</t>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41" eb="43">
      <t>デンキ</t>
    </rPh>
    <rPh sb="50" eb="51">
      <t>ノゾ</t>
    </rPh>
    <phoneticPr fontId="1"/>
  </si>
  <si>
    <r>
      <t>≪参考・「事業者別」の計算式≫　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5">
      <t>ジギョウシャ</t>
    </rPh>
    <rPh sb="25" eb="26">
      <t>トウ</t>
    </rPh>
    <rPh sb="26" eb="27">
      <t>ベツ</t>
    </rPh>
    <rPh sb="27" eb="29">
      <t>キソ</t>
    </rPh>
    <rPh sb="29" eb="32">
      <t>ニサンカ</t>
    </rPh>
    <rPh sb="32" eb="34">
      <t>タンソ</t>
    </rPh>
    <rPh sb="34" eb="36">
      <t>ハイシュツ</t>
    </rPh>
    <rPh sb="36" eb="38">
      <t>ケイスウ</t>
    </rPh>
    <rPh sb="43" eb="45">
      <t>ハイシュツ</t>
    </rPh>
    <rPh sb="45" eb="46">
      <t>リョウ</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</si>
  <si>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rPh sb="51" eb="52">
      <t>ノゾ</t>
    </rPh>
    <phoneticPr fontId="1"/>
  </si>
  <si>
    <t xml:space="preserve">事業者の名称
</t>
    <rPh sb="0" eb="3">
      <t>ジギョウシャ</t>
    </rPh>
    <rPh sb="4" eb="6">
      <t>メイショウ</t>
    </rPh>
    <phoneticPr fontId="1"/>
  </si>
  <si>
    <r>
      <t>発電電力量または受電電力量</t>
    </r>
    <r>
      <rPr>
        <vertAlign val="superscript"/>
        <sz val="10"/>
        <rFont val="ＭＳ Ｐゴシック"/>
        <family val="3"/>
        <charset val="128"/>
      </rPr>
      <t>注２）</t>
    </r>
    <r>
      <rPr>
        <sz val="10"/>
        <rFont val="ＭＳ Ｐゴシック"/>
        <family val="3"/>
        <charset val="128"/>
      </rPr>
      <t xml:space="preserve">
（１０</t>
    </r>
    <r>
      <rPr>
        <vertAlign val="superscript"/>
        <sz val="10"/>
        <rFont val="ＭＳ Ｐゴシック"/>
        <family val="3"/>
        <charset val="128"/>
      </rPr>
      <t>３</t>
    </r>
    <r>
      <rPr>
        <sz val="10"/>
        <rFont val="ＭＳ Ｐゴシック"/>
        <family val="3"/>
        <charset val="128"/>
      </rPr>
      <t>ｋＷｈ）</t>
    </r>
    <rPh sb="8" eb="10">
      <t>ジュデン</t>
    </rPh>
    <rPh sb="10" eb="13">
      <t>デンリョクリョウ</t>
    </rPh>
    <phoneticPr fontId="1"/>
  </si>
  <si>
    <r>
      <t>基礎二酸化炭素排出係数
（t-CO</t>
    </r>
    <r>
      <rPr>
        <vertAlign val="subscript"/>
        <sz val="10"/>
        <rFont val="ＭＳ Ｐゴシック"/>
        <family val="3"/>
        <charset val="128"/>
      </rPr>
      <t>2</t>
    </r>
    <r>
      <rPr>
        <sz val="10"/>
        <rFont val="ＭＳ Ｐゴシック"/>
        <family val="3"/>
        <charset val="128"/>
      </rPr>
      <t>/ｋWh）</t>
    </r>
    <rPh sb="0" eb="2">
      <t>キソ</t>
    </rPh>
    <rPh sb="2" eb="5">
      <t>ニサンカ</t>
    </rPh>
    <rPh sb="5" eb="7">
      <t>タンソ</t>
    </rPh>
    <rPh sb="9" eb="11">
      <t>ケイスウ</t>
    </rPh>
    <phoneticPr fontId="1"/>
  </si>
  <si>
    <r>
      <t>排出量調整無効化量
（t-CO</t>
    </r>
    <r>
      <rPr>
        <vertAlign val="superscript"/>
        <sz val="10"/>
        <rFont val="ＭＳ Ｐゴシック"/>
        <family val="3"/>
        <charset val="128"/>
      </rPr>
      <t>2</t>
    </r>
    <r>
      <rPr>
        <sz val="10"/>
        <rFont val="ＭＳ Ｐゴシック"/>
        <family val="3"/>
        <charset val="128"/>
      </rPr>
      <t>）</t>
    </r>
    <phoneticPr fontId="1"/>
  </si>
  <si>
    <r>
      <t>排出量調整無効化量
（t-CO</t>
    </r>
    <r>
      <rPr>
        <vertAlign val="superscript"/>
        <sz val="10"/>
        <rFont val="ＭＳ Ｐゴシック"/>
        <family val="3"/>
        <charset val="128"/>
      </rPr>
      <t>2</t>
    </r>
    <r>
      <rPr>
        <sz val="10"/>
        <rFont val="ＭＳ Ｐゴシック"/>
        <family val="3"/>
        <charset val="128"/>
      </rPr>
      <t>）</t>
    </r>
    <rPh sb="5" eb="7">
      <t>ムコウ</t>
    </rPh>
    <phoneticPr fontId="1"/>
  </si>
  <si>
    <r>
      <t>非化石電源二酸化炭素削減相当量量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phoneticPr fontId="1"/>
  </si>
  <si>
    <r>
      <t>排出量調整無効化量及び償却前移転量
（t-CO</t>
    </r>
    <r>
      <rPr>
        <vertAlign val="superscript"/>
        <sz val="10"/>
        <rFont val="ＭＳ Ｐゴシック"/>
        <family val="3"/>
        <charset val="128"/>
      </rPr>
      <t>2</t>
    </r>
    <r>
      <rPr>
        <sz val="10"/>
        <rFont val="ＭＳ Ｐゴシック"/>
        <family val="3"/>
        <charset val="128"/>
      </rPr>
      <t>）</t>
    </r>
    <rPh sb="5" eb="7">
      <t>ムコウ</t>
    </rPh>
    <phoneticPr fontId="1"/>
  </si>
  <si>
    <r>
      <t>固定価格買取制度による電気調達にかかる二酸化炭素排出量
（10</t>
    </r>
    <r>
      <rPr>
        <vertAlign val="superscript"/>
        <sz val="10"/>
        <rFont val="ＭＳ Ｐゴシック"/>
        <family val="3"/>
        <charset val="128"/>
      </rPr>
      <t>３</t>
    </r>
    <r>
      <rPr>
        <sz val="10"/>
        <rFont val="ＭＳ Ｐゴシック"/>
        <family val="3"/>
        <charset val="128"/>
      </rPr>
      <t>t-CO2)</t>
    </r>
    <rPh sb="0" eb="2">
      <t>コテイ</t>
    </rPh>
    <rPh sb="2" eb="4">
      <t>カカク</t>
    </rPh>
    <rPh sb="4" eb="6">
      <t>カイトリ</t>
    </rPh>
    <rPh sb="6" eb="8">
      <t>セイド</t>
    </rPh>
    <rPh sb="11" eb="13">
      <t>デンキ</t>
    </rPh>
    <rPh sb="13" eb="15">
      <t>チョウタツ</t>
    </rPh>
    <phoneticPr fontId="1"/>
  </si>
  <si>
    <t>メニュー別基礎二酸化炭素排出量
（固定価格買取制度による電気調達分を除く）</t>
    <rPh sb="5" eb="7">
      <t>キソ</t>
    </rPh>
    <rPh sb="32" eb="33">
      <t>ブン</t>
    </rPh>
    <rPh sb="34" eb="35">
      <t>ノゾ</t>
    </rPh>
    <phoneticPr fontId="1"/>
  </si>
  <si>
    <r>
      <t>自社の販売電力量
（固定価格買取制度による電気調達分を除く）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</si>
  <si>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r>
      <t>基礎二酸化炭素排出量
（固定価格買取制度による電気調達分を除く）
（10</t>
    </r>
    <r>
      <rPr>
        <vertAlign val="superscript"/>
        <sz val="10"/>
        <rFont val="ＭＳ Ｐゴシック"/>
        <family val="3"/>
        <charset val="128"/>
      </rPr>
      <t>３</t>
    </r>
    <r>
      <rPr>
        <sz val="10"/>
        <rFont val="ＭＳ Ｐゴシック"/>
        <family val="3"/>
        <charset val="128"/>
      </rPr>
      <t>t-CO2)</t>
    </r>
    <rPh sb="0" eb="2">
      <t>キソ</t>
    </rPh>
    <rPh sb="2" eb="5">
      <t>ニサンカ</t>
    </rPh>
    <rPh sb="5" eb="7">
      <t>タンソ</t>
    </rPh>
    <rPh sb="7" eb="9">
      <t>ハイシュツ</t>
    </rPh>
    <rPh sb="9" eb="10">
      <t>リョウ</t>
    </rPh>
    <phoneticPr fontId="1"/>
  </si>
  <si>
    <r>
      <t>自社の販売電力量
（固定価格買取制度による電気調達分）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</si>
  <si>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r>
      <t>固定価格買取制度による電気調達にかかる二酸化炭素排出量
（実際の買取電力量に応じたもの）
（10</t>
    </r>
    <r>
      <rPr>
        <vertAlign val="superscript"/>
        <sz val="10"/>
        <rFont val="ＭＳ Ｐゴシック"/>
        <family val="3"/>
        <charset val="128"/>
      </rPr>
      <t>３</t>
    </r>
    <r>
      <rPr>
        <sz val="10"/>
        <rFont val="ＭＳ Ｐゴシック"/>
        <family val="3"/>
        <charset val="128"/>
      </rPr>
      <t>t-CO2)</t>
    </r>
    <rPh sb="0" eb="2">
      <t>コテイ</t>
    </rPh>
    <rPh sb="2" eb="4">
      <t>カカク</t>
    </rPh>
    <rPh sb="4" eb="6">
      <t>カイトリ</t>
    </rPh>
    <rPh sb="6" eb="8">
      <t>セイド</t>
    </rPh>
    <rPh sb="11" eb="13">
      <t>デンキ</t>
    </rPh>
    <rPh sb="13" eb="15">
      <t>チョウタツ</t>
    </rPh>
    <rPh sb="29" eb="31">
      <t>ジッサイ</t>
    </rPh>
    <rPh sb="32" eb="34">
      <t>カイトリ</t>
    </rPh>
    <rPh sb="34" eb="36">
      <t>デンリョク</t>
    </rPh>
    <rPh sb="36" eb="37">
      <t>リョウ</t>
    </rPh>
    <rPh sb="38" eb="39">
      <t>オウ</t>
    </rPh>
    <phoneticPr fontId="1"/>
  </si>
  <si>
    <r>
      <t>二酸化炭素排出量
（固定価格買取制度による電気調達分を含む）
（10</t>
    </r>
    <r>
      <rPr>
        <vertAlign val="superscript"/>
        <sz val="10"/>
        <rFont val="ＭＳ Ｐゴシック"/>
        <family val="3"/>
        <charset val="128"/>
      </rPr>
      <t>３</t>
    </r>
    <r>
      <rPr>
        <sz val="10"/>
        <rFont val="ＭＳ Ｐゴシック"/>
        <family val="3"/>
        <charset val="128"/>
      </rPr>
      <t>t-CO2)</t>
    </r>
    <rPh sb="0" eb="3">
      <t>ニサンカ</t>
    </rPh>
    <rPh sb="3" eb="5">
      <t>タンソ</t>
    </rPh>
    <rPh sb="5" eb="7">
      <t>ハイシュツ</t>
    </rPh>
    <rPh sb="7" eb="8">
      <t>リョウ</t>
    </rPh>
    <rPh sb="27" eb="28">
      <t>フク</t>
    </rPh>
    <phoneticPr fontId="1"/>
  </si>
  <si>
    <r>
      <t>自社の販売電力量
（固定価格買取制度による電気調達分を含む）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</si>
  <si>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r>
      <t>（再掲）二酸化炭素排出量
（固定価格買取制度による電気調達分を含む）
（10</t>
    </r>
    <r>
      <rPr>
        <vertAlign val="superscript"/>
        <sz val="10"/>
        <rFont val="ＭＳ Ｐゴシック"/>
        <family val="3"/>
        <charset val="128"/>
      </rPr>
      <t>３</t>
    </r>
    <r>
      <rPr>
        <sz val="10"/>
        <rFont val="ＭＳ Ｐゴシック"/>
        <family val="3"/>
        <charset val="128"/>
      </rPr>
      <t>t-CO2)</t>
    </r>
    <rPh sb="1" eb="3">
      <t>サイケイ</t>
    </rPh>
    <rPh sb="4" eb="7">
      <t>ニサンカ</t>
    </rPh>
    <rPh sb="7" eb="9">
      <t>タンソ</t>
    </rPh>
    <rPh sb="9" eb="11">
      <t>ハイシュツ</t>
    </rPh>
    <rPh sb="11" eb="12">
      <t>リョウ</t>
    </rPh>
    <phoneticPr fontId="1"/>
  </si>
  <si>
    <r>
      <t>余剰非化石電気相当量に係る二酸化炭素排出量
（10</t>
    </r>
    <r>
      <rPr>
        <vertAlign val="superscript"/>
        <sz val="10"/>
        <rFont val="ＭＳ Ｐゴシック"/>
        <family val="3"/>
        <charset val="128"/>
      </rPr>
      <t>３</t>
    </r>
    <r>
      <rPr>
        <sz val="10"/>
        <rFont val="ＭＳ Ｐゴシック"/>
        <family val="3"/>
        <charset val="128"/>
      </rPr>
      <t>t-CO2)</t>
    </r>
    <rPh sb="13" eb="16">
      <t>ニサンカ</t>
    </rPh>
    <rPh sb="16" eb="18">
      <t>タンソ</t>
    </rPh>
    <rPh sb="18" eb="20">
      <t>ハイシュツ</t>
    </rPh>
    <rPh sb="20" eb="21">
      <t>リョウ</t>
    </rPh>
    <phoneticPr fontId="1"/>
  </si>
  <si>
    <r>
      <t>固定価格買取調整後二酸化炭素排出量
（10</t>
    </r>
    <r>
      <rPr>
        <vertAlign val="superscript"/>
        <sz val="10"/>
        <rFont val="ＭＳ Ｐゴシック"/>
        <family val="3"/>
        <charset val="128"/>
      </rPr>
      <t>３</t>
    </r>
    <r>
      <rPr>
        <sz val="10"/>
        <rFont val="ＭＳ Ｐゴシック"/>
        <family val="3"/>
        <charset val="128"/>
      </rPr>
      <t>t-CO2)</t>
    </r>
    <rPh sb="0" eb="2">
      <t>コテイ</t>
    </rPh>
    <rPh sb="2" eb="4">
      <t>カカク</t>
    </rPh>
    <rPh sb="4" eb="6">
      <t>カイトリ</t>
    </rPh>
    <rPh sb="6" eb="9">
      <t>チョウセイゴ</t>
    </rPh>
    <rPh sb="9" eb="12">
      <t>ニサンカ</t>
    </rPh>
    <rPh sb="12" eb="14">
      <t>タンソ</t>
    </rPh>
    <rPh sb="14" eb="16">
      <t>ハイシュツ</t>
    </rPh>
    <rPh sb="16" eb="17">
      <t>リョウ</t>
    </rPh>
    <phoneticPr fontId="1"/>
  </si>
  <si>
    <t>補正率</t>
    <rPh sb="0" eb="2">
      <t>ホセイ</t>
    </rPh>
    <rPh sb="2" eb="3">
      <t>リツ</t>
    </rPh>
    <phoneticPr fontId="1"/>
  </si>
  <si>
    <t>・</t>
    <phoneticPr fontId="1"/>
  </si>
  <si>
    <t>当該電気事業者販売電力量</t>
    <phoneticPr fontId="1"/>
  </si>
  <si>
    <r>
      <t>非化石電源二酸化炭素削減相当量＝取得した非化石証書の量×全国平均係数×補正率</t>
    </r>
    <r>
      <rPr>
        <sz val="10"/>
        <color indexed="10"/>
        <rFont val="ＭＳ Ｐゴシック"/>
        <family val="3"/>
        <charset val="128"/>
      </rPr>
      <t xml:space="preserve">
</t>
    </r>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0" eb="21">
      <t>ヒ</t>
    </rPh>
    <rPh sb="21" eb="23">
      <t>カセキ</t>
    </rPh>
    <rPh sb="23" eb="25">
      <t>ショウショ</t>
    </rPh>
    <rPh sb="26" eb="27">
      <t>リョウ</t>
    </rPh>
    <rPh sb="28" eb="30">
      <t>ゼンコク</t>
    </rPh>
    <rPh sb="30" eb="32">
      <t>ヘイキン</t>
    </rPh>
    <rPh sb="32" eb="34">
      <t>ケイスウ</t>
    </rPh>
    <rPh sb="35" eb="37">
      <t>ホセイ</t>
    </rPh>
    <rPh sb="37" eb="38">
      <t>リツ</t>
    </rPh>
    <phoneticPr fontId="1"/>
  </si>
  <si>
    <r>
      <t>①</t>
    </r>
    <r>
      <rPr>
        <sz val="11"/>
        <rFont val="ＭＳ Ｐゴシック"/>
        <family val="3"/>
        <charset val="128"/>
      </rPr>
      <t>取得した非化石証書の内訳</t>
    </r>
    <rPh sb="1" eb="3">
      <t>シュトク</t>
    </rPh>
    <rPh sb="5" eb="6">
      <t>ヒ</t>
    </rPh>
    <rPh sb="6" eb="8">
      <t>カセキ</t>
    </rPh>
    <rPh sb="8" eb="10">
      <t>ショウショ</t>
    </rPh>
    <rPh sb="11" eb="13">
      <t>ウチワケ</t>
    </rPh>
    <phoneticPr fontId="1"/>
  </si>
  <si>
    <t>受渡日・口座移転日</t>
    <rPh sb="0" eb="3">
      <t>ウケワタシビ</t>
    </rPh>
    <rPh sb="4" eb="6">
      <t>コウザ</t>
    </rPh>
    <rPh sb="6" eb="9">
      <t>イテンビ</t>
    </rPh>
    <phoneticPr fontId="1"/>
  </si>
  <si>
    <t>取得した非化石証書の量(kWh)</t>
    <phoneticPr fontId="1"/>
  </si>
  <si>
    <t xml:space="preserve">　本表に記載した取得した非化石証書の量について、卸電力取引所より、当該非化石証書の口座保有量を証するものを書面にて入手の上、その写しを添付すること。
</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1"/>
  </si>
  <si>
    <r>
      <t>二酸化炭素排出量算出の
ため代替値</t>
    </r>
    <r>
      <rPr>
        <sz val="11"/>
        <rFont val="ＭＳ Ｐゴシック"/>
        <family val="3"/>
        <charset val="128"/>
      </rPr>
      <t>を使用した
電気の受電電力量
（１０</t>
    </r>
    <r>
      <rPr>
        <vertAlign val="superscript"/>
        <sz val="11"/>
        <rFont val="ＭＳ Ｐゴシック"/>
        <family val="3"/>
        <charset val="128"/>
      </rPr>
      <t>３</t>
    </r>
    <r>
      <rPr>
        <sz val="11"/>
        <rFont val="ＭＳ Ｐゴシック"/>
        <family val="3"/>
        <charset val="128"/>
      </rPr>
      <t>ｋWｈ）</t>
    </r>
    <rPh sb="0" eb="3">
      <t>ニサンカ</t>
    </rPh>
    <rPh sb="3" eb="5">
      <t>タンソ</t>
    </rPh>
    <rPh sb="9" eb="10">
      <t>シュツ</t>
    </rPh>
    <rPh sb="14" eb="16">
      <t>ダイタイ</t>
    </rPh>
    <phoneticPr fontId="1"/>
  </si>
  <si>
    <r>
      <t>（販売電力量）－（</t>
    </r>
    <r>
      <rPr>
        <sz val="11"/>
        <rFont val="ＭＳ Ｐゴシック"/>
        <family val="3"/>
        <charset val="128"/>
      </rPr>
      <t>基礎二酸化炭素排出量算出のため代替値</t>
    </r>
    <r>
      <rPr>
        <sz val="11"/>
        <rFont val="ＭＳ Ｐゴシック"/>
        <family val="3"/>
        <charset val="128"/>
      </rPr>
      <t>を使用した電気の受電電力量）</t>
    </r>
    <rPh sb="1" eb="3">
      <t>ハンバイ</t>
    </rPh>
    <rPh sb="3" eb="5">
      <t>デンリョク</t>
    </rPh>
    <rPh sb="5" eb="6">
      <t>リョウ</t>
    </rPh>
    <rPh sb="14" eb="16">
      <t>タンソ</t>
    </rPh>
    <rPh sb="16" eb="18">
      <t>ハイシュツ</t>
    </rPh>
    <rPh sb="18" eb="19">
      <t>リョウ</t>
    </rPh>
    <rPh sb="19" eb="21">
      <t>サンシュツ</t>
    </rPh>
    <rPh sb="24" eb="26">
      <t>ダイタイ</t>
    </rPh>
    <rPh sb="26" eb="27">
      <t>チ</t>
    </rPh>
    <rPh sb="28" eb="30">
      <t>シヨウ</t>
    </rPh>
    <rPh sb="32" eb="34">
      <t>デンキ</t>
    </rPh>
    <rPh sb="35" eb="37">
      <t>ジュデン</t>
    </rPh>
    <rPh sb="37" eb="39">
      <t>デンリョク</t>
    </rPh>
    <rPh sb="39" eb="40">
      <t>リョウ</t>
    </rPh>
    <phoneticPr fontId="1"/>
  </si>
  <si>
    <r>
      <t>受電電力量×代替値</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0" eb="2">
      <t>ジュデン</t>
    </rPh>
    <rPh sb="2" eb="4">
      <t>デンリョク</t>
    </rPh>
    <rPh sb="4" eb="5">
      <t>リョウ</t>
    </rPh>
    <rPh sb="6" eb="8">
      <t>ダイタイ</t>
    </rPh>
    <rPh sb="8" eb="9">
      <t>チ</t>
    </rPh>
    <rPh sb="13" eb="15">
      <t>ハイシュツ</t>
    </rPh>
    <rPh sb="15" eb="16">
      <t>リョウ</t>
    </rPh>
    <phoneticPr fontId="1"/>
  </si>
  <si>
    <r>
      <t>≪参考・「事業者別」の計算式≫　受電電力量×代替値</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4">
      <t>ダイタイ</t>
    </rPh>
    <rPh sb="24" eb="25">
      <t>チ</t>
    </rPh>
    <rPh sb="29" eb="31">
      <t>ハイシュツ</t>
    </rPh>
    <rPh sb="31" eb="32">
      <t>リョウ</t>
    </rPh>
    <phoneticPr fontId="1"/>
  </si>
  <si>
    <t>令和　　年　　月　　日</t>
    <rPh sb="0" eb="2">
      <t>レイワ</t>
    </rPh>
    <rPh sb="4" eb="5">
      <t>ネン</t>
    </rPh>
    <rPh sb="7" eb="8">
      <t>ガツ</t>
    </rPh>
    <rPh sb="10" eb="11">
      <t>ニチ</t>
    </rPh>
    <phoneticPr fontId="1"/>
  </si>
  <si>
    <t>会社名</t>
    <rPh sb="0" eb="3">
      <t>カイシャメイ</t>
    </rPh>
    <phoneticPr fontId="1"/>
  </si>
  <si>
    <t>温対法における特定排出者の
他人から供給された電気の使用に伴う二酸化炭素排出量の
算定等に用いられる排出係数について
（令和○○年度実績）</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</si>
  <si>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</si>
  <si>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</si>
  <si>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t>
    <rPh sb="11" eb="13">
      <t>キソ</t>
    </rPh>
    <rPh sb="13" eb="16">
      <t>ニサンカ</t>
    </rPh>
    <rPh sb="16" eb="18">
      <t>タンソ</t>
    </rPh>
    <rPh sb="24" eb="25">
      <t>テイ</t>
    </rPh>
    <rPh sb="31" eb="33">
      <t>レイワ</t>
    </rPh>
    <phoneticPr fontId="1"/>
  </si>
  <si>
    <t>「卸電力取引所を介した電気の販売を行い約定した電気」の係数
（令和○○年度実績）</t>
    <rPh sb="1" eb="2">
      <t>オロシ</t>
    </rPh>
    <rPh sb="2" eb="4">
      <t>デンリョク</t>
    </rPh>
    <rPh sb="4" eb="6">
      <t>トリヒキ</t>
    </rPh>
    <rPh sb="6" eb="7">
      <t>ジョ</t>
    </rPh>
    <rPh sb="8" eb="9">
      <t>カイ</t>
    </rPh>
    <rPh sb="11" eb="13">
      <t>デンキ</t>
    </rPh>
    <rPh sb="14" eb="16">
      <t>ハンバイ</t>
    </rPh>
    <rPh sb="17" eb="18">
      <t>オコナ</t>
    </rPh>
    <rPh sb="19" eb="21">
      <t>ヤクテイ</t>
    </rPh>
    <rPh sb="23" eb="25">
      <t>デンキ</t>
    </rPh>
    <rPh sb="27" eb="29">
      <t>ケイスウ</t>
    </rPh>
    <rPh sb="31" eb="33">
      <t>レイワ</t>
    </rPh>
    <phoneticPr fontId="1"/>
  </si>
  <si>
    <t>自ら排出量調整無効化した国内認証排出削減量の内訳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2" eb="24">
      <t>ウチワケ</t>
    </rPh>
    <rPh sb="26" eb="28">
      <t>レイワ</t>
    </rPh>
    <phoneticPr fontId="1"/>
  </si>
  <si>
    <t>自らの代わりに他者が排出量調整無効化した国内認証排出削減量の内訳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コクナイ</t>
    </rPh>
    <rPh sb="22" eb="24">
      <t>ニンショウ</t>
    </rPh>
    <rPh sb="24" eb="26">
      <t>ハイシュツ</t>
    </rPh>
    <rPh sb="26" eb="29">
      <t>サクゲンリョウ</t>
    </rPh>
    <rPh sb="30" eb="32">
      <t>ウチワケ</t>
    </rPh>
    <rPh sb="34" eb="36">
      <t>レイワ</t>
    </rPh>
    <phoneticPr fontId="1"/>
  </si>
  <si>
    <t>自ら排出量調整無効化した海外認証排出削減量の内訳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2" eb="24">
      <t>ウチワケ</t>
    </rPh>
    <rPh sb="26" eb="28">
      <t>レイワ</t>
    </rPh>
    <phoneticPr fontId="1"/>
  </si>
  <si>
    <t>自らの代わりに他者が排出量調整無効化した海外認証排出削減量の内訳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カイガイ</t>
    </rPh>
    <rPh sb="22" eb="24">
      <t>ニンショウ</t>
    </rPh>
    <rPh sb="24" eb="26">
      <t>ハイシュツ</t>
    </rPh>
    <rPh sb="26" eb="29">
      <t>サクゲンリョウ</t>
    </rPh>
    <rPh sb="30" eb="32">
      <t>ウチワケ</t>
    </rPh>
    <rPh sb="34" eb="36">
      <t>レイワ</t>
    </rPh>
    <phoneticPr fontId="1"/>
  </si>
  <si>
    <t>非化石電源二酸化炭素削減相当量の内訳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8">
      <t>ウチワケ</t>
    </rPh>
    <rPh sb="20" eb="22">
      <t>レイワ</t>
    </rPh>
    <phoneticPr fontId="1"/>
  </si>
  <si>
    <t>固定価格買取調整二酸化炭素排出量の算出の内訳
（令和○○年度実績）</t>
    <rPh sb="0" eb="2">
      <t>コテイ</t>
    </rPh>
    <rPh sb="2" eb="4">
      <t>カカク</t>
    </rPh>
    <rPh sb="4" eb="6">
      <t>カイトリ</t>
    </rPh>
    <rPh sb="6" eb="8">
      <t>チョウセイ</t>
    </rPh>
    <rPh sb="8" eb="11">
      <t>ニサンカ</t>
    </rPh>
    <rPh sb="11" eb="13">
      <t>タンソ</t>
    </rPh>
    <rPh sb="13" eb="15">
      <t>ハイシュツ</t>
    </rPh>
    <rPh sb="15" eb="16">
      <t>リョウ</t>
    </rPh>
    <rPh sb="17" eb="19">
      <t>サンシュツ</t>
    </rPh>
    <rPh sb="20" eb="22">
      <t>ウチワケ</t>
    </rPh>
    <rPh sb="24" eb="26">
      <t>レイワ</t>
    </rPh>
    <phoneticPr fontId="1"/>
  </si>
  <si>
    <t>「固定価格買取制度による自社の買取電力量」にかかる卸売買の内訳
（令和○○年度実績）</t>
    <rPh sb="25" eb="26">
      <t>オロシ</t>
    </rPh>
    <rPh sb="26" eb="28">
      <t>バイバイ</t>
    </rPh>
    <rPh sb="29" eb="31">
      <t>ウチワケ</t>
    </rPh>
    <rPh sb="33" eb="35">
      <t>レイワ</t>
    </rPh>
    <phoneticPr fontId="1"/>
  </si>
  <si>
    <t>温対法における特定排出者の
他人から供給された電気の使用に伴う二酸化炭素排出量の
算定等に用いられる排出係数について
（令和○○年度実績、メニュー別）</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</si>
  <si>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</si>
  <si>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</si>
  <si>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1" eb="13">
      <t>キソ</t>
    </rPh>
    <rPh sb="13" eb="16">
      <t>ニサンカ</t>
    </rPh>
    <rPh sb="16" eb="18">
      <t>タンソ</t>
    </rPh>
    <rPh sb="24" eb="25">
      <t>テイ</t>
    </rPh>
    <rPh sb="31" eb="33">
      <t>レイワ</t>
    </rPh>
    <phoneticPr fontId="1"/>
  </si>
  <si>
    <t>排出量調整無効化等した国内及び海外認証排出削減量等
（令和○○年度実績、メニュー別）</t>
    <rPh sb="8" eb="9">
      <t>ナド</t>
    </rPh>
    <rPh sb="24" eb="25">
      <t>ナド</t>
    </rPh>
    <rPh sb="27" eb="29">
      <t>レイワ</t>
    </rPh>
    <phoneticPr fontId="1"/>
  </si>
  <si>
    <t>メニューごとの固定価格買取調整後二酸化炭素排出量の算定
（令和○○年度実績）</t>
    <rPh sb="7" eb="9">
      <t>コテイ</t>
    </rPh>
    <rPh sb="9" eb="11">
      <t>カカク</t>
    </rPh>
    <rPh sb="11" eb="13">
      <t>カイトリ</t>
    </rPh>
    <rPh sb="13" eb="15">
      <t>チョウセイ</t>
    </rPh>
    <rPh sb="15" eb="16">
      <t>アト</t>
    </rPh>
    <rPh sb="16" eb="19">
      <t>ニサンカ</t>
    </rPh>
    <rPh sb="19" eb="21">
      <t>タンソ</t>
    </rPh>
    <rPh sb="21" eb="23">
      <t>ハイシュツ</t>
    </rPh>
    <rPh sb="23" eb="24">
      <t>リョウ</t>
    </rPh>
    <rPh sb="25" eb="27">
      <t>サンテイ</t>
    </rPh>
    <rPh sb="29" eb="31">
      <t>レイワ</t>
    </rPh>
    <phoneticPr fontId="1"/>
  </si>
  <si>
    <r>
      <t>◎販売電力量を各メニ</t>
    </r>
    <r>
      <rPr>
        <b/>
        <sz val="14"/>
        <color theme="1"/>
        <rFont val="ＭＳ Ｐゴシック"/>
        <family val="3"/>
        <charset val="128"/>
      </rPr>
      <t>ューに配分</t>
    </r>
    <rPh sb="13" eb="15">
      <t>ハイブン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</si>
</sst>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00_ "/>
    <numFmt numFmtId="177" formatCode="0.0000_ "/>
    <numFmt numFmtId="178" formatCode="#,##0_ "/>
    <numFmt numFmtId="179" formatCode="#,##0;&quot;▲ &quot;#,##0"/>
    <numFmt numFmtId="180" formatCode="0.0_);[Red]\(0.0\)"/>
    <numFmt numFmtId="181" formatCode="#,##0.000000_ "/>
    <numFmt numFmtId="182" formatCode="0.0_ "/>
    <numFmt numFmtId="183" formatCode="0.00_);[Red]\(0.00\)"/>
    <numFmt numFmtId="184" formatCode="#,##0.000_ "/>
    <numFmt numFmtId="185" formatCode="0.000_ "/>
    <numFmt numFmtId="186" formatCode="0.000_);[Red]\(0.000\)"/>
    <numFmt numFmtId="187" formatCode="0.000000_ "/>
    <numFmt numFmtId="188" formatCode="#,##0.000000;&quot;▲ &quot;#,##0.000000"/>
    <numFmt numFmtId="189" formatCode="0.000000;&quot;▲ &quot;0.000000"/>
    <numFmt numFmtId="190" formatCode="0.00_ "/>
    <numFmt numFmtId="191" formatCode="#,##0.000;&quot;▲ &quot;#,##0.000"/>
    <numFmt numFmtId="192" formatCode="#,##0;&quot;△ &quot;#,##0"/>
    <numFmt numFmtId="193" formatCode="0.000;&quot;▲ &quot;0.000"/>
    <numFmt numFmtId="194" formatCode="#,##0.00_ "/>
    <numFmt numFmtId="195" formatCode="#,##0.00;&quot;▲ &quot;#,##0.00"/>
  </numFmts>
  <fonts count="42" x14ac:knownFonts="1">
    <font>
      <sz val="11"/>
      <name val="ＭＳ Ｐゴシック"/>
      <family val="3"/>
      <charset val="128"/>
    </font>
    <font>
      <sz val="6"/>
      <name val="ＭＳ Ｐゴシック"/>
      <family val="3"/>
      <charset val="128"/>
    </font>
    <font>
      <sz val="10"/>
      <name val="ＭＳ Ｐゴシック"/>
      <family val="3"/>
      <charset val="128"/>
    </font>
    <font>
      <vertAlign val="superscript"/>
      <sz val="8"/>
      <name val="ＭＳ Ｐゴシック"/>
      <family val="3"/>
      <charset val="128"/>
    </font>
    <font>
      <sz val="8"/>
      <name val="ＭＳ Ｐゴシック"/>
      <family val="3"/>
      <charset val="128"/>
    </font>
    <font>
      <vertAlign val="superscript"/>
      <sz val="1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vertAlign val="superscript"/>
      <sz val="12"/>
      <name val="ＭＳ Ｐゴシック"/>
      <family val="3"/>
      <charset val="128"/>
    </font>
    <font>
      <sz val="16"/>
      <name val="ＭＳ Ｐゴシック"/>
      <family val="3"/>
      <charset val="128"/>
    </font>
    <font>
      <vertAlign val="superscript"/>
      <sz val="11"/>
      <name val="ＭＳ Ｐゴシック"/>
      <family val="3"/>
      <charset val="128"/>
    </font>
    <font>
      <sz val="14"/>
      <name val="ＭＳ Ｐゴシック"/>
      <family val="3"/>
      <charset val="128"/>
    </font>
    <font>
      <b/>
      <vertAlign val="subscript"/>
      <sz val="12"/>
      <name val="ＭＳ Ｐゴシック"/>
      <family val="3"/>
      <charset val="128"/>
    </font>
    <font>
      <vertAlign val="subscript"/>
      <sz val="10"/>
      <name val="ＭＳ Ｐゴシック"/>
      <family val="3"/>
      <charset val="128"/>
    </font>
    <font>
      <sz val="9"/>
      <name val="ＭＳ Ｐゴシック"/>
      <family val="3"/>
      <charset val="128"/>
    </font>
    <font>
      <vertAlign val="subscript"/>
      <sz val="8"/>
      <name val="ＭＳ Ｐゴシック"/>
      <family val="3"/>
      <charset val="128"/>
    </font>
    <font>
      <b/>
      <sz val="20"/>
      <name val="ＭＳ Ｐゴシック"/>
      <family val="3"/>
      <charset val="128"/>
    </font>
    <font>
      <vertAlign val="subscript"/>
      <sz val="11"/>
      <name val="ＭＳ Ｐゴシック"/>
      <family val="3"/>
      <charset val="128"/>
    </font>
    <font>
      <sz val="12"/>
      <name val="ＭＳ Ｐゴシック"/>
      <family val="3"/>
      <charset val="128"/>
    </font>
    <font>
      <b/>
      <vertAlign val="subscript"/>
      <sz val="14"/>
      <name val="ＭＳ Ｐゴシック"/>
      <family val="3"/>
      <charset val="128"/>
    </font>
    <font>
      <b/>
      <vertAlign val="superscript"/>
      <sz val="14"/>
      <name val="ＭＳ Ｐゴシック"/>
      <family val="3"/>
      <charset val="128"/>
    </font>
    <font>
      <sz val="11"/>
      <color indexed="10"/>
      <name val="ＭＳ Ｐゴシック"/>
      <family val="3"/>
      <charset val="128"/>
    </font>
    <font>
      <sz val="10"/>
      <color indexed="8"/>
      <name val="ＭＳ Ｐゴシック"/>
      <family val="3"/>
      <charset val="128"/>
    </font>
    <font>
      <vertAlign val="superscript"/>
      <sz val="10"/>
      <color indexed="8"/>
      <name val="ＭＳ Ｐゴシック"/>
      <family val="3"/>
      <charset val="128"/>
    </font>
    <font>
      <b/>
      <sz val="12"/>
      <color indexed="8"/>
      <name val="ＭＳ Ｐゴシック"/>
      <family val="3"/>
      <charset val="128"/>
    </font>
    <font>
      <b/>
      <vertAlign val="superscript"/>
      <sz val="12"/>
      <color indexed="8"/>
      <name val="ＭＳ Ｐゴシック"/>
      <family val="3"/>
      <charset val="128"/>
    </font>
    <font>
      <b/>
      <vertAlign val="subscript"/>
      <sz val="12"/>
      <color indexed="8"/>
      <name val="ＭＳ Ｐゴシック"/>
      <family val="3"/>
      <charset val="128"/>
    </font>
    <font>
      <b/>
      <sz val="10"/>
      <name val="ＭＳ Ｐゴシック"/>
      <family val="3"/>
      <charset val="128"/>
    </font>
    <font>
      <sz val="10"/>
      <color indexed="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strike/>
      <sz val="10"/>
      <color rgb="FFFF0000"/>
      <name val="ＭＳ Ｐゴシック"/>
      <family val="3"/>
      <charset val="128"/>
    </font>
    <font>
      <strike/>
      <sz val="11"/>
      <color rgb="FFFF0000"/>
      <name val="ＭＳ Ｐゴシック"/>
      <family val="3"/>
      <charset val="128"/>
    </font>
    <font>
      <strike/>
      <sz val="8"/>
      <color rgb="FFFF0000"/>
      <name val="ＭＳ Ｐゴシック"/>
      <family val="3"/>
      <charset val="128"/>
    </font>
    <font>
      <sz val="11"/>
      <color theme="1"/>
      <name val="ＭＳ Ｐゴシック"/>
      <family val="3"/>
      <charset val="128"/>
    </font>
    <font>
      <b/>
      <sz val="14"/>
      <color theme="1"/>
      <name val="ＭＳ Ｐゴシック"/>
      <family val="3"/>
      <charset val="128"/>
    </font>
    <font>
      <sz val="10"/>
      <color rgb="FFFF0000"/>
      <name val="ＭＳ Ｐゴシック"/>
      <family val="3"/>
      <charset val="128"/>
    </font>
    <font>
      <b/>
      <sz val="12"/>
      <color theme="1"/>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1" tint="0.249977111117893"/>
        <bgColor indexed="64"/>
      </patternFill>
    </fill>
  </fills>
  <borders count="164">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diagonal/>
    </border>
    <border>
      <left/>
      <right/>
      <top style="hair">
        <color indexed="64"/>
      </top>
      <bottom/>
      <diagonal/>
    </border>
    <border>
      <left style="double">
        <color indexed="64"/>
      </left>
      <right style="thin">
        <color indexed="64"/>
      </right>
      <top style="medium">
        <color indexed="64"/>
      </top>
      <bottom/>
      <diagonal/>
    </border>
    <border>
      <left/>
      <right/>
      <top style="medium">
        <color indexed="64"/>
      </top>
      <bottom style="dashDotDot">
        <color indexed="64"/>
      </bottom>
      <diagonal/>
    </border>
    <border>
      <left/>
      <right/>
      <top style="dashDotDot">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medium">
        <color indexed="64"/>
      </top>
      <bottom/>
      <diagonal/>
    </border>
    <border>
      <left style="thin">
        <color indexed="64"/>
      </left>
      <right style="dashDotDot">
        <color indexed="64"/>
      </right>
      <top style="medium">
        <color indexed="64"/>
      </top>
      <bottom style="dashDotDot">
        <color indexed="64"/>
      </bottom>
      <diagonal/>
    </border>
    <border>
      <left style="dashDotDot">
        <color indexed="64"/>
      </left>
      <right style="dashDotDot">
        <color indexed="64"/>
      </right>
      <top style="medium">
        <color indexed="64"/>
      </top>
      <bottom style="dashDotDot">
        <color indexed="64"/>
      </bottom>
      <diagonal/>
    </border>
    <border>
      <left style="dashDotDot">
        <color indexed="64"/>
      </left>
      <right style="medium">
        <color indexed="64"/>
      </right>
      <top style="medium">
        <color indexed="64"/>
      </top>
      <bottom style="dashDotDot">
        <color indexed="64"/>
      </bottom>
      <diagonal/>
    </border>
    <border>
      <left style="thin">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medium">
        <color indexed="64"/>
      </right>
      <top style="dashDotDot">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medium">
        <color indexed="64"/>
      </right>
      <top style="dashDotDot">
        <color indexed="64"/>
      </top>
      <bottom style="thin">
        <color indexed="64"/>
      </bottom>
      <diagonal/>
    </border>
    <border>
      <left style="thin">
        <color indexed="64"/>
      </left>
      <right style="dashDotDot">
        <color indexed="64"/>
      </right>
      <top/>
      <bottom style="dashDotDot">
        <color indexed="64"/>
      </bottom>
      <diagonal/>
    </border>
    <border>
      <left style="dashDotDot">
        <color indexed="64"/>
      </left>
      <right style="thin">
        <color indexed="64"/>
      </right>
      <top/>
      <bottom style="dashDotDot">
        <color indexed="64"/>
      </bottom>
      <diagonal/>
    </border>
    <border>
      <left style="dashDotDot">
        <color indexed="64"/>
      </left>
      <right style="thin">
        <color indexed="64"/>
      </right>
      <top style="dashDotDot">
        <color indexed="64"/>
      </top>
      <bottom style="dashDotDot">
        <color indexed="64"/>
      </bottom>
      <diagonal/>
    </border>
    <border>
      <left/>
      <right/>
      <top/>
      <bottom style="dashDotDot">
        <color indexed="64"/>
      </bottom>
      <diagonal/>
    </border>
    <border>
      <left style="dashDotDot">
        <color indexed="64"/>
      </left>
      <right style="dashDotDot">
        <color indexed="64"/>
      </right>
      <top/>
      <bottom style="dashDotDot">
        <color indexed="64"/>
      </bottom>
      <diagonal/>
    </border>
    <border>
      <left style="dashDotDot">
        <color indexed="64"/>
      </left>
      <right style="medium">
        <color indexed="64"/>
      </right>
      <top/>
      <bottom style="dashDotDot">
        <color indexed="64"/>
      </bottom>
      <diagonal/>
    </border>
    <border>
      <left style="thin">
        <color indexed="64"/>
      </left>
      <right style="dashDotDot">
        <color indexed="64"/>
      </right>
      <top style="dashDotDot">
        <color indexed="64"/>
      </top>
      <bottom style="medium">
        <color indexed="64"/>
      </bottom>
      <diagonal/>
    </border>
    <border>
      <left style="dashDotDot">
        <color indexed="64"/>
      </left>
      <right style="dashDotDot">
        <color indexed="64"/>
      </right>
      <top style="dashDotDot">
        <color indexed="64"/>
      </top>
      <bottom style="medium">
        <color indexed="64"/>
      </bottom>
      <diagonal/>
    </border>
    <border>
      <left style="dashDotDot">
        <color indexed="64"/>
      </left>
      <right style="medium">
        <color indexed="64"/>
      </right>
      <top style="dashDotDot">
        <color indexed="64"/>
      </top>
      <bottom style="medium">
        <color indexed="64"/>
      </bottom>
      <diagonal/>
    </border>
    <border>
      <left style="dashDotDot">
        <color indexed="64"/>
      </left>
      <right style="thin">
        <color indexed="64"/>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30" fillId="0" borderId="0" applyFont="0" applyFill="0" applyBorder="0" applyAlignment="0" applyProtection="0">
      <alignment vertical="center"/>
    </xf>
    <xf numFmtId="0" fontId="30" fillId="0" borderId="0">
      <alignment vertical="center"/>
    </xf>
  </cellStyleXfs>
  <cellXfs count="657">
    <xf numFmtId="0" fontId="0" fillId="0" borderId="0" xfId="0"/>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2" fillId="0" borderId="6" xfId="0" applyFont="1" applyFill="1" applyBorder="1" applyAlignment="1">
      <alignment horizontal="center" vertical="center" wrapText="1"/>
    </xf>
    <xf numFmtId="0" fontId="15" fillId="0" borderId="0" xfId="0" applyFont="1" applyFill="1" applyBorder="1" applyAlignment="1">
      <alignment vertical="center"/>
    </xf>
    <xf numFmtId="0" fontId="4" fillId="0" borderId="0" xfId="0"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xf numFmtId="0" fontId="2" fillId="0" borderId="10" xfId="0" applyFont="1" applyFill="1" applyBorder="1" applyAlignment="1">
      <alignment horizontal="centerContinuous"/>
    </xf>
    <xf numFmtId="0" fontId="2" fillId="0" borderId="11" xfId="0" applyFont="1" applyFill="1" applyBorder="1" applyAlignment="1">
      <alignment horizontal="center"/>
    </xf>
    <xf numFmtId="0" fontId="2" fillId="0" borderId="11" xfId="0" applyFont="1" applyFill="1" applyBorder="1" applyAlignment="1">
      <alignment horizontal="centerContinuous"/>
    </xf>
    <xf numFmtId="180" fontId="0" fillId="0" borderId="8" xfId="0" applyNumberFormat="1" applyFont="1" applyFill="1" applyBorder="1"/>
    <xf numFmtId="176" fontId="2" fillId="0" borderId="8" xfId="0" applyNumberFormat="1" applyFont="1" applyFill="1" applyBorder="1" applyAlignment="1">
      <alignment vertical="center"/>
    </xf>
    <xf numFmtId="0" fontId="0" fillId="0" borderId="8" xfId="0" applyFont="1" applyFill="1" applyBorder="1" applyAlignment="1">
      <alignment horizontal="right"/>
    </xf>
    <xf numFmtId="183" fontId="0" fillId="0" borderId="8" xfId="0" applyNumberFormat="1" applyFont="1" applyFill="1" applyBorder="1"/>
    <xf numFmtId="0" fontId="0" fillId="0" borderId="8" xfId="0" applyFont="1" applyFill="1" applyBorder="1" applyAlignment="1">
      <alignment horizontal="center" vertical="center"/>
    </xf>
    <xf numFmtId="182" fontId="0" fillId="0" borderId="8" xfId="0" applyNumberFormat="1" applyFont="1" applyFill="1" applyBorder="1" applyAlignment="1">
      <alignment vertical="center"/>
    </xf>
    <xf numFmtId="0" fontId="0" fillId="0" borderId="8" xfId="0" applyFont="1" applyFill="1" applyBorder="1" applyAlignment="1">
      <alignment horizontal="center"/>
    </xf>
    <xf numFmtId="177" fontId="0" fillId="0" borderId="8" xfId="0" applyNumberFormat="1" applyFont="1" applyFill="1" applyBorder="1"/>
    <xf numFmtId="0" fontId="2" fillId="0" borderId="0" xfId="0" applyFont="1" applyFill="1" applyBorder="1" applyAlignment="1">
      <alignment horizontal="center" vertical="center"/>
    </xf>
    <xf numFmtId="179" fontId="0"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179" fontId="2" fillId="0" borderId="0" xfId="0" applyNumberFormat="1"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179" fontId="2" fillId="0" borderId="15" xfId="0" applyNumberFormat="1" applyFont="1" applyFill="1" applyBorder="1" applyAlignment="1">
      <alignment vertical="center"/>
    </xf>
    <xf numFmtId="179" fontId="2" fillId="0" borderId="16" xfId="0" applyNumberFormat="1" applyFont="1" applyFill="1" applyBorder="1" applyAlignment="1">
      <alignment vertical="center"/>
    </xf>
    <xf numFmtId="179" fontId="2" fillId="0" borderId="17" xfId="0" applyNumberFormat="1" applyFont="1" applyFill="1" applyBorder="1" applyAlignment="1">
      <alignment vertical="center"/>
    </xf>
    <xf numFmtId="179" fontId="2" fillId="0" borderId="18" xfId="0" applyNumberFormat="1" applyFont="1" applyFill="1" applyBorder="1" applyAlignment="1">
      <alignment vertical="center"/>
    </xf>
    <xf numFmtId="0" fontId="4" fillId="0" borderId="0" xfId="0" applyFont="1" applyFill="1" applyBorder="1" applyAlignment="1">
      <alignment horizontal="left" wrapText="1"/>
    </xf>
    <xf numFmtId="0" fontId="7" fillId="0" borderId="0" xfId="0" applyFont="1" applyFill="1" applyAlignment="1">
      <alignment vertical="center"/>
    </xf>
    <xf numFmtId="176" fontId="2" fillId="0" borderId="1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0" fillId="0" borderId="0" xfId="0" applyFont="1" applyFill="1" applyAlignment="1">
      <alignment horizontal="right" vertical="center"/>
    </xf>
    <xf numFmtId="0" fontId="17" fillId="0" borderId="2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center"/>
    </xf>
    <xf numFmtId="0" fontId="0" fillId="0" borderId="0" xfId="0" applyFont="1" applyFill="1" applyAlignment="1"/>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Border="1" applyAlignment="1">
      <alignment horizontal="center"/>
    </xf>
    <xf numFmtId="0" fontId="0" fillId="0" borderId="8" xfId="0" applyFont="1" applyFill="1" applyBorder="1" applyAlignment="1">
      <alignment horizontal="center" vertical="center" wrapText="1"/>
    </xf>
    <xf numFmtId="0" fontId="0" fillId="0" borderId="8" xfId="0" applyFont="1" applyFill="1" applyBorder="1"/>
    <xf numFmtId="0" fontId="10" fillId="0" borderId="0" xfId="0" applyFont="1" applyFill="1" applyAlignment="1"/>
    <xf numFmtId="0" fontId="2" fillId="0" borderId="11" xfId="0" applyFont="1" applyFill="1" applyBorder="1"/>
    <xf numFmtId="0" fontId="2" fillId="0" borderId="11" xfId="0" applyFont="1" applyFill="1" applyBorder="1" applyAlignment="1">
      <alignment horizontal="right"/>
    </xf>
    <xf numFmtId="0" fontId="0" fillId="0" borderId="0" xfId="0" applyFont="1" applyFill="1" applyBorder="1"/>
    <xf numFmtId="0" fontId="0" fillId="0" borderId="5" xfId="0" applyFont="1" applyFill="1" applyBorder="1"/>
    <xf numFmtId="0" fontId="0" fillId="0" borderId="8" xfId="0" applyFont="1" applyFill="1" applyBorder="1" applyAlignment="1">
      <alignment horizontal="center" wrapText="1"/>
    </xf>
    <xf numFmtId="177" fontId="0" fillId="0" borderId="8" xfId="0" applyNumberFormat="1" applyFont="1" applyFill="1" applyBorder="1" applyAlignment="1">
      <alignment wrapText="1"/>
    </xf>
    <xf numFmtId="0" fontId="6" fillId="0" borderId="0" xfId="0" applyFont="1" applyFill="1" applyAlignment="1">
      <alignment vertical="center" wrapText="1"/>
    </xf>
    <xf numFmtId="0" fontId="0"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Border="1" applyAlignment="1">
      <alignment vertical="center"/>
    </xf>
    <xf numFmtId="0" fontId="0" fillId="0" borderId="0" xfId="0" applyFont="1" applyFill="1" applyBorder="1" applyAlignment="1">
      <alignment vertical="center"/>
    </xf>
    <xf numFmtId="0" fontId="2" fillId="0" borderId="22" xfId="0" applyFont="1" applyFill="1" applyBorder="1" applyAlignment="1">
      <alignment vertical="center"/>
    </xf>
    <xf numFmtId="0" fontId="2" fillId="0" borderId="12" xfId="0" applyFont="1" applyFill="1" applyBorder="1" applyAlignment="1">
      <alignment horizontal="center" vertical="center" wrapText="1"/>
    </xf>
    <xf numFmtId="0" fontId="0" fillId="0" borderId="22" xfId="0" applyFont="1" applyFill="1" applyBorder="1" applyAlignment="1">
      <alignment vertical="center"/>
    </xf>
    <xf numFmtId="0" fontId="2" fillId="0" borderId="9"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22" xfId="0" applyFont="1" applyFill="1" applyBorder="1" applyAlignment="1">
      <alignment horizontal="center" vertical="center"/>
    </xf>
    <xf numFmtId="0" fontId="6" fillId="0" borderId="0" xfId="0" applyFont="1" applyFill="1" applyBorder="1" applyAlignment="1">
      <alignment vertical="center"/>
    </xf>
    <xf numFmtId="0" fontId="19"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0" xfId="0" applyFont="1" applyFill="1" applyAlignment="1">
      <alignment vertical="top" wrapText="1"/>
    </xf>
    <xf numFmtId="0" fontId="0" fillId="0" borderId="26"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29" xfId="0" applyFont="1" applyFill="1" applyBorder="1" applyAlignment="1">
      <alignment horizontal="center" vertical="center"/>
    </xf>
    <xf numFmtId="0" fontId="0" fillId="0" borderId="30" xfId="0" applyFont="1" applyFill="1" applyBorder="1" applyAlignment="1">
      <alignment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vertical="center"/>
    </xf>
    <xf numFmtId="179" fontId="2" fillId="0" borderId="0" xfId="0" applyNumberFormat="1" applyFont="1" applyFill="1" applyBorder="1" applyAlignment="1">
      <alignment horizontal="right" vertical="center"/>
    </xf>
    <xf numFmtId="0" fontId="6" fillId="0" borderId="0" xfId="0" applyFont="1" applyFill="1"/>
    <xf numFmtId="0" fontId="2" fillId="0" borderId="43" xfId="0" applyFont="1" applyFill="1" applyBorder="1" applyAlignment="1">
      <alignment horizontal="center" vertical="center" wrapText="1"/>
    </xf>
    <xf numFmtId="176" fontId="2" fillId="0" borderId="44" xfId="0" applyNumberFormat="1" applyFont="1" applyFill="1" applyBorder="1" applyAlignment="1">
      <alignment horizontal="right" vertical="center"/>
    </xf>
    <xf numFmtId="0" fontId="2" fillId="0" borderId="45" xfId="0" applyFont="1" applyFill="1" applyBorder="1" applyAlignment="1">
      <alignment horizontal="center" vertical="center"/>
    </xf>
    <xf numFmtId="176" fontId="2" fillId="0" borderId="19"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79" fontId="2" fillId="0" borderId="46" xfId="0" applyNumberFormat="1" applyFont="1" applyFill="1" applyBorder="1" applyAlignment="1">
      <alignment vertical="center"/>
    </xf>
    <xf numFmtId="0" fontId="0" fillId="0" borderId="46" xfId="0" applyFont="1" applyFill="1" applyBorder="1" applyAlignment="1">
      <alignment vertical="center"/>
    </xf>
    <xf numFmtId="0" fontId="2" fillId="0" borderId="23" xfId="0" applyFont="1" applyFill="1" applyBorder="1" applyAlignment="1">
      <alignment horizontal="center" vertical="center"/>
    </xf>
    <xf numFmtId="0" fontId="12" fillId="0" borderId="0" xfId="0" applyFont="1" applyFill="1" applyAlignment="1">
      <alignment vertical="center"/>
    </xf>
    <xf numFmtId="0" fontId="2" fillId="0" borderId="47" xfId="0" applyFont="1" applyFill="1" applyBorder="1" applyAlignment="1">
      <alignment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2" fillId="0" borderId="52" xfId="0" applyFont="1" applyFill="1" applyBorder="1" applyAlignment="1">
      <alignment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wrapText="1"/>
    </xf>
    <xf numFmtId="0" fontId="4" fillId="0" borderId="10" xfId="0" applyFont="1" applyFill="1" applyBorder="1" applyAlignment="1">
      <alignment vertical="center"/>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178" fontId="2" fillId="2" borderId="57" xfId="0" applyNumberFormat="1" applyFont="1" applyFill="1" applyBorder="1" applyAlignment="1">
      <alignment vertical="center"/>
    </xf>
    <xf numFmtId="178" fontId="2" fillId="2" borderId="58" xfId="0" applyNumberFormat="1" applyFont="1" applyFill="1" applyBorder="1" applyAlignment="1">
      <alignment vertical="center"/>
    </xf>
    <xf numFmtId="178" fontId="2" fillId="2" borderId="59" xfId="0" applyNumberFormat="1" applyFont="1" applyFill="1" applyBorder="1" applyAlignment="1">
      <alignment vertical="center"/>
    </xf>
    <xf numFmtId="178" fontId="2" fillId="2" borderId="60" xfId="0" applyNumberFormat="1" applyFont="1" applyFill="1" applyBorder="1" applyAlignment="1">
      <alignment vertical="center"/>
    </xf>
    <xf numFmtId="178" fontId="2" fillId="2" borderId="61" xfId="0" applyNumberFormat="1" applyFont="1" applyFill="1" applyBorder="1" applyAlignment="1">
      <alignment vertical="center"/>
    </xf>
    <xf numFmtId="179" fontId="2" fillId="3" borderId="1" xfId="0" applyNumberFormat="1" applyFont="1" applyFill="1" applyBorder="1" applyAlignment="1">
      <alignment vertical="center"/>
    </xf>
    <xf numFmtId="179" fontId="2" fillId="3" borderId="62" xfId="0" applyNumberFormat="1" applyFont="1" applyFill="1" applyBorder="1" applyAlignment="1">
      <alignment horizontal="right" vertical="center"/>
    </xf>
    <xf numFmtId="179" fontId="2" fillId="3" borderId="63" xfId="0" applyNumberFormat="1" applyFont="1" applyFill="1" applyBorder="1" applyAlignment="1">
      <alignment vertical="center"/>
    </xf>
    <xf numFmtId="179" fontId="2" fillId="3" borderId="64" xfId="0" applyNumberFormat="1" applyFont="1" applyFill="1" applyBorder="1" applyAlignment="1">
      <alignment vertical="center"/>
    </xf>
    <xf numFmtId="179" fontId="2" fillId="2" borderId="32" xfId="0" applyNumberFormat="1" applyFont="1" applyFill="1" applyBorder="1" applyAlignment="1">
      <alignment vertical="center"/>
    </xf>
    <xf numFmtId="179" fontId="2" fillId="2" borderId="44" xfId="0" applyNumberFormat="1" applyFont="1" applyFill="1" applyBorder="1" applyAlignment="1">
      <alignment vertical="center"/>
    </xf>
    <xf numFmtId="179" fontId="2" fillId="2" borderId="8" xfId="0" applyNumberFormat="1" applyFont="1" applyFill="1" applyBorder="1" applyAlignment="1">
      <alignment vertical="center"/>
    </xf>
    <xf numFmtId="179" fontId="2" fillId="2" borderId="21" xfId="0" applyNumberFormat="1" applyFont="1" applyFill="1" applyBorder="1" applyAlignment="1">
      <alignment vertical="center"/>
    </xf>
    <xf numFmtId="179" fontId="2" fillId="2" borderId="1" xfId="0" applyNumberFormat="1" applyFont="1" applyFill="1" applyBorder="1" applyAlignment="1">
      <alignment vertical="center"/>
    </xf>
    <xf numFmtId="179" fontId="2" fillId="3" borderId="65" xfId="0" applyNumberFormat="1" applyFont="1" applyFill="1" applyBorder="1" applyAlignment="1">
      <alignment vertical="center"/>
    </xf>
    <xf numFmtId="0" fontId="2" fillId="2" borderId="32" xfId="0" applyFont="1" applyFill="1" applyBorder="1" applyAlignment="1">
      <alignment vertical="center"/>
    </xf>
    <xf numFmtId="0" fontId="2" fillId="2" borderId="8" xfId="0" applyFont="1" applyFill="1" applyBorder="1" applyAlignment="1">
      <alignment vertical="center"/>
    </xf>
    <xf numFmtId="0" fontId="2" fillId="2" borderId="28" xfId="0" applyFont="1" applyFill="1" applyBorder="1" applyAlignment="1">
      <alignment vertical="center"/>
    </xf>
    <xf numFmtId="181" fontId="2" fillId="3" borderId="32"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0" fontId="0" fillId="0" borderId="0" xfId="0" applyFont="1" applyFill="1" applyBorder="1" applyAlignment="1">
      <alignment horizontal="right" vertical="center"/>
    </xf>
    <xf numFmtId="181" fontId="2" fillId="2" borderId="8" xfId="0" applyNumberFormat="1" applyFont="1" applyFill="1" applyBorder="1" applyAlignment="1">
      <alignment horizontal="right" vertical="center"/>
    </xf>
    <xf numFmtId="181" fontId="2" fillId="0" borderId="44" xfId="0" applyNumberFormat="1" applyFont="1" applyFill="1" applyBorder="1" applyAlignment="1">
      <alignment horizontal="right" vertical="center"/>
    </xf>
    <xf numFmtId="181" fontId="2" fillId="2" borderId="28" xfId="0" applyNumberFormat="1" applyFont="1" applyFill="1" applyBorder="1" applyAlignment="1">
      <alignment horizontal="right" vertical="center"/>
    </xf>
    <xf numFmtId="0" fontId="2" fillId="2" borderId="4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6" xfId="0" applyFont="1" applyFill="1" applyBorder="1" applyAlignment="1">
      <alignment horizontal="center" vertical="center"/>
    </xf>
    <xf numFmtId="185" fontId="0" fillId="3" borderId="44" xfId="0" applyNumberFormat="1" applyFont="1" applyFill="1" applyBorder="1" applyAlignment="1">
      <alignment horizontal="center" vertical="top" wrapText="1"/>
    </xf>
    <xf numFmtId="0" fontId="2" fillId="2" borderId="51"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31" fillId="0" borderId="0" xfId="0" applyFont="1" applyFill="1" applyAlignment="1">
      <alignment vertical="center"/>
    </xf>
    <xf numFmtId="0" fontId="2" fillId="2" borderId="47" xfId="0" applyFont="1" applyFill="1" applyBorder="1" applyAlignment="1">
      <alignment horizontal="center" vertical="center" shrinkToFit="1"/>
    </xf>
    <xf numFmtId="181" fontId="2" fillId="2" borderId="32" xfId="0" applyNumberFormat="1" applyFont="1" applyFill="1" applyBorder="1" applyAlignment="1">
      <alignment horizontal="right" vertical="center"/>
    </xf>
    <xf numFmtId="178" fontId="2" fillId="0" borderId="62" xfId="0" applyNumberFormat="1" applyFont="1" applyFill="1" applyBorder="1" applyAlignment="1">
      <alignment horizontal="right" vertical="center"/>
    </xf>
    <xf numFmtId="189" fontId="2" fillId="3" borderId="68" xfId="0" applyNumberFormat="1" applyFont="1" applyFill="1" applyBorder="1" applyAlignment="1">
      <alignment horizontal="right" vertical="center"/>
    </xf>
    <xf numFmtId="189" fontId="2" fillId="3" borderId="69" xfId="0" applyNumberFormat="1" applyFont="1" applyFill="1" applyBorder="1" applyAlignment="1">
      <alignment horizontal="right" vertical="center"/>
    </xf>
    <xf numFmtId="178" fontId="2" fillId="0" borderId="19" xfId="0" applyNumberFormat="1" applyFont="1" applyFill="1" applyBorder="1" applyAlignment="1">
      <alignment horizontal="center" vertical="center"/>
    </xf>
    <xf numFmtId="178" fontId="2" fillId="3" borderId="1" xfId="0" applyNumberFormat="1" applyFont="1" applyFill="1" applyBorder="1" applyAlignment="1">
      <alignment vertical="center"/>
    </xf>
    <xf numFmtId="178" fontId="2" fillId="3" borderId="3" xfId="0" applyNumberFormat="1" applyFont="1" applyFill="1" applyBorder="1" applyAlignment="1">
      <alignment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7" xfId="0" applyFont="1" applyFill="1" applyBorder="1" applyAlignment="1">
      <alignment horizontal="center" vertical="center"/>
    </xf>
    <xf numFmtId="178" fontId="2" fillId="2" borderId="44" xfId="0" applyNumberFormat="1" applyFont="1" applyFill="1" applyBorder="1" applyAlignment="1">
      <alignment vertical="center"/>
    </xf>
    <xf numFmtId="179" fontId="2" fillId="3" borderId="44" xfId="0" applyNumberFormat="1" applyFont="1" applyFill="1" applyBorder="1" applyAlignment="1">
      <alignment vertical="center"/>
    </xf>
    <xf numFmtId="178" fontId="2" fillId="2" borderId="8" xfId="0" applyNumberFormat="1" applyFont="1" applyFill="1" applyBorder="1" applyAlignment="1">
      <alignment vertical="center"/>
    </xf>
    <xf numFmtId="178" fontId="2" fillId="2" borderId="11" xfId="0" applyNumberFormat="1" applyFont="1" applyFill="1" applyBorder="1" applyAlignment="1">
      <alignment vertical="center"/>
    </xf>
    <xf numFmtId="179" fontId="2" fillId="3" borderId="19" xfId="0" applyNumberFormat="1" applyFont="1" applyFill="1" applyBorder="1" applyAlignment="1">
      <alignment vertical="center"/>
    </xf>
    <xf numFmtId="178" fontId="2" fillId="3" borderId="44" xfId="0" applyNumberFormat="1" applyFont="1" applyFill="1" applyBorder="1" applyAlignment="1">
      <alignment vertical="center"/>
    </xf>
    <xf numFmtId="178" fontId="2" fillId="3" borderId="8" xfId="0" applyNumberFormat="1" applyFont="1" applyFill="1" applyBorder="1" applyAlignment="1">
      <alignment vertical="center"/>
    </xf>
    <xf numFmtId="178" fontId="2" fillId="3" borderId="11" xfId="0" applyNumberFormat="1" applyFont="1" applyFill="1" applyBorder="1" applyAlignment="1">
      <alignment vertical="center"/>
    </xf>
    <xf numFmtId="192" fontId="2" fillId="3" borderId="44" xfId="0" applyNumberFormat="1" applyFont="1" applyFill="1" applyBorder="1" applyAlignment="1">
      <alignment vertical="center"/>
    </xf>
    <xf numFmtId="179" fontId="2" fillId="2" borderId="70" xfId="0" applyNumberFormat="1" applyFont="1" applyFill="1" applyBorder="1" applyAlignment="1">
      <alignment vertical="center"/>
    </xf>
    <xf numFmtId="179" fontId="2" fillId="3" borderId="19" xfId="0" applyNumberFormat="1" applyFont="1" applyFill="1" applyBorder="1" applyAlignment="1">
      <alignment horizontal="right" vertical="center"/>
    </xf>
    <xf numFmtId="0" fontId="2" fillId="0" borderId="71" xfId="0" applyFont="1" applyFill="1" applyBorder="1" applyAlignment="1">
      <alignment vertical="center"/>
    </xf>
    <xf numFmtId="0" fontId="2" fillId="0" borderId="72" xfId="0" applyFont="1" applyFill="1" applyBorder="1" applyAlignment="1">
      <alignment vertical="center"/>
    </xf>
    <xf numFmtId="0" fontId="2" fillId="0" borderId="73" xfId="0" applyFont="1" applyFill="1" applyBorder="1" applyAlignment="1">
      <alignment horizontal="center" vertical="center"/>
    </xf>
    <xf numFmtId="179" fontId="2" fillId="3" borderId="8" xfId="0" applyNumberFormat="1" applyFont="1" applyFill="1" applyBorder="1" applyAlignment="1">
      <alignment vertical="center"/>
    </xf>
    <xf numFmtId="179" fontId="2" fillId="3" borderId="21" xfId="0" applyNumberFormat="1" applyFont="1" applyFill="1" applyBorder="1" applyAlignment="1">
      <alignment vertical="center"/>
    </xf>
    <xf numFmtId="179" fontId="2" fillId="3" borderId="70" xfId="0" applyNumberFormat="1" applyFont="1" applyFill="1" applyBorder="1" applyAlignment="1">
      <alignment vertical="center"/>
    </xf>
    <xf numFmtId="178" fontId="2" fillId="2" borderId="32" xfId="0" applyNumberFormat="1" applyFont="1" applyFill="1" applyBorder="1" applyAlignment="1">
      <alignment vertical="center"/>
    </xf>
    <xf numFmtId="178" fontId="2" fillId="2" borderId="28" xfId="0" applyNumberFormat="1" applyFont="1" applyFill="1" applyBorder="1" applyAlignment="1">
      <alignment vertical="center"/>
    </xf>
    <xf numFmtId="178" fontId="2" fillId="3" borderId="19" xfId="0" applyNumberFormat="1" applyFont="1" applyFill="1" applyBorder="1" applyAlignment="1">
      <alignment vertical="center"/>
    </xf>
    <xf numFmtId="0" fontId="2" fillId="3" borderId="47"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179" fontId="2" fillId="3" borderId="58" xfId="0" applyNumberFormat="1" applyFont="1" applyFill="1" applyBorder="1" applyAlignment="1">
      <alignment horizontal="right" vertical="center"/>
    </xf>
    <xf numFmtId="179" fontId="2" fillId="3" borderId="61" xfId="0" applyNumberFormat="1" applyFont="1" applyFill="1" applyBorder="1" applyAlignment="1">
      <alignment horizontal="right" vertical="center"/>
    </xf>
    <xf numFmtId="179" fontId="2" fillId="3" borderId="60" xfId="0" applyNumberFormat="1" applyFont="1" applyFill="1" applyBorder="1" applyAlignment="1">
      <alignment vertical="center"/>
    </xf>
    <xf numFmtId="179" fontId="2" fillId="3" borderId="58" xfId="0" applyNumberFormat="1" applyFont="1" applyFill="1" applyBorder="1" applyAlignment="1">
      <alignment vertical="center"/>
    </xf>
    <xf numFmtId="189" fontId="2" fillId="3" borderId="32" xfId="0" applyNumberFormat="1" applyFont="1" applyFill="1" applyBorder="1" applyAlignment="1">
      <alignment horizontal="right" vertical="center"/>
    </xf>
    <xf numFmtId="189" fontId="2" fillId="3" borderId="8" xfId="0" applyNumberFormat="1" applyFont="1" applyFill="1" applyBorder="1" applyAlignment="1">
      <alignment horizontal="right" vertical="center"/>
    </xf>
    <xf numFmtId="189" fontId="2" fillId="3" borderId="19" xfId="0" applyNumberFormat="1" applyFont="1" applyFill="1" applyBorder="1" applyAlignment="1">
      <alignment horizontal="right" vertical="center"/>
    </xf>
    <xf numFmtId="178" fontId="2" fillId="2" borderId="57" xfId="0" applyNumberFormat="1" applyFont="1" applyFill="1" applyBorder="1" applyAlignment="1">
      <alignment horizontal="right" vertical="center"/>
    </xf>
    <xf numFmtId="0" fontId="2" fillId="3" borderId="48" xfId="0" applyFont="1" applyFill="1" applyBorder="1" applyAlignment="1">
      <alignment horizontal="center" vertical="center"/>
    </xf>
    <xf numFmtId="178" fontId="2" fillId="3" borderId="57" xfId="0" applyNumberFormat="1" applyFont="1" applyFill="1" applyBorder="1" applyAlignment="1">
      <alignment horizontal="right" vertical="center"/>
    </xf>
    <xf numFmtId="178" fontId="2" fillId="3" borderId="58" xfId="0" applyNumberFormat="1" applyFont="1" applyFill="1" applyBorder="1" applyAlignment="1">
      <alignment horizontal="right" vertical="center"/>
    </xf>
    <xf numFmtId="0" fontId="2" fillId="3" borderId="51" xfId="0" applyFont="1" applyFill="1" applyBorder="1" applyAlignment="1">
      <alignment horizontal="center" vertical="center"/>
    </xf>
    <xf numFmtId="0" fontId="2" fillId="3" borderId="66" xfId="0" applyFont="1" applyFill="1" applyBorder="1" applyAlignment="1">
      <alignment horizontal="center" vertical="center"/>
    </xf>
    <xf numFmtId="178" fontId="2" fillId="3" borderId="61" xfId="0" applyNumberFormat="1" applyFont="1" applyFill="1" applyBorder="1" applyAlignment="1">
      <alignment horizontal="center" vertical="center"/>
    </xf>
    <xf numFmtId="188" fontId="2" fillId="3" borderId="32" xfId="0" applyNumberFormat="1" applyFont="1" applyFill="1" applyBorder="1" applyAlignment="1">
      <alignment vertical="center"/>
    </xf>
    <xf numFmtId="188" fontId="2" fillId="3" borderId="15" xfId="0" applyNumberFormat="1" applyFont="1" applyFill="1" applyBorder="1" applyAlignment="1">
      <alignment vertical="center"/>
    </xf>
    <xf numFmtId="188" fontId="2" fillId="3" borderId="8" xfId="0" applyNumberFormat="1" applyFont="1" applyFill="1" applyBorder="1" applyAlignment="1">
      <alignment vertical="center"/>
    </xf>
    <xf numFmtId="188" fontId="2" fillId="3" borderId="16" xfId="0" applyNumberFormat="1" applyFont="1" applyFill="1" applyBorder="1" applyAlignment="1">
      <alignment vertical="center"/>
    </xf>
    <xf numFmtId="188" fontId="2" fillId="3" borderId="28" xfId="0" applyNumberFormat="1" applyFont="1" applyFill="1" applyBorder="1" applyAlignment="1">
      <alignment vertical="center"/>
    </xf>
    <xf numFmtId="188" fontId="2" fillId="3" borderId="17" xfId="0" applyNumberFormat="1" applyFont="1" applyFill="1" applyBorder="1" applyAlignment="1">
      <alignment vertical="center"/>
    </xf>
    <xf numFmtId="188" fontId="2" fillId="3" borderId="19" xfId="0" applyNumberFormat="1" applyFont="1" applyFill="1" applyBorder="1" applyAlignment="1">
      <alignment vertical="center"/>
    </xf>
    <xf numFmtId="188" fontId="2" fillId="3" borderId="64" xfId="0" applyNumberFormat="1" applyFont="1" applyFill="1" applyBorder="1" applyAlignment="1">
      <alignment vertical="center"/>
    </xf>
    <xf numFmtId="0" fontId="0" fillId="3" borderId="0" xfId="0" applyFont="1" applyFill="1" applyAlignment="1">
      <alignment horizontal="right" vertical="center"/>
    </xf>
    <xf numFmtId="0" fontId="0" fillId="0" borderId="74" xfId="0" applyFont="1" applyFill="1" applyBorder="1" applyAlignment="1">
      <alignment horizontal="center" vertical="center"/>
    </xf>
    <xf numFmtId="0" fontId="0" fillId="0" borderId="75" xfId="0" applyFont="1" applyFill="1" applyBorder="1"/>
    <xf numFmtId="0" fontId="0" fillId="0" borderId="76" xfId="0" applyFont="1" applyFill="1" applyBorder="1"/>
    <xf numFmtId="0" fontId="0" fillId="0" borderId="77" xfId="0" applyFont="1" applyFill="1" applyBorder="1"/>
    <xf numFmtId="0" fontId="0" fillId="0" borderId="78" xfId="0" applyFont="1" applyFill="1" applyBorder="1"/>
    <xf numFmtId="0" fontId="0" fillId="0" borderId="79" xfId="0" applyFont="1" applyFill="1" applyBorder="1"/>
    <xf numFmtId="0" fontId="0" fillId="0" borderId="80" xfId="0" applyFont="1" applyFill="1" applyBorder="1"/>
    <xf numFmtId="0" fontId="0" fillId="0" borderId="81" xfId="0" applyFont="1" applyFill="1" applyBorder="1"/>
    <xf numFmtId="0" fontId="0" fillId="0" borderId="82" xfId="0" applyFont="1" applyFill="1" applyBorder="1"/>
    <xf numFmtId="0" fontId="0" fillId="0" borderId="83" xfId="0" applyFont="1" applyFill="1" applyBorder="1"/>
    <xf numFmtId="0" fontId="0" fillId="0" borderId="75" xfId="0" applyFont="1" applyFill="1" applyBorder="1" applyAlignment="1">
      <alignment horizontal="right" vertical="center"/>
    </xf>
    <xf numFmtId="176" fontId="2" fillId="0" borderId="44" xfId="0" applyNumberFormat="1" applyFont="1" applyFill="1" applyBorder="1" applyAlignment="1">
      <alignment horizontal="center" vertical="center"/>
    </xf>
    <xf numFmtId="189" fontId="2" fillId="3" borderId="84" xfId="0" applyNumberFormat="1" applyFont="1" applyFill="1" applyBorder="1" applyAlignment="1">
      <alignment horizontal="right" vertical="center"/>
    </xf>
    <xf numFmtId="0" fontId="2" fillId="0" borderId="46" xfId="0" applyFont="1" applyFill="1" applyBorder="1" applyAlignment="1">
      <alignment vertical="center" wrapText="1"/>
    </xf>
    <xf numFmtId="0" fontId="2" fillId="0" borderId="46" xfId="0" applyFont="1" applyFill="1" applyBorder="1" applyAlignment="1">
      <alignment vertical="center"/>
    </xf>
    <xf numFmtId="0" fontId="2" fillId="0" borderId="30" xfId="0" applyFont="1" applyFill="1" applyBorder="1" applyAlignment="1">
      <alignment vertical="center"/>
    </xf>
    <xf numFmtId="178" fontId="2" fillId="3" borderId="29" xfId="0" applyNumberFormat="1" applyFont="1" applyFill="1" applyBorder="1" applyAlignment="1">
      <alignment vertical="center"/>
    </xf>
    <xf numFmtId="178" fontId="2" fillId="2" borderId="29" xfId="0" applyNumberFormat="1" applyFont="1" applyFill="1" applyBorder="1" applyAlignment="1">
      <alignment vertical="center"/>
    </xf>
    <xf numFmtId="178" fontId="2" fillId="3" borderId="18" xfId="0" applyNumberFormat="1" applyFont="1" applyFill="1" applyBorder="1" applyAlignment="1">
      <alignment vertical="center"/>
    </xf>
    <xf numFmtId="0" fontId="2" fillId="0" borderId="66" xfId="0" applyFont="1" applyFill="1" applyBorder="1" applyAlignment="1">
      <alignment horizontal="center" vertical="center"/>
    </xf>
    <xf numFmtId="179" fontId="2" fillId="3" borderId="29" xfId="0" applyNumberFormat="1" applyFont="1" applyFill="1" applyBorder="1" applyAlignment="1">
      <alignment vertical="center"/>
    </xf>
    <xf numFmtId="179" fontId="2" fillId="3" borderId="18" xfId="0" applyNumberFormat="1" applyFont="1" applyFill="1" applyBorder="1" applyAlignment="1">
      <alignment vertical="center"/>
    </xf>
    <xf numFmtId="0" fontId="2" fillId="0" borderId="47" xfId="0" applyFont="1" applyFill="1" applyBorder="1" applyAlignment="1">
      <alignment horizontal="center" vertical="center"/>
    </xf>
    <xf numFmtId="178" fontId="2" fillId="3" borderId="32" xfId="0" applyNumberFormat="1" applyFont="1" applyFill="1" applyBorder="1" applyAlignment="1">
      <alignment vertical="center"/>
    </xf>
    <xf numFmtId="178" fontId="2" fillId="3" borderId="15" xfId="0" applyNumberFormat="1" applyFont="1" applyFill="1" applyBorder="1" applyAlignment="1">
      <alignment vertical="center"/>
    </xf>
    <xf numFmtId="179" fontId="2" fillId="3" borderId="32" xfId="0" applyNumberFormat="1" applyFont="1" applyFill="1" applyBorder="1" applyAlignment="1">
      <alignment vertical="center"/>
    </xf>
    <xf numFmtId="179" fontId="2" fillId="3" borderId="15" xfId="0" applyNumberFormat="1" applyFont="1" applyFill="1" applyBorder="1" applyAlignment="1">
      <alignment vertical="center"/>
    </xf>
    <xf numFmtId="0" fontId="2" fillId="0" borderId="51" xfId="0" applyFont="1" applyFill="1" applyBorder="1" applyAlignment="1">
      <alignment horizontal="center" vertical="center"/>
    </xf>
    <xf numFmtId="178" fontId="2" fillId="3" borderId="16" xfId="0" applyNumberFormat="1" applyFont="1" applyFill="1" applyBorder="1" applyAlignment="1">
      <alignment vertical="center"/>
    </xf>
    <xf numFmtId="179" fontId="2" fillId="3" borderId="16" xfId="0" applyNumberFormat="1" applyFont="1" applyFill="1" applyBorder="1" applyAlignment="1">
      <alignment vertical="center"/>
    </xf>
    <xf numFmtId="0" fontId="2" fillId="0" borderId="67" xfId="0" applyFont="1" applyFill="1" applyBorder="1" applyAlignment="1">
      <alignment horizontal="center" vertical="center"/>
    </xf>
    <xf numFmtId="178" fontId="2" fillId="3" borderId="28" xfId="0" applyNumberFormat="1" applyFont="1" applyFill="1" applyBorder="1" applyAlignment="1">
      <alignment vertical="center"/>
    </xf>
    <xf numFmtId="178" fontId="2" fillId="3" borderId="17" xfId="0" applyNumberFormat="1" applyFont="1" applyFill="1" applyBorder="1" applyAlignment="1">
      <alignment vertical="center"/>
    </xf>
    <xf numFmtId="179" fontId="2" fillId="3" borderId="28" xfId="0" applyNumberFormat="1" applyFont="1" applyFill="1" applyBorder="1" applyAlignment="1">
      <alignment vertical="center"/>
    </xf>
    <xf numFmtId="179" fontId="2" fillId="3" borderId="17" xfId="0" applyNumberFormat="1" applyFont="1" applyFill="1" applyBorder="1" applyAlignment="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75" xfId="0" applyNumberFormat="1" applyFont="1" applyFill="1" applyBorder="1"/>
    <xf numFmtId="0" fontId="2" fillId="3" borderId="85" xfId="0" applyFont="1" applyFill="1" applyBorder="1" applyAlignment="1">
      <alignment horizontal="center" vertical="center"/>
    </xf>
    <xf numFmtId="178" fontId="2" fillId="3" borderId="86" xfId="0" applyNumberFormat="1" applyFont="1" applyFill="1" applyBorder="1" applyAlignment="1">
      <alignment vertical="center"/>
    </xf>
    <xf numFmtId="0" fontId="2" fillId="0" borderId="53" xfId="0" applyFont="1" applyFill="1" applyBorder="1" applyAlignment="1">
      <alignment horizontal="center" vertical="center" wrapText="1"/>
    </xf>
    <xf numFmtId="188" fontId="2" fillId="0" borderId="32" xfId="0" applyNumberFormat="1" applyFont="1" applyFill="1" applyBorder="1" applyAlignment="1">
      <alignment vertical="center"/>
    </xf>
    <xf numFmtId="188" fontId="2" fillId="0" borderId="15" xfId="0" applyNumberFormat="1" applyFont="1" applyFill="1" applyBorder="1" applyAlignment="1">
      <alignment vertical="center"/>
    </xf>
    <xf numFmtId="188" fontId="2" fillId="0" borderId="8" xfId="0" applyNumberFormat="1" applyFont="1" applyFill="1" applyBorder="1" applyAlignment="1">
      <alignment vertical="center"/>
    </xf>
    <xf numFmtId="188" fontId="2" fillId="0" borderId="16" xfId="0" applyNumberFormat="1" applyFont="1" applyFill="1" applyBorder="1" applyAlignment="1">
      <alignment vertical="center"/>
    </xf>
    <xf numFmtId="188" fontId="2" fillId="0" borderId="28" xfId="0" applyNumberFormat="1" applyFont="1" applyFill="1" applyBorder="1" applyAlignment="1">
      <alignment vertical="center"/>
    </xf>
    <xf numFmtId="188" fontId="2" fillId="0" borderId="17" xfId="0" applyNumberFormat="1" applyFont="1" applyFill="1" applyBorder="1" applyAlignment="1">
      <alignment vertical="center"/>
    </xf>
    <xf numFmtId="188" fontId="2" fillId="0" borderId="19" xfId="0" applyNumberFormat="1" applyFont="1" applyFill="1" applyBorder="1" applyAlignment="1">
      <alignment vertical="center"/>
    </xf>
    <xf numFmtId="188" fontId="2" fillId="0" borderId="64" xfId="0" applyNumberFormat="1" applyFont="1" applyFill="1" applyBorder="1" applyAlignment="1">
      <alignment vertical="center"/>
    </xf>
    <xf numFmtId="0" fontId="0" fillId="0" borderId="0" xfId="0" applyFont="1" applyFill="1" applyAlignment="1">
      <alignment horizontal="right" vertical="top"/>
    </xf>
    <xf numFmtId="184" fontId="0" fillId="0" borderId="0" xfId="0" applyNumberFormat="1" applyFont="1" applyFill="1" applyBorder="1" applyAlignment="1">
      <alignment horizontal="center" vertical="center" wrapText="1"/>
    </xf>
    <xf numFmtId="185" fontId="0" fillId="0" borderId="0" xfId="0" applyNumberFormat="1" applyFont="1" applyFill="1" applyBorder="1" applyAlignment="1">
      <alignment horizontal="center" vertical="top" wrapText="1"/>
    </xf>
    <xf numFmtId="178" fontId="0" fillId="0" borderId="0" xfId="0" applyNumberFormat="1" applyFont="1" applyFill="1" applyBorder="1" applyAlignment="1">
      <alignment horizontal="center" vertical="center" wrapText="1"/>
    </xf>
    <xf numFmtId="190" fontId="0" fillId="0" borderId="0" xfId="0" applyNumberFormat="1" applyFont="1" applyFill="1" applyBorder="1" applyAlignment="1">
      <alignment horizontal="center" vertical="center" wrapText="1"/>
    </xf>
    <xf numFmtId="0" fontId="0" fillId="0" borderId="87" xfId="0" applyFont="1" applyFill="1" applyBorder="1"/>
    <xf numFmtId="0" fontId="2" fillId="0" borderId="46" xfId="0" applyFont="1" applyFill="1" applyBorder="1" applyAlignment="1">
      <alignment horizontal="center" vertical="center" wrapText="1"/>
    </xf>
    <xf numFmtId="0" fontId="2" fillId="0" borderId="61" xfId="0" applyFont="1" applyFill="1" applyBorder="1" applyAlignment="1">
      <alignment horizontal="center" vertical="center"/>
    </xf>
    <xf numFmtId="0" fontId="0" fillId="0" borderId="54" xfId="0" applyFont="1" applyFill="1" applyBorder="1" applyAlignment="1">
      <alignment vertical="center"/>
    </xf>
    <xf numFmtId="178" fontId="2" fillId="0" borderId="88" xfId="0" applyNumberFormat="1" applyFont="1" applyFill="1" applyBorder="1" applyAlignment="1">
      <alignment vertical="center"/>
    </xf>
    <xf numFmtId="179" fontId="2" fillId="2" borderId="58" xfId="0" applyNumberFormat="1" applyFont="1" applyFill="1" applyBorder="1" applyAlignment="1">
      <alignment vertical="center"/>
    </xf>
    <xf numFmtId="179" fontId="2" fillId="2" borderId="60" xfId="0" applyNumberFormat="1" applyFont="1" applyFill="1" applyBorder="1" applyAlignment="1">
      <alignment vertical="center"/>
    </xf>
    <xf numFmtId="0" fontId="10" fillId="0" borderId="0" xfId="0" applyFont="1" applyFill="1" applyAlignment="1">
      <alignment vertical="center"/>
    </xf>
    <xf numFmtId="0" fontId="32" fillId="0" borderId="89" xfId="0" applyFont="1" applyFill="1" applyBorder="1" applyAlignment="1">
      <alignment horizontal="center" vertical="center"/>
    </xf>
    <xf numFmtId="0" fontId="32" fillId="0" borderId="0" xfId="0" applyFont="1" applyFill="1" applyBorder="1" applyAlignment="1">
      <alignment horizontal="center" vertical="center"/>
    </xf>
    <xf numFmtId="179" fontId="33" fillId="0" borderId="0" xfId="0" applyNumberFormat="1" applyFont="1" applyFill="1" applyBorder="1" applyAlignment="1">
      <alignment horizontal="right" vertical="center"/>
    </xf>
    <xf numFmtId="0" fontId="34" fillId="0" borderId="0" xfId="0" applyFont="1" applyFill="1" applyAlignment="1">
      <alignment horizontal="right" vertical="center"/>
    </xf>
    <xf numFmtId="0" fontId="2" fillId="2" borderId="1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3" borderId="29" xfId="0" applyFont="1" applyFill="1" applyBorder="1" applyAlignment="1">
      <alignment horizontal="right" vertical="center"/>
    </xf>
    <xf numFmtId="179" fontId="0" fillId="0" borderId="0" xfId="0" applyNumberFormat="1" applyFont="1" applyFill="1" applyAlignment="1">
      <alignment vertical="center"/>
    </xf>
    <xf numFmtId="178" fontId="2" fillId="2" borderId="61" xfId="0" applyNumberFormat="1" applyFont="1" applyFill="1" applyBorder="1" applyAlignment="1">
      <alignment horizontal="center" vertical="center"/>
    </xf>
    <xf numFmtId="179" fontId="2" fillId="2" borderId="58" xfId="0" applyNumberFormat="1" applyFont="1" applyFill="1" applyBorder="1" applyAlignment="1">
      <alignment horizontal="right" vertical="center"/>
    </xf>
    <xf numFmtId="178" fontId="2" fillId="2" borderId="58" xfId="0" applyNumberFormat="1" applyFont="1" applyFill="1" applyBorder="1" applyAlignment="1">
      <alignment horizontal="right" vertical="center"/>
    </xf>
    <xf numFmtId="179" fontId="2" fillId="3" borderId="62" xfId="0" applyNumberFormat="1" applyFont="1" applyFill="1" applyBorder="1" applyAlignment="1">
      <alignment horizontal="right" vertical="center"/>
    </xf>
    <xf numFmtId="0" fontId="0" fillId="0" borderId="58" xfId="0" applyFont="1" applyFill="1" applyBorder="1" applyAlignment="1">
      <alignment horizontal="center" vertical="center" wrapText="1"/>
    </xf>
    <xf numFmtId="0" fontId="2" fillId="0" borderId="22" xfId="0" applyFont="1" applyFill="1" applyBorder="1" applyAlignment="1">
      <alignment horizontal="center" vertical="center"/>
    </xf>
    <xf numFmtId="0" fontId="0" fillId="0" borderId="90" xfId="0" applyFont="1" applyFill="1" applyBorder="1"/>
    <xf numFmtId="0" fontId="0" fillId="0" borderId="91" xfId="0" applyFont="1" applyFill="1" applyBorder="1"/>
    <xf numFmtId="0" fontId="0" fillId="0" borderId="92" xfId="0" applyFont="1" applyFill="1" applyBorder="1"/>
    <xf numFmtId="0" fontId="0" fillId="0" borderId="93" xfId="0" applyFont="1" applyFill="1" applyBorder="1"/>
    <xf numFmtId="0" fontId="7" fillId="0" borderId="0" xfId="0" applyFont="1" applyFill="1"/>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2" borderId="12" xfId="0" applyFont="1" applyFill="1" applyBorder="1" applyAlignment="1">
      <alignment vertical="center"/>
    </xf>
    <xf numFmtId="179" fontId="2" fillId="0" borderId="32" xfId="0" applyNumberFormat="1" applyFont="1" applyFill="1" applyBorder="1" applyAlignment="1">
      <alignment vertical="center"/>
    </xf>
    <xf numFmtId="0" fontId="2" fillId="2" borderId="1" xfId="0" applyFont="1" applyFill="1" applyBorder="1" applyAlignment="1">
      <alignment vertical="center"/>
    </xf>
    <xf numFmtId="179" fontId="2" fillId="0" borderId="44" xfId="0" applyNumberFormat="1"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179" fontId="2" fillId="0" borderId="21" xfId="0" applyNumberFormat="1" applyFont="1" applyFill="1" applyBorder="1" applyAlignment="1">
      <alignment vertical="center"/>
    </xf>
    <xf numFmtId="0" fontId="2" fillId="0" borderId="94" xfId="0" applyFont="1" applyFill="1" applyBorder="1" applyAlignment="1">
      <alignment horizontal="center" vertical="center"/>
    </xf>
    <xf numFmtId="0" fontId="2" fillId="3" borderId="95" xfId="0" applyFont="1" applyFill="1" applyBorder="1" applyAlignment="1">
      <alignment horizontal="right" vertical="center"/>
    </xf>
    <xf numFmtId="179" fontId="2" fillId="0" borderId="62" xfId="0" applyNumberFormat="1" applyFont="1" applyFill="1" applyBorder="1" applyAlignment="1">
      <alignment horizontal="right" vertical="center"/>
    </xf>
    <xf numFmtId="0" fontId="0" fillId="5" borderId="0" xfId="0" applyFont="1" applyFill="1" applyAlignment="1">
      <alignment vertical="center"/>
    </xf>
    <xf numFmtId="0" fontId="2" fillId="0" borderId="22" xfId="0" applyFont="1" applyFill="1" applyBorder="1" applyAlignment="1">
      <alignment vertical="center" wrapText="1"/>
    </xf>
    <xf numFmtId="184" fontId="0" fillId="5" borderId="8" xfId="0" applyNumberFormat="1" applyFont="1" applyFill="1" applyBorder="1" applyAlignment="1">
      <alignment horizontal="center" vertical="center" wrapText="1"/>
    </xf>
    <xf numFmtId="184" fontId="0" fillId="3" borderId="8" xfId="0" applyNumberFormat="1" applyFont="1" applyFill="1" applyBorder="1" applyAlignment="1">
      <alignment horizontal="center" vertical="center" wrapText="1"/>
    </xf>
    <xf numFmtId="185" fontId="0" fillId="3" borderId="8" xfId="0" applyNumberFormat="1" applyFont="1" applyFill="1" applyBorder="1" applyAlignment="1">
      <alignment horizontal="center" vertical="center" wrapText="1"/>
    </xf>
    <xf numFmtId="184" fontId="0" fillId="5" borderId="0" xfId="0" applyNumberFormat="1" applyFont="1" applyFill="1" applyBorder="1" applyAlignment="1">
      <alignment vertical="center"/>
    </xf>
    <xf numFmtId="0" fontId="6" fillId="0" borderId="0" xfId="0" applyFont="1" applyFill="1" applyBorder="1"/>
    <xf numFmtId="0" fontId="2" fillId="0" borderId="22" xfId="0" quotePrefix="1" applyFont="1" applyFill="1" applyBorder="1" applyAlignment="1">
      <alignment horizontal="center" vertical="center" wrapText="1"/>
    </xf>
    <xf numFmtId="0" fontId="2" fillId="0" borderId="9" xfId="0" quotePrefix="1" applyFont="1" applyFill="1" applyBorder="1" applyAlignment="1">
      <alignment horizontal="center" vertical="center" wrapText="1"/>
    </xf>
    <xf numFmtId="0" fontId="2" fillId="0" borderId="96" xfId="0" applyFont="1" applyFill="1" applyBorder="1" applyAlignment="1">
      <alignment horizontal="center" vertical="center" wrapText="1"/>
    </xf>
    <xf numFmtId="184" fontId="2" fillId="0" borderId="49" xfId="0" applyNumberFormat="1" applyFont="1" applyFill="1" applyBorder="1" applyAlignment="1">
      <alignment horizontal="left" vertical="center" wrapText="1"/>
    </xf>
    <xf numFmtId="184" fontId="2" fillId="0" borderId="97" xfId="0" applyNumberFormat="1" applyFont="1" applyFill="1" applyBorder="1" applyAlignment="1">
      <alignment horizontal="left" vertical="center" wrapText="1"/>
    </xf>
    <xf numFmtId="184" fontId="2" fillId="0" borderId="71" xfId="0" applyNumberFormat="1" applyFont="1" applyFill="1" applyBorder="1" applyAlignment="1">
      <alignment horizontal="left" vertical="center" wrapText="1"/>
    </xf>
    <xf numFmtId="0" fontId="0" fillId="0" borderId="0" xfId="0" applyFont="1" applyFill="1" applyAlignment="1">
      <alignment vertical="center" wrapText="1"/>
    </xf>
    <xf numFmtId="0" fontId="2" fillId="0" borderId="6" xfId="0" applyFont="1" applyFill="1" applyBorder="1" applyAlignment="1">
      <alignment horizontal="center" vertical="center"/>
    </xf>
    <xf numFmtId="0" fontId="35" fillId="0" borderId="25" xfId="0" applyFont="1" applyFill="1" applyBorder="1" applyAlignment="1">
      <alignment horizontal="center" vertical="center" wrapText="1"/>
    </xf>
    <xf numFmtId="0" fontId="2" fillId="0" borderId="29" xfId="0" applyFont="1" applyFill="1" applyBorder="1" applyAlignment="1">
      <alignment vertical="center"/>
    </xf>
    <xf numFmtId="0" fontId="2" fillId="0" borderId="9" xfId="0" applyFont="1" applyFill="1" applyBorder="1" applyAlignment="1">
      <alignment vertical="center"/>
    </xf>
    <xf numFmtId="0" fontId="2" fillId="0" borderId="98" xfId="0" applyFont="1" applyFill="1" applyBorder="1" applyAlignment="1">
      <alignment horizontal="center" vertical="center"/>
    </xf>
    <xf numFmtId="0" fontId="2" fillId="0" borderId="99" xfId="0" applyFont="1" applyFill="1" applyBorder="1" applyAlignment="1">
      <alignment horizontal="center" vertical="center"/>
    </xf>
    <xf numFmtId="0" fontId="36" fillId="0" borderId="0" xfId="0" applyFont="1" applyFill="1"/>
    <xf numFmtId="190" fontId="2" fillId="0" borderId="29" xfId="0" applyNumberFormat="1" applyFont="1" applyFill="1" applyBorder="1" applyAlignment="1">
      <alignment vertical="center"/>
    </xf>
    <xf numFmtId="0" fontId="12" fillId="0" borderId="0" xfId="0" applyFont="1" applyFill="1" applyAlignment="1">
      <alignment horizontal="right" vertical="center"/>
    </xf>
    <xf numFmtId="179" fontId="2" fillId="2" borderId="58" xfId="0" applyNumberFormat="1" applyFont="1" applyFill="1" applyBorder="1" applyAlignment="1">
      <alignment horizontal="right" vertical="center"/>
    </xf>
    <xf numFmtId="0" fontId="0" fillId="0" borderId="91" xfId="0" applyFont="1" applyFill="1" applyBorder="1" applyAlignment="1">
      <alignment horizontal="center"/>
    </xf>
    <xf numFmtId="0" fontId="0" fillId="0" borderId="132" xfId="0" applyFont="1" applyFill="1" applyBorder="1" applyAlignment="1">
      <alignment horizontal="center"/>
    </xf>
    <xf numFmtId="0" fontId="0" fillId="0" borderId="122" xfId="0" applyFont="1" applyFill="1" applyBorder="1" applyAlignment="1">
      <alignment horizontal="center" vertical="top"/>
    </xf>
    <xf numFmtId="0" fontId="0" fillId="0" borderId="123" xfId="0" applyFont="1" applyFill="1" applyBorder="1" applyAlignment="1">
      <alignment horizontal="center" vertical="top"/>
    </xf>
    <xf numFmtId="0" fontId="0" fillId="0" borderId="116" xfId="0" applyFont="1" applyFill="1" applyBorder="1" applyAlignment="1">
      <alignment horizontal="center" vertical="top"/>
    </xf>
    <xf numFmtId="0" fontId="0" fillId="0" borderId="124" xfId="0" applyFont="1" applyFill="1" applyBorder="1" applyAlignment="1">
      <alignment horizontal="center" vertical="top"/>
    </xf>
    <xf numFmtId="0" fontId="0" fillId="0" borderId="125" xfId="0" applyFont="1" applyFill="1" applyBorder="1" applyAlignment="1">
      <alignment horizontal="center" vertical="top"/>
    </xf>
    <xf numFmtId="0" fontId="0" fillId="0" borderId="91" xfId="0" applyFont="1" applyFill="1" applyBorder="1" applyAlignment="1">
      <alignment horizontal="center" vertical="top"/>
    </xf>
    <xf numFmtId="0" fontId="0" fillId="0" borderId="122" xfId="0" applyFont="1" applyFill="1" applyBorder="1" applyAlignment="1">
      <alignment horizontal="center"/>
    </xf>
    <xf numFmtId="0" fontId="0" fillId="0" borderId="126" xfId="0" applyFont="1" applyFill="1" applyBorder="1" applyAlignment="1">
      <alignment horizontal="center"/>
    </xf>
    <xf numFmtId="0" fontId="0" fillId="0" borderId="127" xfId="0" applyFont="1" applyFill="1" applyBorder="1" applyAlignment="1">
      <alignment horizontal="center"/>
    </xf>
    <xf numFmtId="0" fontId="0" fillId="0" borderId="116" xfId="0" applyFont="1" applyFill="1" applyBorder="1" applyAlignment="1">
      <alignment horizontal="center"/>
    </xf>
    <xf numFmtId="0" fontId="0" fillId="0" borderId="117" xfId="0" applyFont="1" applyFill="1" applyBorder="1" applyAlignment="1">
      <alignment horizontal="center"/>
    </xf>
    <xf numFmtId="0" fontId="0" fillId="0" borderId="118" xfId="0" applyFont="1" applyFill="1" applyBorder="1" applyAlignment="1">
      <alignment horizontal="center"/>
    </xf>
    <xf numFmtId="0" fontId="0" fillId="0" borderId="124" xfId="0" applyFont="1" applyFill="1" applyBorder="1" applyAlignment="1">
      <alignment horizont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1" xfId="0" applyFont="1" applyFill="1" applyBorder="1" applyAlignment="1">
      <alignment horizontal="left" wrapText="1"/>
    </xf>
    <xf numFmtId="0" fontId="0" fillId="0" borderId="1" xfId="0" applyFont="1" applyFill="1" applyBorder="1" applyAlignment="1">
      <alignment horizontal="left"/>
    </xf>
    <xf numFmtId="0" fontId="0" fillId="0" borderId="5" xfId="0" applyFont="1" applyFill="1" applyBorder="1" applyAlignment="1">
      <alignment horizontal="center"/>
    </xf>
    <xf numFmtId="0" fontId="0" fillId="0" borderId="53" xfId="0" applyFont="1" applyFill="1" applyBorder="1" applyAlignment="1">
      <alignment horizontal="center" vertical="center" wrapText="1"/>
    </xf>
    <xf numFmtId="0" fontId="0" fillId="0" borderId="11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113"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178" fontId="0" fillId="3" borderId="59" xfId="0" applyNumberFormat="1" applyFont="1" applyFill="1" applyBorder="1" applyAlignment="1">
      <alignment horizontal="center" vertical="center" wrapText="1"/>
    </xf>
    <xf numFmtId="178" fontId="0" fillId="3" borderId="5" xfId="0" applyNumberFormat="1" applyFont="1" applyFill="1" applyBorder="1" applyAlignment="1">
      <alignment horizontal="center" vertical="center" wrapText="1"/>
    </xf>
    <xf numFmtId="178" fontId="0" fillId="3" borderId="10" xfId="0" applyNumberFormat="1" applyFont="1" applyFill="1" applyBorder="1" applyAlignment="1">
      <alignment horizontal="center" vertical="center" wrapText="1"/>
    </xf>
    <xf numFmtId="178" fontId="0" fillId="3" borderId="100" xfId="0" applyNumberFormat="1" applyFont="1" applyFill="1" applyBorder="1" applyAlignment="1">
      <alignment horizontal="center" vertical="center" wrapText="1"/>
    </xf>
    <xf numFmtId="178" fontId="0" fillId="3" borderId="0" xfId="0" applyNumberFormat="1" applyFont="1" applyFill="1" applyBorder="1" applyAlignment="1">
      <alignment horizontal="center" vertical="center" wrapText="1"/>
    </xf>
    <xf numFmtId="178" fontId="0" fillId="3" borderId="101" xfId="0" applyNumberFormat="1" applyFont="1" applyFill="1" applyBorder="1" applyAlignment="1">
      <alignment horizontal="center" vertical="center" wrapText="1"/>
    </xf>
    <xf numFmtId="178" fontId="0" fillId="3" borderId="57" xfId="0" applyNumberFormat="1" applyFont="1" applyFill="1" applyBorder="1" applyAlignment="1">
      <alignment horizontal="center" vertical="center" wrapText="1"/>
    </xf>
    <xf numFmtId="178" fontId="0" fillId="3" borderId="1" xfId="0" applyNumberFormat="1" applyFont="1" applyFill="1" applyBorder="1" applyAlignment="1">
      <alignment horizontal="center" vertical="center" wrapText="1"/>
    </xf>
    <xf numFmtId="178" fontId="0" fillId="3" borderId="2" xfId="0" applyNumberFormat="1" applyFont="1" applyFill="1" applyBorder="1" applyAlignment="1">
      <alignment horizontal="center" vertical="center" wrapText="1"/>
    </xf>
    <xf numFmtId="0" fontId="0" fillId="0" borderId="1" xfId="0" applyFont="1" applyFill="1" applyBorder="1" applyAlignment="1">
      <alignment horizontal="center"/>
    </xf>
    <xf numFmtId="0" fontId="17" fillId="0" borderId="11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98" xfId="0" applyFont="1" applyFill="1" applyBorder="1" applyAlignment="1">
      <alignment horizontal="center" vertical="center" wrapText="1"/>
    </xf>
    <xf numFmtId="0" fontId="17" fillId="0" borderId="11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99" xfId="0" applyFont="1" applyFill="1" applyBorder="1" applyAlignment="1">
      <alignment horizontal="center" vertical="center" wrapText="1"/>
    </xf>
    <xf numFmtId="0" fontId="12" fillId="4" borderId="0" xfId="0" applyFont="1" applyFill="1" applyBorder="1" applyAlignment="1">
      <alignment horizontal="right" vertical="center"/>
    </xf>
    <xf numFmtId="0" fontId="0" fillId="0" borderId="0" xfId="0" applyFont="1" applyFill="1" applyAlignment="1">
      <alignment horizontal="center"/>
    </xf>
    <xf numFmtId="0" fontId="12" fillId="4" borderId="0" xfId="0" applyFont="1" applyFill="1" applyAlignment="1">
      <alignment horizontal="right" vertical="center"/>
    </xf>
    <xf numFmtId="0" fontId="0" fillId="0" borderId="102" xfId="0" applyFont="1" applyFill="1" applyBorder="1" applyAlignment="1">
      <alignment horizontal="center"/>
    </xf>
    <xf numFmtId="0" fontId="0" fillId="0" borderId="103" xfId="0" applyFont="1" applyFill="1" applyBorder="1" applyAlignment="1">
      <alignment horizontal="center"/>
    </xf>
    <xf numFmtId="0" fontId="0" fillId="0" borderId="104" xfId="0" applyFont="1" applyFill="1" applyBorder="1" applyAlignment="1">
      <alignment horizontal="center"/>
    </xf>
    <xf numFmtId="0" fontId="0" fillId="0" borderId="105" xfId="0" applyFont="1" applyFill="1" applyBorder="1" applyAlignment="1">
      <alignment horizontal="center"/>
    </xf>
    <xf numFmtId="0" fontId="0" fillId="0" borderId="0" xfId="0" applyFont="1" applyFill="1" applyBorder="1" applyAlignment="1">
      <alignment horizontal="center"/>
    </xf>
    <xf numFmtId="0" fontId="0" fillId="0" borderId="106" xfId="0" applyFont="1" applyFill="1" applyBorder="1" applyAlignment="1">
      <alignment horizontal="center"/>
    </xf>
    <xf numFmtId="0" fontId="0" fillId="0" borderId="107" xfId="0" applyFont="1" applyFill="1" applyBorder="1" applyAlignment="1">
      <alignment horizontal="center"/>
    </xf>
    <xf numFmtId="0" fontId="0" fillId="0" borderId="108" xfId="0" applyFont="1" applyFill="1" applyBorder="1" applyAlignment="1">
      <alignment horizontal="center"/>
    </xf>
    <xf numFmtId="0" fontId="0" fillId="0" borderId="109" xfId="0" applyFont="1" applyFill="1" applyBorder="1" applyAlignment="1">
      <alignment horizont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top" wrapText="1"/>
    </xf>
    <xf numFmtId="0" fontId="0" fillId="0" borderId="11" xfId="0" applyFont="1" applyFill="1" applyBorder="1" applyAlignment="1">
      <alignment horizontal="center" vertical="top"/>
    </xf>
    <xf numFmtId="184" fontId="0" fillId="4" borderId="8" xfId="0" applyNumberFormat="1" applyFont="1" applyFill="1" applyBorder="1" applyAlignment="1">
      <alignment horizontal="center" vertical="center" wrapText="1"/>
    </xf>
    <xf numFmtId="185" fontId="0" fillId="3" borderId="57" xfId="0" applyNumberFormat="1" applyFont="1" applyFill="1" applyBorder="1" applyAlignment="1">
      <alignment horizontal="center" vertical="top" wrapText="1"/>
    </xf>
    <xf numFmtId="185" fontId="0" fillId="3" borderId="2" xfId="0" applyNumberFormat="1" applyFont="1" applyFill="1" applyBorder="1" applyAlignment="1">
      <alignment horizontal="center" vertical="top" wrapText="1"/>
    </xf>
    <xf numFmtId="185" fontId="0" fillId="3" borderId="70" xfId="0" applyNumberFormat="1" applyFont="1" applyFill="1" applyBorder="1" applyAlignment="1">
      <alignment horizontal="center" vertical="top" wrapText="1"/>
    </xf>
    <xf numFmtId="190" fontId="0" fillId="3" borderId="59" xfId="0" applyNumberFormat="1" applyFont="1" applyFill="1" applyBorder="1" applyAlignment="1">
      <alignment horizontal="center" vertical="center" wrapText="1"/>
    </xf>
    <xf numFmtId="190" fontId="0" fillId="3" borderId="10" xfId="0" applyNumberFormat="1" applyFont="1" applyFill="1" applyBorder="1" applyAlignment="1">
      <alignment horizontal="center" vertical="center" wrapText="1"/>
    </xf>
    <xf numFmtId="190" fontId="0" fillId="3" borderId="100" xfId="0" applyNumberFormat="1" applyFont="1" applyFill="1" applyBorder="1" applyAlignment="1">
      <alignment horizontal="center" vertical="center" wrapText="1"/>
    </xf>
    <xf numFmtId="190" fontId="0" fillId="3" borderId="101" xfId="0" applyNumberFormat="1" applyFont="1" applyFill="1" applyBorder="1" applyAlignment="1">
      <alignment horizontal="center" vertical="center" wrapText="1"/>
    </xf>
    <xf numFmtId="190" fontId="0" fillId="3" borderId="57" xfId="0" applyNumberFormat="1" applyFont="1" applyFill="1" applyBorder="1" applyAlignment="1">
      <alignment horizontal="center" vertical="center" wrapText="1"/>
    </xf>
    <xf numFmtId="190" fontId="0" fillId="3" borderId="2" xfId="0" applyNumberFormat="1" applyFont="1" applyFill="1" applyBorder="1" applyAlignment="1">
      <alignment horizontal="center" vertical="center" wrapText="1"/>
    </xf>
    <xf numFmtId="0" fontId="0" fillId="0" borderId="128" xfId="0" applyFont="1" applyFill="1" applyBorder="1" applyAlignment="1">
      <alignment horizontal="center"/>
    </xf>
    <xf numFmtId="0" fontId="0" fillId="0" borderId="129" xfId="0" applyFont="1" applyFill="1" applyBorder="1" applyAlignment="1">
      <alignment horizontal="center"/>
    </xf>
    <xf numFmtId="0" fontId="0" fillId="0" borderId="130" xfId="0" applyFont="1" applyFill="1" applyBorder="1" applyAlignment="1">
      <alignment horizontal="center"/>
    </xf>
    <xf numFmtId="184" fontId="0" fillId="0" borderId="71" xfId="0" applyNumberFormat="1" applyFont="1" applyFill="1" applyBorder="1" applyAlignment="1">
      <alignment horizontal="center" vertical="center" wrapText="1"/>
    </xf>
    <xf numFmtId="184" fontId="0" fillId="0" borderId="8" xfId="0" applyNumberFormat="1" applyFont="1" applyFill="1" applyBorder="1" applyAlignment="1">
      <alignment horizontal="center" vertical="center" wrapText="1"/>
    </xf>
    <xf numFmtId="184" fontId="0" fillId="0" borderId="97" xfId="0" applyNumberFormat="1" applyFont="1" applyFill="1" applyBorder="1" applyAlignment="1">
      <alignment horizontal="center" vertical="center" wrapText="1"/>
    </xf>
    <xf numFmtId="184" fontId="0" fillId="0" borderId="93" xfId="0" applyNumberFormat="1" applyFont="1" applyFill="1" applyBorder="1" applyAlignment="1">
      <alignment horizontal="center" vertical="center" wrapText="1"/>
    </xf>
    <xf numFmtId="0" fontId="0" fillId="0" borderId="131" xfId="0" applyFont="1" applyFill="1" applyBorder="1" applyAlignment="1">
      <alignment horizont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134" xfId="0" applyFont="1" applyFill="1" applyBorder="1" applyAlignment="1">
      <alignment horizontal="center" vertical="center"/>
    </xf>
    <xf numFmtId="0" fontId="8" fillId="0" borderId="135" xfId="0" applyFont="1" applyFill="1" applyBorder="1" applyAlignment="1">
      <alignment horizontal="center" vertical="center"/>
    </xf>
    <xf numFmtId="0" fontId="8" fillId="0" borderId="136" xfId="0" applyFont="1" applyFill="1" applyBorder="1" applyAlignment="1">
      <alignment horizontal="center" vertical="center"/>
    </xf>
    <xf numFmtId="0" fontId="4" fillId="0" borderId="22" xfId="0" applyFont="1" applyFill="1" applyBorder="1" applyAlignment="1">
      <alignment horizontal="left" wrapText="1"/>
    </xf>
    <xf numFmtId="0" fontId="2" fillId="0" borderId="46" xfId="0" applyFont="1" applyFill="1" applyBorder="1" applyAlignment="1">
      <alignment horizontal="left" vertical="center" wrapText="1"/>
    </xf>
    <xf numFmtId="0" fontId="2" fillId="0" borderId="46" xfId="0" applyFont="1" applyFill="1" applyBorder="1" applyAlignment="1">
      <alignment horizontal="left" vertical="center"/>
    </xf>
    <xf numFmtId="0" fontId="2" fillId="0" borderId="0" xfId="0" applyFont="1" applyFill="1" applyBorder="1" applyAlignment="1">
      <alignment horizontal="left" vertical="center"/>
    </xf>
    <xf numFmtId="0" fontId="2" fillId="0" borderId="43" xfId="0" applyFont="1" applyFill="1" applyBorder="1" applyAlignment="1">
      <alignment horizontal="center" vertical="center"/>
    </xf>
    <xf numFmtId="0" fontId="2" fillId="0" borderId="112" xfId="0" applyFont="1" applyFill="1" applyBorder="1" applyAlignment="1">
      <alignment horizontal="center" vertical="center"/>
    </xf>
    <xf numFmtId="0" fontId="2" fillId="0" borderId="137" xfId="0" applyFont="1" applyFill="1" applyBorder="1" applyAlignment="1">
      <alignment horizontal="center" vertical="center" wrapText="1"/>
    </xf>
    <xf numFmtId="0" fontId="2" fillId="0" borderId="138" xfId="0" applyFont="1" applyFill="1" applyBorder="1" applyAlignment="1">
      <alignment horizontal="center" vertical="center" wrapText="1"/>
    </xf>
    <xf numFmtId="0" fontId="2" fillId="0" borderId="139" xfId="0" applyFont="1" applyFill="1" applyBorder="1" applyAlignment="1">
      <alignment horizontal="center" vertical="center"/>
    </xf>
    <xf numFmtId="178" fontId="2" fillId="0" borderId="62" xfId="0" applyNumberFormat="1" applyFont="1" applyFill="1" applyBorder="1" applyAlignment="1">
      <alignment horizontal="center" vertical="center"/>
    </xf>
    <xf numFmtId="178" fontId="2" fillId="0" borderId="140" xfId="0" applyNumberFormat="1" applyFont="1" applyFill="1" applyBorder="1" applyAlignment="1">
      <alignment horizontal="center" vertical="center"/>
    </xf>
    <xf numFmtId="0" fontId="2" fillId="0" borderId="61" xfId="0" applyFont="1" applyFill="1" applyBorder="1" applyAlignment="1">
      <alignment horizontal="center" vertical="center" wrapText="1"/>
    </xf>
    <xf numFmtId="0" fontId="2" fillId="0" borderId="133" xfId="0" applyFont="1" applyFill="1" applyBorder="1" applyAlignment="1">
      <alignment horizontal="center" vertical="center" wrapText="1"/>
    </xf>
    <xf numFmtId="178" fontId="2" fillId="2" borderId="58"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xf>
    <xf numFmtId="178" fontId="2" fillId="3" borderId="62" xfId="0" applyNumberFormat="1" applyFont="1" applyFill="1" applyBorder="1" applyAlignment="1">
      <alignment horizontal="right" vertical="center"/>
    </xf>
    <xf numFmtId="178" fontId="2" fillId="3" borderId="140" xfId="0" applyNumberFormat="1" applyFont="1" applyFill="1" applyBorder="1" applyAlignment="1">
      <alignment horizontal="right" vertical="center"/>
    </xf>
    <xf numFmtId="178" fontId="2" fillId="2" borderId="60" xfId="0" applyNumberFormat="1" applyFont="1" applyFill="1" applyBorder="1" applyAlignment="1">
      <alignment horizontal="center" vertical="center"/>
    </xf>
    <xf numFmtId="178" fontId="2" fillId="2" borderId="141" xfId="0" applyNumberFormat="1" applyFont="1" applyFill="1" applyBorder="1" applyAlignment="1">
      <alignment horizontal="center" vertical="center"/>
    </xf>
    <xf numFmtId="178" fontId="2" fillId="2" borderId="61" xfId="0" applyNumberFormat="1" applyFont="1" applyFill="1" applyBorder="1" applyAlignment="1">
      <alignment horizontal="center" vertical="center"/>
    </xf>
    <xf numFmtId="178" fontId="2" fillId="2" borderId="133"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142" xfId="0" applyFont="1" applyFill="1" applyBorder="1" applyAlignment="1">
      <alignment horizontal="center" vertical="center" wrapText="1"/>
    </xf>
    <xf numFmtId="0" fontId="6" fillId="0" borderId="0" xfId="0" applyFont="1" applyFill="1" applyAlignment="1">
      <alignment horizontal="center" vertical="center" shrinkToFit="1"/>
    </xf>
    <xf numFmtId="0" fontId="6" fillId="0" borderId="0" xfId="0" applyFont="1" applyFill="1" applyAlignment="1">
      <alignment horizontal="center" shrinkToFit="1"/>
    </xf>
    <xf numFmtId="186" fontId="2" fillId="3" borderId="58" xfId="0" applyNumberFormat="1" applyFont="1" applyFill="1" applyBorder="1" applyAlignment="1">
      <alignment horizontal="right" vertical="center"/>
    </xf>
    <xf numFmtId="186" fontId="2" fillId="3" borderId="84" xfId="0" applyNumberFormat="1" applyFont="1" applyFill="1" applyBorder="1" applyAlignment="1">
      <alignment horizontal="right" vertical="center"/>
    </xf>
    <xf numFmtId="179" fontId="2" fillId="2" borderId="58"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178" fontId="2" fillId="0" borderId="62" xfId="0" applyNumberFormat="1" applyFont="1" applyFill="1" applyBorder="1" applyAlignment="1">
      <alignment horizontal="right" vertical="center"/>
    </xf>
    <xf numFmtId="178" fontId="2" fillId="0" borderId="140" xfId="0" applyNumberFormat="1" applyFont="1" applyFill="1" applyBorder="1" applyAlignment="1">
      <alignment horizontal="right" vertical="center"/>
    </xf>
    <xf numFmtId="191" fontId="2" fillId="3" borderId="62" xfId="0" applyNumberFormat="1" applyFont="1" applyFill="1" applyBorder="1" applyAlignment="1">
      <alignment horizontal="right" vertical="center"/>
    </xf>
    <xf numFmtId="191" fontId="2" fillId="3" borderId="68" xfId="0" applyNumberFormat="1" applyFont="1" applyFill="1" applyBorder="1" applyAlignment="1">
      <alignment horizontal="right" vertical="center"/>
    </xf>
    <xf numFmtId="178" fontId="2" fillId="2" borderId="58"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91" fontId="2" fillId="3" borderId="59" xfId="0" applyNumberFormat="1" applyFont="1" applyFill="1" applyBorder="1" applyAlignment="1">
      <alignment horizontal="right" vertical="center"/>
    </xf>
    <xf numFmtId="191" fontId="2" fillId="3" borderId="144" xfId="0" applyNumberFormat="1" applyFont="1" applyFill="1" applyBorder="1" applyAlignment="1">
      <alignment horizontal="right" vertical="center"/>
    </xf>
    <xf numFmtId="0" fontId="37" fillId="0" borderId="22" xfId="0" applyFont="1" applyFill="1" applyBorder="1" applyAlignment="1">
      <alignment horizontal="left" wrapText="1"/>
    </xf>
    <xf numFmtId="0" fontId="2" fillId="0" borderId="43" xfId="0" applyFont="1" applyFill="1" applyBorder="1" applyAlignment="1">
      <alignment horizontal="center" vertical="center" wrapText="1"/>
    </xf>
    <xf numFmtId="0" fontId="2" fillId="0" borderId="143" xfId="0" applyFont="1" applyFill="1" applyBorder="1" applyAlignment="1">
      <alignment horizontal="center" vertical="center" wrapText="1"/>
    </xf>
    <xf numFmtId="186" fontId="2" fillId="3" borderId="62" xfId="0" applyNumberFormat="1" applyFont="1" applyFill="1" applyBorder="1" applyAlignment="1">
      <alignment horizontal="right" vertical="center"/>
    </xf>
    <xf numFmtId="186" fontId="2" fillId="3" borderId="68" xfId="0" applyNumberFormat="1" applyFont="1" applyFill="1" applyBorder="1" applyAlignment="1">
      <alignment horizontal="right" vertical="center"/>
    </xf>
    <xf numFmtId="178" fontId="2" fillId="2" borderId="60" xfId="0" applyNumberFormat="1" applyFont="1" applyFill="1" applyBorder="1" applyAlignment="1">
      <alignment horizontal="right" vertical="center"/>
    </xf>
    <xf numFmtId="178" fontId="2" fillId="2" borderId="141" xfId="0" applyNumberFormat="1" applyFont="1" applyFill="1" applyBorder="1" applyAlignment="1">
      <alignment horizontal="right" vertical="center"/>
    </xf>
    <xf numFmtId="191" fontId="2" fillId="3" borderId="145" xfId="0" applyNumberFormat="1" applyFont="1" applyFill="1" applyBorder="1" applyAlignment="1">
      <alignment horizontal="right" vertical="center"/>
    </xf>
    <xf numFmtId="191" fontId="2" fillId="3" borderId="146" xfId="0" applyNumberFormat="1" applyFont="1" applyFill="1" applyBorder="1" applyAlignment="1">
      <alignment horizontal="right" vertical="center"/>
    </xf>
    <xf numFmtId="179" fontId="2" fillId="2" borderId="60" xfId="0" applyNumberFormat="1" applyFont="1" applyFill="1" applyBorder="1" applyAlignment="1">
      <alignment horizontal="right" vertical="center"/>
    </xf>
    <xf numFmtId="179" fontId="2" fillId="2" borderId="141" xfId="0" applyNumberFormat="1" applyFont="1" applyFill="1" applyBorder="1" applyAlignment="1">
      <alignment horizontal="right" vertical="center"/>
    </xf>
    <xf numFmtId="186" fontId="2" fillId="3" borderId="60" xfId="0" applyNumberFormat="1" applyFont="1" applyFill="1" applyBorder="1" applyAlignment="1">
      <alignment horizontal="right" vertical="center"/>
    </xf>
    <xf numFmtId="186" fontId="2" fillId="3" borderId="69" xfId="0" applyNumberFormat="1" applyFont="1" applyFill="1" applyBorder="1" applyAlignment="1">
      <alignment horizontal="right" vertical="center"/>
    </xf>
    <xf numFmtId="191" fontId="2" fillId="3" borderId="147" xfId="0" applyNumberFormat="1" applyFont="1" applyFill="1" applyBorder="1" applyAlignment="1">
      <alignment horizontal="center" vertical="center"/>
    </xf>
    <xf numFmtId="191" fontId="2" fillId="3" borderId="148" xfId="0" applyNumberFormat="1" applyFont="1" applyFill="1" applyBorder="1" applyAlignment="1">
      <alignment horizontal="center" vertical="center"/>
    </xf>
    <xf numFmtId="191" fontId="2" fillId="3" borderId="75" xfId="0" applyNumberFormat="1" applyFont="1" applyFill="1" applyBorder="1" applyAlignment="1">
      <alignment horizontal="center" vertical="center"/>
    </xf>
    <xf numFmtId="193" fontId="2" fillId="3" borderId="62" xfId="0" applyNumberFormat="1" applyFont="1" applyFill="1" applyBorder="1" applyAlignment="1">
      <alignment horizontal="right" vertical="center"/>
    </xf>
    <xf numFmtId="193" fontId="2" fillId="3" borderId="68" xfId="0" applyNumberFormat="1" applyFont="1" applyFill="1" applyBorder="1" applyAlignment="1">
      <alignment horizontal="right" vertical="center"/>
    </xf>
    <xf numFmtId="0" fontId="2" fillId="0" borderId="74" xfId="0" applyFont="1" applyFill="1" applyBorder="1" applyAlignment="1">
      <alignment horizontal="center" vertical="center" wrapText="1"/>
    </xf>
    <xf numFmtId="0" fontId="2" fillId="0" borderId="148" xfId="0" applyFont="1" applyFill="1" applyBorder="1" applyAlignment="1">
      <alignment horizontal="center" vertical="center"/>
    </xf>
    <xf numFmtId="0" fontId="2" fillId="0" borderId="149" xfId="0" applyFont="1" applyFill="1" applyBorder="1" applyAlignment="1">
      <alignment horizontal="center" vertical="center"/>
    </xf>
    <xf numFmtId="193" fontId="2" fillId="3" borderId="58" xfId="0" applyNumberFormat="1" applyFont="1" applyFill="1" applyBorder="1" applyAlignment="1">
      <alignment horizontal="right" vertical="center"/>
    </xf>
    <xf numFmtId="193" fontId="2" fillId="3" borderId="84" xfId="0" applyNumberFormat="1" applyFont="1" applyFill="1" applyBorder="1" applyAlignment="1">
      <alignment horizontal="right" vertical="center"/>
    </xf>
    <xf numFmtId="179" fontId="2" fillId="2" borderId="61" xfId="0" applyNumberFormat="1" applyFont="1" applyFill="1" applyBorder="1" applyAlignment="1">
      <alignment horizontal="right" vertical="center"/>
    </xf>
    <xf numFmtId="179" fontId="2" fillId="2" borderId="133" xfId="0" applyNumberFormat="1" applyFont="1" applyFill="1" applyBorder="1" applyAlignment="1">
      <alignment horizontal="right" vertical="center"/>
    </xf>
    <xf numFmtId="193" fontId="2" fillId="3" borderId="61" xfId="0" applyNumberFormat="1" applyFont="1" applyFill="1" applyBorder="1" applyAlignment="1">
      <alignment horizontal="right" vertical="center"/>
    </xf>
    <xf numFmtId="193" fontId="2" fillId="3" borderId="150" xfId="0" applyNumberFormat="1" applyFont="1" applyFill="1" applyBorder="1" applyAlignment="1">
      <alignment horizontal="right" vertical="center"/>
    </xf>
    <xf numFmtId="193" fontId="2" fillId="3" borderId="60" xfId="0" applyNumberFormat="1" applyFont="1" applyFill="1" applyBorder="1" applyAlignment="1">
      <alignment horizontal="right" vertical="center"/>
    </xf>
    <xf numFmtId="193" fontId="2" fillId="3" borderId="69" xfId="0" applyNumberFormat="1" applyFont="1" applyFill="1" applyBorder="1" applyAlignment="1">
      <alignment horizontal="right" vertical="center"/>
    </xf>
    <xf numFmtId="0" fontId="2" fillId="0" borderId="112" xfId="0" applyFont="1" applyFill="1" applyBorder="1" applyAlignment="1">
      <alignment horizontal="center" vertical="center" wrapText="1"/>
    </xf>
    <xf numFmtId="0" fontId="0" fillId="0" borderId="0" xfId="0" applyFont="1" applyFill="1" applyAlignment="1">
      <alignment horizontal="left" vertical="top" wrapText="1"/>
    </xf>
    <xf numFmtId="0" fontId="38" fillId="0" borderId="0" xfId="0" applyFont="1" applyFill="1" applyAlignment="1">
      <alignment horizontal="left" vertical="top" wrapText="1"/>
    </xf>
    <xf numFmtId="0" fontId="39" fillId="0" borderId="0" xfId="0" applyFont="1" applyFill="1" applyAlignment="1">
      <alignment horizontal="center" vertical="center" wrapText="1"/>
    </xf>
    <xf numFmtId="179" fontId="2" fillId="0" borderId="62" xfId="0" applyNumberFormat="1" applyFont="1" applyFill="1" applyBorder="1" applyAlignment="1">
      <alignment horizontal="center" vertical="center"/>
    </xf>
    <xf numFmtId="179" fontId="2" fillId="0" borderId="95" xfId="0" applyNumberFormat="1" applyFont="1" applyFill="1" applyBorder="1" applyAlignment="1">
      <alignment horizontal="center" vertical="center"/>
    </xf>
    <xf numFmtId="179" fontId="2" fillId="0" borderId="68"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10" xfId="0" applyFont="1" applyFill="1" applyBorder="1" applyAlignment="1">
      <alignment horizontal="center" vertical="center" wrapText="1" shrinkToFit="1"/>
    </xf>
    <xf numFmtId="0" fontId="2" fillId="0" borderId="22" xfId="0" applyFont="1" applyFill="1" applyBorder="1" applyAlignment="1">
      <alignment horizontal="center" vertical="center" shrinkToFit="1"/>
    </xf>
    <xf numFmtId="0" fontId="2" fillId="0" borderId="98" xfId="0" applyFont="1" applyFill="1" applyBorder="1" applyAlignment="1">
      <alignment horizontal="center" vertical="center" shrinkToFit="1"/>
    </xf>
    <xf numFmtId="0" fontId="2" fillId="0" borderId="1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99" xfId="0" applyFont="1" applyFill="1" applyBorder="1" applyAlignment="1">
      <alignment horizontal="center" vertical="center" shrinkToFit="1"/>
    </xf>
    <xf numFmtId="0" fontId="40" fillId="0" borderId="24" xfId="0" applyFont="1" applyFill="1" applyBorder="1" applyAlignment="1">
      <alignment horizontal="center" vertical="center" wrapText="1"/>
    </xf>
    <xf numFmtId="0" fontId="40" fillId="0" borderId="152" xfId="0" applyFont="1" applyFill="1" applyBorder="1" applyAlignment="1">
      <alignment horizontal="center" vertical="center" wrapText="1"/>
    </xf>
    <xf numFmtId="179" fontId="2" fillId="0" borderId="60" xfId="0" applyNumberFormat="1" applyFont="1" applyFill="1" applyBorder="1" applyAlignment="1">
      <alignment horizontal="center" vertical="center"/>
    </xf>
    <xf numFmtId="179" fontId="2" fillId="0" borderId="12" xfId="0" applyNumberFormat="1" applyFont="1" applyFill="1" applyBorder="1" applyAlignment="1">
      <alignment horizontal="center" vertical="center"/>
    </xf>
    <xf numFmtId="179" fontId="2" fillId="0" borderId="69" xfId="0" applyNumberFormat="1" applyFont="1" applyFill="1" applyBorder="1" applyAlignment="1">
      <alignment horizontal="center" vertical="center"/>
    </xf>
    <xf numFmtId="179" fontId="2" fillId="0" borderId="58"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179" fontId="2" fillId="0" borderId="84" xfId="0" applyNumberFormat="1" applyFont="1" applyFill="1" applyBorder="1" applyAlignment="1">
      <alignment horizontal="center" vertical="center"/>
    </xf>
    <xf numFmtId="0" fontId="2" fillId="0" borderId="15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45" xfId="0" applyFont="1" applyFill="1" applyBorder="1" applyAlignment="1">
      <alignment horizontal="right" vertical="center"/>
    </xf>
    <xf numFmtId="0" fontId="2" fillId="3" borderId="140" xfId="0" applyFont="1" applyFill="1" applyBorder="1" applyAlignment="1">
      <alignment horizontal="right" vertical="center"/>
    </xf>
    <xf numFmtId="0" fontId="2" fillId="3" borderId="62" xfId="0" applyFont="1" applyFill="1" applyBorder="1" applyAlignment="1">
      <alignment horizontal="right" vertical="center"/>
    </xf>
    <xf numFmtId="0" fontId="2" fillId="3" borderId="68" xfId="0" applyFont="1" applyFill="1" applyBorder="1" applyAlignment="1">
      <alignment horizontal="right" vertical="center"/>
    </xf>
    <xf numFmtId="179" fontId="2" fillId="0" borderId="61" xfId="0" applyNumberFormat="1" applyFont="1" applyFill="1" applyBorder="1" applyAlignment="1">
      <alignment horizontal="center" vertical="center"/>
    </xf>
    <xf numFmtId="179" fontId="2" fillId="0" borderId="13" xfId="0" applyNumberFormat="1" applyFont="1" applyFill="1" applyBorder="1" applyAlignment="1">
      <alignment horizontal="center" vertical="center"/>
    </xf>
    <xf numFmtId="179" fontId="2" fillId="0" borderId="150" xfId="0" applyNumberFormat="1" applyFont="1" applyFill="1" applyBorder="1" applyAlignment="1">
      <alignment horizontal="center" vertical="center"/>
    </xf>
    <xf numFmtId="178" fontId="2" fillId="0" borderId="19" xfId="0" applyNumberFormat="1" applyFont="1" applyFill="1" applyBorder="1" applyAlignment="1">
      <alignment horizontal="center" vertical="center"/>
    </xf>
    <xf numFmtId="0" fontId="2" fillId="0" borderId="110"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22" xfId="0" applyFont="1" applyFill="1" applyBorder="1" applyAlignment="1">
      <alignment vertical="center"/>
    </xf>
    <xf numFmtId="0" fontId="0" fillId="0" borderId="9" xfId="0" applyFont="1" applyFill="1" applyBorder="1" applyAlignment="1">
      <alignment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2" fillId="0" borderId="24" xfId="0" applyFont="1" applyFill="1" applyBorder="1" applyAlignment="1">
      <alignment horizontal="center" vertical="center" wrapText="1"/>
    </xf>
    <xf numFmtId="194" fontId="15" fillId="0" borderId="62" xfId="0" applyNumberFormat="1" applyFont="1" applyFill="1" applyBorder="1" applyAlignment="1">
      <alignment horizontal="center" vertical="center"/>
    </xf>
    <xf numFmtId="194" fontId="15" fillId="0" borderId="95" xfId="0" applyNumberFormat="1" applyFont="1" applyFill="1" applyBorder="1" applyAlignment="1">
      <alignment horizontal="center" vertical="center"/>
    </xf>
    <xf numFmtId="194" fontId="15" fillId="0" borderId="140" xfId="0" applyNumberFormat="1" applyFont="1" applyFill="1" applyBorder="1" applyAlignment="1">
      <alignment horizontal="center" vertical="center"/>
    </xf>
    <xf numFmtId="184" fontId="2" fillId="3" borderId="19" xfId="0" applyNumberFormat="1" applyFont="1" applyFill="1" applyBorder="1" applyAlignment="1">
      <alignment horizontal="center" vertical="center"/>
    </xf>
    <xf numFmtId="184" fontId="2" fillId="3" borderId="64" xfId="0" applyNumberFormat="1" applyFont="1" applyFill="1" applyBorder="1" applyAlignment="1">
      <alignment horizontal="center" vertical="center"/>
    </xf>
    <xf numFmtId="187" fontId="0" fillId="3" borderId="19" xfId="0" applyNumberFormat="1" applyFont="1" applyFill="1" applyBorder="1" applyAlignment="1">
      <alignment horizontal="center" vertical="center"/>
    </xf>
    <xf numFmtId="187" fontId="0" fillId="3" borderId="64" xfId="0" applyNumberFormat="1" applyFont="1" applyFill="1" applyBorder="1" applyAlignment="1">
      <alignment horizontal="center" vertical="center"/>
    </xf>
    <xf numFmtId="0" fontId="2" fillId="0" borderId="98" xfId="0" applyFont="1" applyFill="1" applyBorder="1" applyAlignment="1">
      <alignment horizontal="center" vertical="center" wrapText="1"/>
    </xf>
    <xf numFmtId="0" fontId="2" fillId="0" borderId="99" xfId="0" applyFont="1" applyFill="1" applyBorder="1" applyAlignment="1">
      <alignment horizontal="center" vertical="center" wrapText="1"/>
    </xf>
    <xf numFmtId="178" fontId="0" fillId="3" borderId="45" xfId="0" applyNumberFormat="1" applyFont="1" applyFill="1" applyBorder="1" applyAlignment="1">
      <alignment horizontal="center" vertical="center" wrapText="1"/>
    </xf>
    <xf numFmtId="178" fontId="0" fillId="3" borderId="95" xfId="0" applyNumberFormat="1" applyFont="1" applyFill="1" applyBorder="1" applyAlignment="1">
      <alignment horizontal="center" vertical="center" wrapText="1"/>
    </xf>
    <xf numFmtId="181" fontId="0" fillId="0" borderId="62" xfId="0" applyNumberFormat="1" applyFont="1" applyFill="1" applyBorder="1" applyAlignment="1">
      <alignment horizontal="center" vertical="center"/>
    </xf>
    <xf numFmtId="181" fontId="0" fillId="0" borderId="95" xfId="0" applyNumberFormat="1" applyFont="1" applyFill="1" applyBorder="1" applyAlignment="1">
      <alignment horizontal="center" vertical="center"/>
    </xf>
    <xf numFmtId="178" fontId="2" fillId="3" borderId="73" xfId="0" applyNumberFormat="1" applyFont="1" applyFill="1" applyBorder="1" applyAlignment="1">
      <alignment horizontal="center" vertical="center"/>
    </xf>
    <xf numFmtId="178" fontId="2" fillId="3" borderId="19" xfId="0" applyNumberFormat="1" applyFont="1" applyFill="1" applyBorder="1" applyAlignment="1">
      <alignment horizontal="center" vertical="center"/>
    </xf>
    <xf numFmtId="179" fontId="2" fillId="3" borderId="62" xfId="0" applyNumberFormat="1" applyFont="1" applyFill="1" applyBorder="1" applyAlignment="1">
      <alignment horizontal="right" vertical="center"/>
    </xf>
    <xf numFmtId="179" fontId="2" fillId="3" borderId="95" xfId="0" applyNumberFormat="1" applyFont="1" applyFill="1" applyBorder="1" applyAlignment="1">
      <alignment horizontal="right" vertical="center"/>
    </xf>
    <xf numFmtId="179" fontId="2" fillId="3" borderId="68" xfId="0" applyNumberFormat="1" applyFont="1" applyFill="1" applyBorder="1" applyAlignment="1">
      <alignment horizontal="right" vertical="center"/>
    </xf>
    <xf numFmtId="179" fontId="2" fillId="2" borderId="3" xfId="0" applyNumberFormat="1" applyFont="1" applyFill="1" applyBorder="1" applyAlignment="1">
      <alignment horizontal="right" vertical="center"/>
    </xf>
    <xf numFmtId="179" fontId="2" fillId="2" borderId="84" xfId="0" applyNumberFormat="1" applyFont="1" applyFill="1" applyBorder="1" applyAlignment="1">
      <alignment horizontal="right" vertical="center"/>
    </xf>
    <xf numFmtId="0" fontId="6" fillId="0" borderId="0" xfId="0" applyFont="1" applyFill="1" applyBorder="1" applyAlignment="1">
      <alignment horizontal="left" vertical="center" shrinkToFit="1"/>
    </xf>
    <xf numFmtId="179" fontId="2" fillId="2" borderId="12" xfId="0" applyNumberFormat="1" applyFont="1" applyFill="1" applyBorder="1" applyAlignment="1">
      <alignment horizontal="right" vertical="center"/>
    </xf>
    <xf numFmtId="179" fontId="2" fillId="2" borderId="69" xfId="0" applyNumberFormat="1" applyFont="1" applyFill="1" applyBorder="1" applyAlignment="1">
      <alignment horizontal="right" vertical="center"/>
    </xf>
    <xf numFmtId="179" fontId="2" fillId="2" borderId="13" xfId="0" applyNumberFormat="1" applyFont="1" applyFill="1" applyBorder="1" applyAlignment="1">
      <alignment horizontal="right" vertical="center"/>
    </xf>
    <xf numFmtId="179" fontId="2" fillId="2" borderId="150" xfId="0" applyNumberFormat="1" applyFont="1" applyFill="1" applyBorder="1" applyAlignment="1">
      <alignment horizontal="right" vertical="center"/>
    </xf>
    <xf numFmtId="0" fontId="28" fillId="0" borderId="134" xfId="0" applyFont="1" applyFill="1" applyBorder="1" applyAlignment="1">
      <alignment horizontal="center" vertical="center" wrapText="1"/>
    </xf>
    <xf numFmtId="0" fontId="28" fillId="0" borderId="135" xfId="0" applyFont="1" applyFill="1" applyBorder="1" applyAlignment="1">
      <alignment horizontal="center" vertical="center" wrapText="1"/>
    </xf>
    <xf numFmtId="0" fontId="28" fillId="0" borderId="135" xfId="0" applyFont="1" applyFill="1" applyBorder="1" applyAlignment="1">
      <alignment horizontal="center" vertical="center"/>
    </xf>
    <xf numFmtId="0" fontId="28" fillId="0" borderId="136" xfId="0" applyFont="1" applyFill="1" applyBorder="1" applyAlignment="1">
      <alignment horizontal="center" vertical="center"/>
    </xf>
    <xf numFmtId="0" fontId="2" fillId="0" borderId="152" xfId="0" applyFont="1" applyFill="1" applyBorder="1" applyAlignment="1">
      <alignment horizontal="center" vertical="center" wrapText="1"/>
    </xf>
    <xf numFmtId="179" fontId="2" fillId="2" borderId="62" xfId="0" applyNumberFormat="1" applyFont="1" applyFill="1" applyBorder="1" applyAlignment="1">
      <alignment horizontal="right" vertical="center"/>
    </xf>
    <xf numFmtId="179" fontId="2" fillId="2" borderId="95" xfId="0" applyNumberFormat="1" applyFont="1" applyFill="1" applyBorder="1" applyAlignment="1">
      <alignment horizontal="right" vertical="center"/>
    </xf>
    <xf numFmtId="179" fontId="2" fillId="2" borderId="68" xfId="0" applyNumberFormat="1" applyFont="1" applyFill="1" applyBorder="1" applyAlignment="1">
      <alignment horizontal="right" vertical="center"/>
    </xf>
    <xf numFmtId="0" fontId="2" fillId="0" borderId="23"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140" xfId="0" applyFont="1" applyFill="1" applyBorder="1" applyAlignment="1">
      <alignment horizontal="center" vertical="center"/>
    </xf>
    <xf numFmtId="179" fontId="2" fillId="3" borderId="29" xfId="0" applyNumberFormat="1" applyFont="1" applyFill="1" applyBorder="1" applyAlignment="1">
      <alignment horizontal="right" vertical="center"/>
    </xf>
    <xf numFmtId="179" fontId="2" fillId="3" borderId="18" xfId="0" applyNumberFormat="1" applyFont="1" applyFill="1" applyBorder="1" applyAlignment="1">
      <alignment horizontal="right" vertical="center"/>
    </xf>
    <xf numFmtId="0" fontId="2" fillId="0" borderId="29" xfId="0" applyFont="1" applyFill="1" applyBorder="1" applyAlignment="1">
      <alignment horizontal="center" vertical="center"/>
    </xf>
    <xf numFmtId="0" fontId="2" fillId="2" borderId="153"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58" xfId="0" applyFont="1" applyFill="1" applyBorder="1" applyAlignment="1">
      <alignment horizontal="center"/>
    </xf>
    <xf numFmtId="0" fontId="2" fillId="0" borderId="4" xfId="0" applyFont="1" applyFill="1" applyBorder="1" applyAlignment="1">
      <alignment horizontal="center"/>
    </xf>
    <xf numFmtId="0" fontId="2" fillId="0" borderId="1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3" borderId="0" xfId="0" applyFont="1" applyFill="1" applyAlignment="1">
      <alignment horizontal="right" vertical="center"/>
    </xf>
    <xf numFmtId="0" fontId="0" fillId="0" borderId="58"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184" fontId="0" fillId="3" borderId="59" xfId="0" applyNumberFormat="1" applyFont="1" applyFill="1" applyBorder="1" applyAlignment="1">
      <alignment horizontal="center" vertical="center" wrapText="1"/>
    </xf>
    <xf numFmtId="184" fontId="0" fillId="3" borderId="10" xfId="0" applyNumberFormat="1" applyFont="1" applyFill="1" applyBorder="1" applyAlignment="1">
      <alignment horizontal="center" vertical="center" wrapText="1"/>
    </xf>
    <xf numFmtId="184" fontId="0" fillId="3" borderId="100" xfId="0" applyNumberFormat="1" applyFont="1" applyFill="1" applyBorder="1" applyAlignment="1">
      <alignment horizontal="center" vertical="center" wrapText="1"/>
    </xf>
    <xf numFmtId="184" fontId="0" fillId="3" borderId="101" xfId="0" applyNumberFormat="1" applyFont="1" applyFill="1" applyBorder="1" applyAlignment="1">
      <alignment horizontal="center" vertical="center" wrapText="1"/>
    </xf>
    <xf numFmtId="184" fontId="0" fillId="3" borderId="57" xfId="0" applyNumberFormat="1" applyFont="1" applyFill="1" applyBorder="1" applyAlignment="1">
      <alignment horizontal="center" vertical="center" wrapText="1"/>
    </xf>
    <xf numFmtId="184" fontId="0" fillId="3" borderId="2" xfId="0" applyNumberFormat="1" applyFont="1" applyFill="1" applyBorder="1" applyAlignment="1">
      <alignment horizontal="center" vertical="center" wrapText="1"/>
    </xf>
    <xf numFmtId="185" fontId="0" fillId="3" borderId="1" xfId="0" applyNumberFormat="1" applyFont="1" applyFill="1" applyBorder="1" applyAlignment="1">
      <alignment horizontal="center" vertical="top" wrapText="1"/>
    </xf>
    <xf numFmtId="185" fontId="0" fillId="3" borderId="8" xfId="0" applyNumberFormat="1" applyFont="1" applyFill="1" applyBorder="1" applyAlignment="1">
      <alignment horizontal="center" vertical="center" wrapText="1"/>
    </xf>
    <xf numFmtId="185" fontId="0" fillId="3" borderId="58"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8"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41" fillId="0" borderId="134" xfId="0" applyFont="1" applyFill="1" applyBorder="1" applyAlignment="1">
      <alignment horizontal="center" vertical="center"/>
    </xf>
    <xf numFmtId="0" fontId="41" fillId="0" borderId="135" xfId="0" applyFont="1" applyFill="1" applyBorder="1" applyAlignment="1">
      <alignment horizontal="center" vertical="center"/>
    </xf>
    <xf numFmtId="0" fontId="41" fillId="0" borderId="136" xfId="0" applyFont="1" applyFill="1" applyBorder="1" applyAlignment="1">
      <alignment horizontal="center" vertical="center"/>
    </xf>
    <xf numFmtId="0" fontId="32" fillId="0" borderId="20" xfId="0" applyFont="1" applyFill="1" applyBorder="1" applyAlignment="1">
      <alignment horizontal="center" vertical="center" wrapText="1"/>
    </xf>
    <xf numFmtId="0" fontId="32" fillId="0" borderId="20" xfId="0" applyFont="1" applyFill="1" applyBorder="1" applyAlignment="1">
      <alignment horizontal="center" vertical="center"/>
    </xf>
    <xf numFmtId="0" fontId="32" fillId="0" borderId="14" xfId="0" applyFont="1" applyFill="1" applyBorder="1" applyAlignment="1">
      <alignment horizontal="center" vertical="center"/>
    </xf>
    <xf numFmtId="0" fontId="2" fillId="0" borderId="154" xfId="0" applyFont="1" applyFill="1" applyBorder="1" applyAlignment="1">
      <alignment horizontal="center" vertical="center"/>
    </xf>
    <xf numFmtId="0" fontId="2" fillId="0" borderId="155" xfId="0" applyFont="1" applyFill="1" applyBorder="1" applyAlignment="1">
      <alignment horizontal="center" vertical="center"/>
    </xf>
    <xf numFmtId="0" fontId="2" fillId="0" borderId="156" xfId="0" applyFont="1" applyFill="1" applyBorder="1" applyAlignment="1">
      <alignment horizontal="center" vertical="center" wrapText="1"/>
    </xf>
    <xf numFmtId="0" fontId="2" fillId="0" borderId="139"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54" xfId="0" applyFont="1" applyFill="1" applyBorder="1" applyAlignment="1">
      <alignment horizontal="center" vertical="center" wrapText="1"/>
    </xf>
    <xf numFmtId="0" fontId="2" fillId="0" borderId="15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 fillId="0" borderId="30" xfId="0" applyFont="1" applyFill="1" applyBorder="1" applyAlignment="1">
      <alignment horizontal="left" wrapText="1"/>
    </xf>
    <xf numFmtId="0" fontId="2" fillId="0" borderId="157" xfId="0" applyFont="1" applyFill="1" applyBorder="1" applyAlignment="1">
      <alignment horizontal="center" vertical="center"/>
    </xf>
    <xf numFmtId="0" fontId="2" fillId="0" borderId="158" xfId="0" applyFont="1" applyFill="1" applyBorder="1" applyAlignment="1">
      <alignment horizontal="center" vertical="center"/>
    </xf>
    <xf numFmtId="188" fontId="2" fillId="3" borderId="93" xfId="0" applyNumberFormat="1" applyFont="1" applyFill="1" applyBorder="1" applyAlignment="1">
      <alignment horizontal="center" vertical="center"/>
    </xf>
    <xf numFmtId="188" fontId="2" fillId="3" borderId="8" xfId="0" applyNumberFormat="1" applyFont="1" applyFill="1" applyBorder="1" applyAlignment="1">
      <alignment horizontal="center" vertical="center"/>
    </xf>
    <xf numFmtId="178" fontId="2" fillId="3" borderId="8" xfId="0" applyNumberFormat="1" applyFont="1" applyFill="1" applyBorder="1" applyAlignment="1">
      <alignment horizontal="center" vertical="center"/>
    </xf>
    <xf numFmtId="178" fontId="2" fillId="2" borderId="32"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178" fontId="2" fillId="3" borderId="93" xfId="0" applyNumberFormat="1" applyFont="1" applyFill="1" applyBorder="1" applyAlignment="1">
      <alignment horizontal="center" vertical="center"/>
    </xf>
    <xf numFmtId="188" fontId="2" fillId="3" borderId="32" xfId="0" applyNumberFormat="1" applyFont="1" applyFill="1" applyBorder="1" applyAlignment="1">
      <alignment horizontal="center" vertical="center"/>
    </xf>
    <xf numFmtId="178" fontId="2" fillId="3" borderId="32" xfId="0" applyNumberFormat="1" applyFont="1" applyFill="1" applyBorder="1" applyAlignment="1">
      <alignment horizontal="center" vertical="center"/>
    </xf>
    <xf numFmtId="195" fontId="2" fillId="3" borderId="60" xfId="0" applyNumberFormat="1" applyFont="1" applyFill="1" applyBorder="1" applyAlignment="1">
      <alignment horizontal="center" vertical="center"/>
    </xf>
    <xf numFmtId="195" fontId="2" fillId="3" borderId="12" xfId="0" applyNumberFormat="1" applyFont="1" applyFill="1" applyBorder="1" applyAlignment="1">
      <alignment horizontal="center" vertical="center"/>
    </xf>
    <xf numFmtId="195" fontId="2" fillId="3" borderId="141" xfId="0" applyNumberFormat="1" applyFont="1" applyFill="1" applyBorder="1" applyAlignment="1">
      <alignment horizontal="center" vertical="center"/>
    </xf>
    <xf numFmtId="188" fontId="2" fillId="6" borderId="159" xfId="0" applyNumberFormat="1" applyFont="1" applyFill="1" applyBorder="1" applyAlignment="1">
      <alignment horizontal="center" vertical="center"/>
    </xf>
    <xf numFmtId="188" fontId="2" fillId="6" borderId="160" xfId="0" applyNumberFormat="1" applyFont="1" applyFill="1" applyBorder="1" applyAlignment="1">
      <alignment horizontal="center" vertical="center"/>
    </xf>
    <xf numFmtId="188" fontId="2" fillId="6" borderId="161" xfId="0" applyNumberFormat="1" applyFont="1" applyFill="1" applyBorder="1" applyAlignment="1">
      <alignment horizontal="center" vertical="center"/>
    </xf>
    <xf numFmtId="184" fontId="2" fillId="3" borderId="93" xfId="0" applyNumberFormat="1" applyFont="1" applyFill="1" applyBorder="1" applyAlignment="1">
      <alignment horizontal="center" vertical="center"/>
    </xf>
    <xf numFmtId="184" fontId="2" fillId="3" borderId="163" xfId="0" applyNumberFormat="1" applyFont="1" applyFill="1" applyBorder="1" applyAlignment="1">
      <alignment horizontal="center" vertical="center"/>
    </xf>
    <xf numFmtId="184" fontId="2" fillId="3" borderId="32" xfId="0" applyNumberFormat="1" applyFont="1" applyFill="1" applyBorder="1" applyAlignment="1">
      <alignment horizontal="center" vertical="center"/>
    </xf>
    <xf numFmtId="184" fontId="2" fillId="3" borderId="15" xfId="0" applyNumberFormat="1" applyFont="1" applyFill="1" applyBorder="1" applyAlignment="1">
      <alignment horizontal="center" vertical="center"/>
    </xf>
    <xf numFmtId="188" fontId="2" fillId="3" borderId="58" xfId="0" applyNumberFormat="1" applyFont="1" applyFill="1" applyBorder="1" applyAlignment="1">
      <alignment horizontal="center" vertical="center"/>
    </xf>
    <xf numFmtId="188" fontId="2" fillId="3" borderId="3" xfId="0" applyNumberFormat="1" applyFont="1" applyFill="1" applyBorder="1" applyAlignment="1">
      <alignment horizontal="center" vertical="center"/>
    </xf>
    <xf numFmtId="188" fontId="2" fillId="3" borderId="4" xfId="0" applyNumberFormat="1" applyFont="1" applyFill="1" applyBorder="1" applyAlignment="1">
      <alignment horizontal="center" vertical="center"/>
    </xf>
    <xf numFmtId="188" fontId="2" fillId="3" borderId="16" xfId="0" applyNumberFormat="1" applyFont="1" applyFill="1" applyBorder="1" applyAlignment="1">
      <alignment horizontal="center" vertical="center"/>
    </xf>
    <xf numFmtId="188" fontId="2" fillId="3" borderId="15" xfId="0" applyNumberFormat="1" applyFont="1" applyFill="1" applyBorder="1" applyAlignment="1">
      <alignment horizontal="center" vertical="center"/>
    </xf>
    <xf numFmtId="188" fontId="2" fillId="3" borderId="60" xfId="0" applyNumberFormat="1" applyFont="1" applyFill="1" applyBorder="1" applyAlignment="1">
      <alignment horizontal="center" vertical="center"/>
    </xf>
    <xf numFmtId="188" fontId="2" fillId="3" borderId="12" xfId="0" applyNumberFormat="1" applyFont="1" applyFill="1" applyBorder="1" applyAlignment="1">
      <alignment horizontal="center" vertical="center"/>
    </xf>
    <xf numFmtId="188" fontId="2" fillId="3" borderId="141" xfId="0" applyNumberFormat="1" applyFont="1" applyFill="1" applyBorder="1" applyAlignment="1">
      <alignment horizontal="center" vertical="center"/>
    </xf>
    <xf numFmtId="188" fontId="2" fillId="3" borderId="159" xfId="0" applyNumberFormat="1" applyFont="1" applyFill="1" applyBorder="1" applyAlignment="1">
      <alignment horizontal="center" vertical="center"/>
    </xf>
    <xf numFmtId="188" fontId="2" fillId="3" borderId="160" xfId="0" applyNumberFormat="1" applyFont="1" applyFill="1" applyBorder="1" applyAlignment="1">
      <alignment horizontal="center" vertical="center"/>
    </xf>
    <xf numFmtId="188" fontId="2" fillId="3" borderId="162" xfId="0" applyNumberFormat="1" applyFont="1" applyFill="1" applyBorder="1" applyAlignment="1">
      <alignment horizontal="center" vertical="center"/>
    </xf>
    <xf numFmtId="188" fontId="2" fillId="3" borderId="84" xfId="0" applyNumberFormat="1" applyFont="1" applyFill="1" applyBorder="1" applyAlignment="1">
      <alignment horizontal="center" vertical="center"/>
    </xf>
    <xf numFmtId="188" fontId="2" fillId="3" borderId="69" xfId="0" applyNumberFormat="1" applyFont="1" applyFill="1" applyBorder="1" applyAlignment="1">
      <alignment horizontal="center" vertical="center"/>
    </xf>
    <xf numFmtId="188" fontId="2" fillId="3" borderId="163" xfId="0" applyNumberFormat="1" applyFont="1" applyFill="1" applyBorder="1" applyAlignment="1">
      <alignment horizontal="center" vertical="center"/>
    </xf>
    <xf numFmtId="188" fontId="2" fillId="3" borderId="161" xfId="0" applyNumberFormat="1"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45</xdr:row>
      <xdr:rowOff>152400</xdr:rowOff>
    </xdr:from>
    <xdr:to>
      <xdr:col>8</xdr:col>
      <xdr:colOff>104775</xdr:colOff>
      <xdr:row>45</xdr:row>
      <xdr:rowOff>561975</xdr:rowOff>
    </xdr:to>
    <xdr:pic>
      <xdr:nvPicPr>
        <xdr:cNvPr id="18693"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6124575"/>
          <a:ext cx="5762625" cy="4095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85"/>
  <sheetViews>
    <sheetView view="pageBreakPreview" topLeftCell="A34" zoomScale="55" zoomScaleNormal="55" zoomScaleSheetLayoutView="55" workbookViewId="0">
      <selection activeCell="D46" sqref="D46:E47"/>
    </sheetView>
  </sheetViews>
  <sheetFormatPr defaultColWidth="9" defaultRowHeight="13.5" x14ac:dyDescent="0.15"/>
  <cols>
    <col min="1" max="1" width="9.375" style="13" customWidth="1"/>
    <col min="2" max="2" width="12.125" style="13" customWidth="1"/>
    <col min="3" max="3" width="2.375" style="13" hidden="1" customWidth="1"/>
    <col min="4" max="4" width="1.875" style="13" customWidth="1"/>
    <col min="5" max="5" width="27.125" style="13" customWidth="1"/>
    <col min="6" max="6" width="22" style="13" customWidth="1"/>
    <col min="7" max="7" width="16.875" style="13" customWidth="1"/>
    <col min="8" max="8" width="5.625" style="13" customWidth="1"/>
    <col min="9" max="10" width="1.875" style="13" customWidth="1"/>
    <col min="11" max="11" width="25.625" style="13" customWidth="1"/>
    <col min="12" max="12" width="9.625" style="13" bestFit="1" customWidth="1"/>
    <col min="13" max="13" width="2" style="13" customWidth="1"/>
    <col min="14" max="15" width="9" style="13"/>
    <col min="16" max="18" width="2" style="13" customWidth="1"/>
    <col min="19" max="20" width="9" style="13"/>
    <col min="21" max="23" width="2" style="13" customWidth="1"/>
    <col min="24" max="25" width="9" style="13"/>
    <col min="26" max="26" width="2" style="13" customWidth="1"/>
    <col min="27" max="16384" width="9" style="13"/>
  </cols>
  <sheetData>
    <row r="1" spans="1:11" ht="26.25" customHeight="1" x14ac:dyDescent="0.15">
      <c r="K1" s="45"/>
    </row>
    <row r="2" spans="1:11" ht="18.75" customHeight="1" x14ac:dyDescent="0.15"/>
    <row r="3" spans="1:11" ht="18.75" customHeight="1" thickBot="1" x14ac:dyDescent="0.2"/>
    <row r="4" spans="1:11" ht="84.75" customHeight="1" thickTop="1" x14ac:dyDescent="0.15">
      <c r="A4" s="383" t="s">
        <v>384</v>
      </c>
      <c r="B4" s="384"/>
      <c r="C4" s="384"/>
      <c r="D4" s="384"/>
      <c r="E4" s="384"/>
      <c r="F4" s="384"/>
      <c r="G4" s="384"/>
      <c r="H4" s="384"/>
      <c r="I4" s="384"/>
      <c r="J4" s="384"/>
      <c r="K4" s="385"/>
    </row>
    <row r="5" spans="1:11" ht="24" customHeight="1" thickBot="1" x14ac:dyDescent="0.2">
      <c r="A5" s="386"/>
      <c r="B5" s="387"/>
      <c r="C5" s="387"/>
      <c r="D5" s="387"/>
      <c r="E5" s="387"/>
      <c r="F5" s="387"/>
      <c r="G5" s="387"/>
      <c r="H5" s="387"/>
      <c r="I5" s="387"/>
      <c r="J5" s="387"/>
      <c r="K5" s="388"/>
    </row>
    <row r="6" spans="1:11" ht="24" customHeight="1" thickTop="1" x14ac:dyDescent="0.15">
      <c r="A6" s="47"/>
      <c r="B6" s="47"/>
      <c r="C6" s="47"/>
      <c r="D6" s="47"/>
      <c r="E6" s="47"/>
      <c r="F6" s="47"/>
      <c r="G6" s="47"/>
      <c r="H6" s="47"/>
      <c r="I6" s="46"/>
      <c r="J6" s="46"/>
      <c r="K6" s="46"/>
    </row>
    <row r="7" spans="1:11" ht="24" customHeight="1" x14ac:dyDescent="0.15">
      <c r="I7" s="389" t="s">
        <v>382</v>
      </c>
      <c r="J7" s="389"/>
      <c r="K7" s="389"/>
    </row>
    <row r="8" spans="1:11" ht="24" customHeight="1" x14ac:dyDescent="0.15">
      <c r="F8" s="330" t="s">
        <v>383</v>
      </c>
      <c r="G8" s="391"/>
      <c r="H8" s="391"/>
      <c r="I8" s="391"/>
      <c r="J8" s="391"/>
      <c r="K8" s="391"/>
    </row>
    <row r="9" spans="1:11" ht="18" customHeight="1" x14ac:dyDescent="0.15">
      <c r="B9" s="48"/>
    </row>
    <row r="10" spans="1:11" s="14" customFormat="1" x14ac:dyDescent="0.15"/>
    <row r="11" spans="1:11" s="14" customFormat="1" x14ac:dyDescent="0.15">
      <c r="E11" s="49"/>
    </row>
    <row r="12" spans="1:11" s="14" customFormat="1" ht="27" customHeight="1" x14ac:dyDescent="0.15">
      <c r="A12" s="347" t="s">
        <v>323</v>
      </c>
      <c r="B12" s="347"/>
      <c r="D12" s="348"/>
      <c r="E12" s="382" t="s">
        <v>324</v>
      </c>
      <c r="F12" s="382"/>
      <c r="G12" s="382"/>
      <c r="H12" s="382"/>
      <c r="I12" s="348"/>
      <c r="J12" s="390"/>
    </row>
    <row r="13" spans="1:11" s="14" customFormat="1" ht="27" customHeight="1" x14ac:dyDescent="0.15">
      <c r="A13" s="347"/>
      <c r="B13" s="347"/>
      <c r="D13" s="348"/>
      <c r="E13" s="351" t="s">
        <v>60</v>
      </c>
      <c r="F13" s="351"/>
      <c r="G13" s="351"/>
      <c r="H13" s="351"/>
      <c r="I13" s="348"/>
      <c r="J13" s="390"/>
    </row>
    <row r="14" spans="1:11" s="14" customFormat="1" ht="24" customHeight="1" x14ac:dyDescent="0.15">
      <c r="A14" s="51"/>
      <c r="B14" s="51"/>
      <c r="D14" s="42"/>
      <c r="E14" s="52"/>
      <c r="F14" s="52"/>
      <c r="G14" s="52"/>
      <c r="H14" s="52"/>
      <c r="I14" s="42"/>
      <c r="J14" s="50"/>
    </row>
    <row r="15" spans="1:11" s="14" customFormat="1" ht="27" customHeight="1" x14ac:dyDescent="0.15">
      <c r="A15" s="347" t="s">
        <v>299</v>
      </c>
      <c r="B15" s="347"/>
      <c r="D15" s="348"/>
      <c r="E15" s="349" t="s">
        <v>325</v>
      </c>
      <c r="F15" s="350"/>
      <c r="G15" s="350"/>
      <c r="H15" s="350"/>
      <c r="I15" s="350"/>
      <c r="J15" s="350"/>
      <c r="K15" s="350"/>
    </row>
    <row r="16" spans="1:11" s="14" customFormat="1" ht="27" customHeight="1" x14ac:dyDescent="0.15">
      <c r="A16" s="347"/>
      <c r="B16" s="347"/>
      <c r="D16" s="348"/>
      <c r="E16" s="351" t="s">
        <v>60</v>
      </c>
      <c r="F16" s="351"/>
      <c r="G16" s="351"/>
      <c r="H16" s="351"/>
      <c r="I16" s="351"/>
      <c r="J16" s="351"/>
      <c r="K16" s="351"/>
    </row>
    <row r="17" spans="1:25" s="14" customFormat="1" x14ac:dyDescent="0.15"/>
    <row r="18" spans="1:25" s="14" customFormat="1" x14ac:dyDescent="0.15"/>
    <row r="19" spans="1:25" s="14" customFormat="1" x14ac:dyDescent="0.15"/>
    <row r="20" spans="1:25" s="14" customFormat="1" x14ac:dyDescent="0.15">
      <c r="A20" s="348" t="s">
        <v>140</v>
      </c>
      <c r="B20" s="348"/>
      <c r="D20" s="382" t="s">
        <v>379</v>
      </c>
      <c r="E20" s="382"/>
      <c r="F20" s="382"/>
      <c r="G20" s="382"/>
      <c r="H20" s="382"/>
      <c r="I20" s="382"/>
      <c r="J20" s="382"/>
      <c r="K20" s="382"/>
    </row>
    <row r="21" spans="1:25" s="14" customFormat="1" x14ac:dyDescent="0.15">
      <c r="A21" s="348"/>
      <c r="B21" s="348"/>
      <c r="D21" s="351" t="s">
        <v>60</v>
      </c>
      <c r="E21" s="351"/>
      <c r="F21" s="351"/>
      <c r="G21" s="351"/>
      <c r="H21" s="351"/>
      <c r="I21" s="351"/>
      <c r="J21" s="351"/>
      <c r="K21" s="351"/>
    </row>
    <row r="22" spans="1:25" s="14" customFormat="1" x14ac:dyDescent="0.15"/>
    <row r="23" spans="1:25" s="14" customFormat="1" x14ac:dyDescent="0.15"/>
    <row r="24" spans="1:25" s="14" customFormat="1" x14ac:dyDescent="0.15">
      <c r="B24" s="328"/>
    </row>
    <row r="25" spans="1:25" s="14" customFormat="1" x14ac:dyDescent="0.15"/>
    <row r="26" spans="1:25" s="14" customFormat="1" x14ac:dyDescent="0.15"/>
    <row r="27" spans="1:25" s="14" customFormat="1" x14ac:dyDescent="0.15"/>
    <row r="28" spans="1:25" s="14" customFormat="1" x14ac:dyDescent="0.15"/>
    <row r="29" spans="1:25" s="14" customFormat="1" x14ac:dyDescent="0.15"/>
    <row r="30" spans="1:25" s="14" customFormat="1" ht="72.75" customHeight="1" x14ac:dyDescent="0.15">
      <c r="A30" s="401" t="s">
        <v>300</v>
      </c>
      <c r="B30" s="402"/>
      <c r="C30" s="54"/>
      <c r="D30" s="401" t="s">
        <v>141</v>
      </c>
      <c r="E30" s="402"/>
      <c r="F30" s="53" t="s">
        <v>142</v>
      </c>
      <c r="G30" s="401" t="s">
        <v>378</v>
      </c>
      <c r="H30" s="401"/>
      <c r="I30" s="401"/>
      <c r="J30" s="401" t="s">
        <v>75</v>
      </c>
      <c r="K30" s="401"/>
      <c r="S30" s="76"/>
      <c r="T30" s="145"/>
      <c r="X30" s="76"/>
      <c r="Y30" s="145"/>
    </row>
    <row r="31" spans="1:25" s="14" customFormat="1" ht="30" customHeight="1" x14ac:dyDescent="0.15">
      <c r="A31" s="405"/>
      <c r="B31" s="405"/>
      <c r="C31" s="54"/>
      <c r="D31" s="403" t="s">
        <v>326</v>
      </c>
      <c r="E31" s="404"/>
      <c r="F31" s="123" t="s">
        <v>327</v>
      </c>
      <c r="G31" s="373" t="str">
        <f>IF($A$31="","",表6!D112)</f>
        <v/>
      </c>
      <c r="H31" s="374"/>
      <c r="I31" s="375"/>
      <c r="J31" s="409" t="str">
        <f>IF($A$31="","",IF(G31&lt;0,100,((1-G31/A31)*100)))</f>
        <v/>
      </c>
      <c r="K31" s="410"/>
    </row>
    <row r="32" spans="1:25" s="14" customFormat="1" ht="30" customHeight="1" x14ac:dyDescent="0.15">
      <c r="A32" s="405"/>
      <c r="B32" s="405"/>
      <c r="C32" s="54"/>
      <c r="D32" s="408" t="str">
        <f>IF($A$31="","",O54)</f>
        <v/>
      </c>
      <c r="E32" s="408"/>
      <c r="F32" s="153" t="str">
        <f>IF(A31="","",ROUND(D32/A31,6)*1000)</f>
        <v/>
      </c>
      <c r="G32" s="376"/>
      <c r="H32" s="377"/>
      <c r="I32" s="378"/>
      <c r="J32" s="411"/>
      <c r="K32" s="412"/>
    </row>
    <row r="33" spans="1:21" s="14" customFormat="1" ht="30" customHeight="1" x14ac:dyDescent="0.15">
      <c r="A33" s="405"/>
      <c r="B33" s="405"/>
      <c r="C33" s="54"/>
      <c r="D33" s="404" t="s">
        <v>124</v>
      </c>
      <c r="E33" s="404"/>
      <c r="F33" s="124" t="s">
        <v>125</v>
      </c>
      <c r="G33" s="376"/>
      <c r="H33" s="377"/>
      <c r="I33" s="378"/>
      <c r="J33" s="411"/>
      <c r="K33" s="412"/>
    </row>
    <row r="34" spans="1:21" s="14" customFormat="1" ht="30" customHeight="1" x14ac:dyDescent="0.15">
      <c r="A34" s="405"/>
      <c r="B34" s="405"/>
      <c r="C34" s="54"/>
      <c r="D34" s="406" t="str">
        <f>IF($A$31="","",D32+IF(A31="",0,Y54-T54))</f>
        <v/>
      </c>
      <c r="E34" s="407"/>
      <c r="F34" s="153" t="str">
        <f>IF($A$31="","",ROUND(D34/A31,6)*1000)</f>
        <v/>
      </c>
      <c r="G34" s="379"/>
      <c r="H34" s="380"/>
      <c r="I34" s="381"/>
      <c r="J34" s="413"/>
      <c r="K34" s="414"/>
    </row>
    <row r="35" spans="1:21" s="14" customFormat="1" ht="13.5" customHeight="1" x14ac:dyDescent="0.15">
      <c r="A35" s="264"/>
      <c r="B35" s="264"/>
      <c r="C35" s="58"/>
      <c r="D35" s="265"/>
      <c r="E35" s="265"/>
      <c r="F35" s="265"/>
      <c r="G35" s="266"/>
      <c r="H35" s="266"/>
      <c r="I35" s="266"/>
      <c r="J35" s="267"/>
      <c r="K35" s="267"/>
    </row>
    <row r="36" spans="1:21" s="14" customFormat="1" ht="13.5" customHeight="1" thickBot="1" x14ac:dyDescent="0.2">
      <c r="A36" s="14" t="s">
        <v>270</v>
      </c>
      <c r="B36" s="264"/>
      <c r="C36" s="58"/>
      <c r="D36" s="265"/>
      <c r="E36" s="265"/>
      <c r="F36" s="265"/>
      <c r="G36" s="266"/>
      <c r="H36" s="266"/>
      <c r="I36" s="266"/>
      <c r="J36" s="267"/>
      <c r="K36" s="267"/>
    </row>
    <row r="37" spans="1:21" s="14" customFormat="1" ht="15" customHeight="1" x14ac:dyDescent="0.15">
      <c r="A37" s="352" t="s">
        <v>300</v>
      </c>
      <c r="B37" s="353"/>
      <c r="C37" s="291"/>
      <c r="D37" s="358" t="s">
        <v>141</v>
      </c>
      <c r="E37" s="353"/>
      <c r="F37" s="361" t="s">
        <v>142</v>
      </c>
      <c r="G37" s="364" t="s">
        <v>261</v>
      </c>
      <c r="H37" s="365"/>
      <c r="I37" s="365"/>
      <c r="J37" s="365"/>
      <c r="K37" s="366"/>
    </row>
    <row r="38" spans="1:21" s="14" customFormat="1" ht="15" customHeight="1" x14ac:dyDescent="0.15">
      <c r="A38" s="354"/>
      <c r="B38" s="355"/>
      <c r="C38" s="292"/>
      <c r="D38" s="359"/>
      <c r="E38" s="355"/>
      <c r="F38" s="362"/>
      <c r="G38" s="367"/>
      <c r="H38" s="368"/>
      <c r="I38" s="368"/>
      <c r="J38" s="368"/>
      <c r="K38" s="369"/>
    </row>
    <row r="39" spans="1:21" s="14" customFormat="1" ht="15" customHeight="1" x14ac:dyDescent="0.15">
      <c r="A39" s="356"/>
      <c r="B39" s="357"/>
      <c r="C39" s="293"/>
      <c r="D39" s="360"/>
      <c r="E39" s="357"/>
      <c r="F39" s="363"/>
      <c r="G39" s="370"/>
      <c r="H39" s="371"/>
      <c r="I39" s="371"/>
      <c r="J39" s="371"/>
      <c r="K39" s="372"/>
    </row>
    <row r="40" spans="1:21" s="14" customFormat="1" ht="13.5" customHeight="1" x14ac:dyDescent="0.15">
      <c r="A40" s="418"/>
      <c r="B40" s="419"/>
      <c r="C40" s="54"/>
      <c r="D40" s="334" t="s">
        <v>328</v>
      </c>
      <c r="E40" s="335"/>
      <c r="F40" s="338" t="s">
        <v>329</v>
      </c>
      <c r="G40" s="340"/>
      <c r="H40" s="341"/>
      <c r="I40" s="341"/>
      <c r="J40" s="341"/>
      <c r="K40" s="342"/>
    </row>
    <row r="41" spans="1:21" s="14" customFormat="1" ht="13.5" customHeight="1" x14ac:dyDescent="0.15">
      <c r="A41" s="418"/>
      <c r="B41" s="419"/>
      <c r="C41" s="54"/>
      <c r="D41" s="336"/>
      <c r="E41" s="337"/>
      <c r="F41" s="339"/>
      <c r="G41" s="343"/>
      <c r="H41" s="344"/>
      <c r="I41" s="344"/>
      <c r="J41" s="344"/>
      <c r="K41" s="345"/>
    </row>
    <row r="42" spans="1:21" s="14" customFormat="1" ht="13.5" customHeight="1" x14ac:dyDescent="0.15">
      <c r="A42" s="418"/>
      <c r="B42" s="419"/>
      <c r="C42" s="54"/>
      <c r="D42" s="343"/>
      <c r="E42" s="346"/>
      <c r="F42" s="332"/>
      <c r="G42" s="343"/>
      <c r="H42" s="344"/>
      <c r="I42" s="344"/>
      <c r="J42" s="344"/>
      <c r="K42" s="345"/>
    </row>
    <row r="43" spans="1:21" s="14" customFormat="1" ht="13.5" customHeight="1" x14ac:dyDescent="0.15">
      <c r="A43" s="418"/>
      <c r="B43" s="419"/>
      <c r="C43" s="54"/>
      <c r="D43" s="343"/>
      <c r="E43" s="346"/>
      <c r="F43" s="332"/>
      <c r="G43" s="343"/>
      <c r="H43" s="344"/>
      <c r="I43" s="344"/>
      <c r="J43" s="344"/>
      <c r="K43" s="345"/>
    </row>
    <row r="44" spans="1:21" s="14" customFormat="1" ht="13.5" customHeight="1" x14ac:dyDescent="0.15">
      <c r="A44" s="418"/>
      <c r="B44" s="419"/>
      <c r="C44" s="54"/>
      <c r="D44" s="336" t="s">
        <v>262</v>
      </c>
      <c r="E44" s="337"/>
      <c r="F44" s="339" t="s">
        <v>263</v>
      </c>
      <c r="G44" s="343"/>
      <c r="H44" s="344"/>
      <c r="I44" s="344"/>
      <c r="J44" s="344"/>
      <c r="K44" s="345"/>
    </row>
    <row r="45" spans="1:21" s="14" customFormat="1" ht="13.5" customHeight="1" x14ac:dyDescent="0.15">
      <c r="A45" s="418"/>
      <c r="B45" s="419"/>
      <c r="C45" s="54"/>
      <c r="D45" s="336"/>
      <c r="E45" s="337"/>
      <c r="F45" s="339"/>
      <c r="G45" s="343"/>
      <c r="H45" s="344"/>
      <c r="I45" s="344"/>
      <c r="J45" s="344"/>
      <c r="K45" s="345"/>
      <c r="R45" s="221"/>
      <c r="S45" s="221"/>
      <c r="T45" s="221"/>
    </row>
    <row r="46" spans="1:21" s="14" customFormat="1" x14ac:dyDescent="0.15">
      <c r="A46" s="418"/>
      <c r="B46" s="419"/>
      <c r="C46" s="54"/>
      <c r="D46" s="343"/>
      <c r="E46" s="346"/>
      <c r="F46" s="332"/>
      <c r="G46" s="343"/>
      <c r="H46" s="344"/>
      <c r="I46" s="344"/>
      <c r="J46" s="344"/>
      <c r="K46" s="345"/>
      <c r="M46" s="215"/>
      <c r="N46" s="216"/>
      <c r="O46" s="216"/>
      <c r="P46" s="217"/>
      <c r="Q46" s="268"/>
      <c r="U46" s="217"/>
    </row>
    <row r="47" spans="1:21" s="14" customFormat="1" ht="14.25" thickBot="1" x14ac:dyDescent="0.2">
      <c r="A47" s="420"/>
      <c r="B47" s="421"/>
      <c r="C47" s="294"/>
      <c r="D47" s="415"/>
      <c r="E47" s="422"/>
      <c r="F47" s="333"/>
      <c r="G47" s="415"/>
      <c r="H47" s="416"/>
      <c r="I47" s="416"/>
      <c r="J47" s="416"/>
      <c r="K47" s="417"/>
      <c r="M47" s="218"/>
      <c r="N47" s="76" t="s">
        <v>148</v>
      </c>
      <c r="O47" s="145">
        <f>表1!$K$44</f>
        <v>0</v>
      </c>
      <c r="P47" s="219"/>
      <c r="Q47" s="268"/>
      <c r="S47" s="76" t="s">
        <v>215</v>
      </c>
      <c r="T47" s="250">
        <f>表7!$D$17/1000</f>
        <v>0</v>
      </c>
      <c r="U47" s="219"/>
    </row>
    <row r="48" spans="1:21" s="14" customFormat="1" x14ac:dyDescent="0.15">
      <c r="G48" s="13"/>
      <c r="H48" s="13"/>
      <c r="I48" s="13"/>
      <c r="J48" s="13"/>
      <c r="K48" s="13"/>
      <c r="M48" s="218"/>
      <c r="N48" s="76" t="s">
        <v>149</v>
      </c>
      <c r="O48" s="145">
        <f>表2!$E$38</f>
        <v>0</v>
      </c>
      <c r="P48" s="219"/>
      <c r="Q48" s="268"/>
      <c r="R48" s="58"/>
      <c r="S48" s="76" t="s">
        <v>216</v>
      </c>
      <c r="T48" s="250">
        <f>表8!$E$17/1000</f>
        <v>0</v>
      </c>
      <c r="U48" s="219"/>
    </row>
    <row r="49" spans="1:26" s="14" customFormat="1" ht="14.25" thickBot="1" x14ac:dyDescent="0.2">
      <c r="A49" s="14" t="s">
        <v>61</v>
      </c>
      <c r="B49" s="13"/>
      <c r="E49" s="13"/>
      <c r="M49" s="218"/>
      <c r="N49" s="76" t="s">
        <v>150</v>
      </c>
      <c r="O49" s="145">
        <f>表3!$I$38</f>
        <v>0</v>
      </c>
      <c r="P49" s="219"/>
      <c r="R49" s="218"/>
      <c r="S49" s="76" t="s">
        <v>217</v>
      </c>
      <c r="T49" s="250">
        <f>表9!$D$17/1000</f>
        <v>0</v>
      </c>
      <c r="U49" s="219"/>
    </row>
    <row r="50" spans="1:26" s="14" customFormat="1" x14ac:dyDescent="0.15">
      <c r="A50" s="392"/>
      <c r="B50" s="393"/>
      <c r="C50" s="393"/>
      <c r="D50" s="393"/>
      <c r="E50" s="393"/>
      <c r="F50" s="393"/>
      <c r="G50" s="393"/>
      <c r="H50" s="393"/>
      <c r="I50" s="393"/>
      <c r="J50" s="393"/>
      <c r="K50" s="394"/>
      <c r="M50" s="218"/>
      <c r="N50" s="76" t="s">
        <v>151</v>
      </c>
      <c r="O50" s="145">
        <f>表4!$E$18</f>
        <v>0</v>
      </c>
      <c r="P50" s="219"/>
      <c r="R50" s="218"/>
      <c r="S50" s="76" t="s">
        <v>218</v>
      </c>
      <c r="T50" s="250">
        <f>表10!$E$17/1000</f>
        <v>0</v>
      </c>
      <c r="U50" s="219"/>
    </row>
    <row r="51" spans="1:26" s="14" customFormat="1" x14ac:dyDescent="0.15">
      <c r="A51" s="395"/>
      <c r="B51" s="396"/>
      <c r="C51" s="396"/>
      <c r="D51" s="396"/>
      <c r="E51" s="396"/>
      <c r="F51" s="396"/>
      <c r="G51" s="396"/>
      <c r="H51" s="396"/>
      <c r="I51" s="396"/>
      <c r="J51" s="396"/>
      <c r="K51" s="397"/>
      <c r="M51" s="218"/>
      <c r="N51" s="76" t="s">
        <v>152</v>
      </c>
      <c r="O51" s="145">
        <f>表5!$I$17</f>
        <v>0</v>
      </c>
      <c r="P51" s="219"/>
      <c r="R51" s="218"/>
      <c r="S51" s="76"/>
      <c r="T51" s="250"/>
      <c r="U51" s="219"/>
    </row>
    <row r="52" spans="1:26" s="14" customFormat="1" x14ac:dyDescent="0.15">
      <c r="A52" s="395"/>
      <c r="B52" s="396"/>
      <c r="C52" s="396"/>
      <c r="D52" s="396"/>
      <c r="E52" s="396"/>
      <c r="F52" s="396"/>
      <c r="G52" s="396"/>
      <c r="H52" s="396"/>
      <c r="I52" s="396"/>
      <c r="J52" s="396"/>
      <c r="K52" s="397"/>
      <c r="M52" s="218"/>
      <c r="N52" s="76" t="s">
        <v>153</v>
      </c>
      <c r="O52" s="58">
        <f>表6!$G$98+表6!$G$112</f>
        <v>0</v>
      </c>
      <c r="P52" s="219"/>
      <c r="R52" s="218"/>
      <c r="S52" s="76"/>
      <c r="T52" s="250"/>
      <c r="U52" s="219"/>
      <c r="W52" s="215"/>
      <c r="X52" s="216"/>
      <c r="Y52" s="216"/>
      <c r="Z52" s="217"/>
    </row>
    <row r="53" spans="1:26" s="14" customFormat="1" ht="14.25" thickBot="1" x14ac:dyDescent="0.2">
      <c r="A53" s="395"/>
      <c r="B53" s="396"/>
      <c r="C53" s="396"/>
      <c r="D53" s="396"/>
      <c r="E53" s="396"/>
      <c r="F53" s="396"/>
      <c r="G53" s="396"/>
      <c r="H53" s="396"/>
      <c r="I53" s="396"/>
      <c r="J53" s="396"/>
      <c r="K53" s="397"/>
      <c r="M53" s="218"/>
      <c r="N53" s="76"/>
      <c r="O53" s="58"/>
      <c r="P53" s="219"/>
      <c r="R53" s="218"/>
      <c r="S53" s="76" t="s">
        <v>219</v>
      </c>
      <c r="T53" s="250">
        <f>表11!$F$24/1000</f>
        <v>0</v>
      </c>
      <c r="U53" s="219"/>
      <c r="W53" s="218"/>
      <c r="X53" s="58"/>
      <c r="Y53" s="58"/>
      <c r="Z53" s="219"/>
    </row>
    <row r="54" spans="1:26" s="14" customFormat="1" ht="14.25" thickBot="1" x14ac:dyDescent="0.2">
      <c r="A54" s="395"/>
      <c r="B54" s="396"/>
      <c r="C54" s="396"/>
      <c r="D54" s="396"/>
      <c r="E54" s="396"/>
      <c r="F54" s="396"/>
      <c r="G54" s="396"/>
      <c r="H54" s="396"/>
      <c r="I54" s="396"/>
      <c r="J54" s="396"/>
      <c r="K54" s="397"/>
      <c r="M54" s="218"/>
      <c r="N54" s="213" t="s">
        <v>122</v>
      </c>
      <c r="O54" s="214">
        <f>SUM(O47:O52)</f>
        <v>0</v>
      </c>
      <c r="P54" s="219"/>
      <c r="R54" s="218"/>
      <c r="S54" s="213" t="s">
        <v>122</v>
      </c>
      <c r="T54" s="251">
        <f>SUM(T47:T53)</f>
        <v>0</v>
      </c>
      <c r="U54" s="219"/>
      <c r="W54" s="218"/>
      <c r="X54" s="213" t="s">
        <v>264</v>
      </c>
      <c r="Y54" s="223">
        <f>表12!$J$26</f>
        <v>0</v>
      </c>
      <c r="Z54" s="219"/>
    </row>
    <row r="55" spans="1:26" s="14" customFormat="1" x14ac:dyDescent="0.15">
      <c r="A55" s="395"/>
      <c r="B55" s="396"/>
      <c r="C55" s="396"/>
      <c r="D55" s="396"/>
      <c r="E55" s="396"/>
      <c r="F55" s="396"/>
      <c r="G55" s="396"/>
      <c r="H55" s="396"/>
      <c r="I55" s="396"/>
      <c r="J55" s="396"/>
      <c r="K55" s="397"/>
      <c r="M55" s="220"/>
      <c r="N55" s="221"/>
      <c r="O55" s="221"/>
      <c r="P55" s="222"/>
      <c r="R55" s="220"/>
      <c r="S55" s="221"/>
      <c r="T55" s="221"/>
      <c r="U55" s="222"/>
      <c r="W55" s="220"/>
      <c r="X55" s="221"/>
      <c r="Y55" s="221"/>
      <c r="Z55" s="222"/>
    </row>
    <row r="56" spans="1:26" s="14" customFormat="1" x14ac:dyDescent="0.15">
      <c r="A56" s="395"/>
      <c r="B56" s="396"/>
      <c r="C56" s="396"/>
      <c r="D56" s="396"/>
      <c r="E56" s="396"/>
      <c r="F56" s="396"/>
      <c r="G56" s="396"/>
      <c r="H56" s="396"/>
      <c r="I56" s="396"/>
      <c r="J56" s="396"/>
      <c r="K56" s="397"/>
      <c r="M56" s="295"/>
      <c r="N56" s="296" t="s">
        <v>317</v>
      </c>
      <c r="O56" s="295"/>
      <c r="P56" s="295"/>
      <c r="Q56" s="295"/>
      <c r="R56" s="295"/>
      <c r="S56" s="296" t="s">
        <v>220</v>
      </c>
      <c r="T56" s="295"/>
      <c r="U56" s="295"/>
      <c r="V56" s="295"/>
      <c r="W56" s="295"/>
      <c r="X56" s="295" t="s">
        <v>221</v>
      </c>
      <c r="Y56" s="295"/>
      <c r="Z56" s="295"/>
    </row>
    <row r="57" spans="1:26" s="14" customFormat="1" x14ac:dyDescent="0.15">
      <c r="A57" s="395"/>
      <c r="B57" s="396"/>
      <c r="C57" s="396"/>
      <c r="D57" s="396"/>
      <c r="E57" s="396"/>
      <c r="F57" s="396"/>
      <c r="G57" s="396"/>
      <c r="H57" s="396"/>
      <c r="I57" s="396"/>
      <c r="J57" s="396"/>
      <c r="K57" s="397"/>
    </row>
    <row r="58" spans="1:26" s="14" customFormat="1" x14ac:dyDescent="0.15">
      <c r="A58" s="395"/>
      <c r="B58" s="396"/>
      <c r="C58" s="396"/>
      <c r="D58" s="396"/>
      <c r="E58" s="396"/>
      <c r="F58" s="396"/>
      <c r="G58" s="396"/>
      <c r="H58" s="396"/>
      <c r="I58" s="396"/>
      <c r="J58" s="396"/>
      <c r="K58" s="397"/>
    </row>
    <row r="59" spans="1:26" s="14" customFormat="1" x14ac:dyDescent="0.15">
      <c r="A59" s="395"/>
      <c r="B59" s="396"/>
      <c r="C59" s="396"/>
      <c r="D59" s="396"/>
      <c r="E59" s="396"/>
      <c r="F59" s="396"/>
      <c r="G59" s="396"/>
      <c r="H59" s="396"/>
      <c r="I59" s="396"/>
      <c r="J59" s="396"/>
      <c r="K59" s="397"/>
    </row>
    <row r="60" spans="1:26" s="14" customFormat="1" x14ac:dyDescent="0.15">
      <c r="A60" s="395"/>
      <c r="B60" s="396"/>
      <c r="C60" s="396"/>
      <c r="D60" s="396"/>
      <c r="E60" s="396"/>
      <c r="F60" s="396"/>
      <c r="G60" s="396"/>
      <c r="H60" s="396"/>
      <c r="I60" s="396"/>
      <c r="J60" s="396"/>
      <c r="K60" s="397"/>
    </row>
    <row r="61" spans="1:26" s="14" customFormat="1" x14ac:dyDescent="0.15">
      <c r="A61" s="395"/>
      <c r="B61" s="396"/>
      <c r="C61" s="396"/>
      <c r="D61" s="396"/>
      <c r="E61" s="396"/>
      <c r="F61" s="396"/>
      <c r="G61" s="396"/>
      <c r="H61" s="396"/>
      <c r="I61" s="396"/>
      <c r="J61" s="396"/>
      <c r="K61" s="397"/>
    </row>
    <row r="62" spans="1:26" s="14" customFormat="1" x14ac:dyDescent="0.15">
      <c r="A62" s="395"/>
      <c r="B62" s="396"/>
      <c r="C62" s="396"/>
      <c r="D62" s="396"/>
      <c r="E62" s="396"/>
      <c r="F62" s="396"/>
      <c r="G62" s="396"/>
      <c r="H62" s="396"/>
      <c r="I62" s="396"/>
      <c r="J62" s="396"/>
      <c r="K62" s="397"/>
    </row>
    <row r="63" spans="1:26" s="14" customFormat="1" x14ac:dyDescent="0.15">
      <c r="A63" s="395"/>
      <c r="B63" s="396"/>
      <c r="C63" s="396"/>
      <c r="D63" s="396"/>
      <c r="E63" s="396"/>
      <c r="F63" s="396"/>
      <c r="G63" s="396"/>
      <c r="H63" s="396"/>
      <c r="I63" s="396"/>
      <c r="J63" s="396"/>
      <c r="K63" s="397"/>
    </row>
    <row r="64" spans="1:26" s="14" customFormat="1" x14ac:dyDescent="0.15">
      <c r="A64" s="395"/>
      <c r="B64" s="396"/>
      <c r="C64" s="396"/>
      <c r="D64" s="396"/>
      <c r="E64" s="396"/>
      <c r="F64" s="396"/>
      <c r="G64" s="396"/>
      <c r="H64" s="396"/>
      <c r="I64" s="396"/>
      <c r="J64" s="396"/>
      <c r="K64" s="397"/>
    </row>
    <row r="65" spans="1:26" s="14" customFormat="1" ht="14.25" thickBot="1" x14ac:dyDescent="0.2">
      <c r="A65" s="398"/>
      <c r="B65" s="399"/>
      <c r="C65" s="399"/>
      <c r="D65" s="399"/>
      <c r="E65" s="399"/>
      <c r="F65" s="399"/>
      <c r="G65" s="399"/>
      <c r="H65" s="399"/>
      <c r="I65" s="399"/>
      <c r="J65" s="399"/>
      <c r="K65" s="400"/>
    </row>
    <row r="66" spans="1:26" s="14" customFormat="1" x14ac:dyDescent="0.15"/>
    <row r="67" spans="1:26" s="14" customFormat="1" ht="18.75" x14ac:dyDescent="0.2">
      <c r="E67" s="55"/>
      <c r="F67" s="55"/>
      <c r="G67" s="55"/>
      <c r="H67" s="55"/>
    </row>
    <row r="68" spans="1:26" s="14" customFormat="1" x14ac:dyDescent="0.15"/>
    <row r="69" spans="1:26" s="14" customFormat="1" x14ac:dyDescent="0.15"/>
    <row r="70" spans="1:26" s="14" customFormat="1" x14ac:dyDescent="0.15"/>
    <row r="71" spans="1:26" s="14" customFormat="1" x14ac:dyDescent="0.15"/>
    <row r="72" spans="1:26" s="14" customFormat="1" x14ac:dyDescent="0.15"/>
    <row r="73" spans="1:26" s="14" customFormat="1" x14ac:dyDescent="0.15"/>
    <row r="74" spans="1:26" s="14" customFormat="1" x14ac:dyDescent="0.15"/>
    <row r="75" spans="1:26" s="14" customFormat="1" x14ac:dyDescent="0.15"/>
    <row r="76" spans="1:26" s="14" customFormat="1" x14ac:dyDescent="0.15"/>
    <row r="77" spans="1:26" s="14" customFormat="1" x14ac:dyDescent="0.15"/>
    <row r="78" spans="1:26" s="14" customFormat="1" x14ac:dyDescent="0.15"/>
    <row r="79" spans="1:26" s="14" customFormat="1" x14ac:dyDescent="0.15"/>
    <row r="80" spans="1:26" s="14" customFormat="1" x14ac:dyDescent="0.15">
      <c r="W80" s="13"/>
      <c r="X80" s="13"/>
      <c r="Y80" s="13"/>
      <c r="Z80" s="13"/>
    </row>
    <row r="81" spans="18:26" s="14" customFormat="1" x14ac:dyDescent="0.15">
      <c r="W81" s="13"/>
      <c r="X81" s="13"/>
      <c r="Y81" s="13"/>
      <c r="Z81" s="13"/>
    </row>
    <row r="82" spans="18:26" s="14" customFormat="1" x14ac:dyDescent="0.15">
      <c r="W82" s="13"/>
      <c r="X82" s="13"/>
      <c r="Y82" s="13"/>
      <c r="Z82" s="13"/>
    </row>
    <row r="83" spans="18:26" s="14" customFormat="1" x14ac:dyDescent="0.15">
      <c r="W83" s="13"/>
      <c r="X83" s="13"/>
      <c r="Y83" s="13"/>
      <c r="Z83" s="13"/>
    </row>
    <row r="84" spans="18:26" s="14" customFormat="1" x14ac:dyDescent="0.15">
      <c r="R84" s="13"/>
      <c r="S84" s="13"/>
      <c r="T84" s="13"/>
      <c r="U84" s="13"/>
      <c r="W84" s="13"/>
      <c r="X84" s="13"/>
      <c r="Y84" s="13"/>
      <c r="Z84" s="13"/>
    </row>
    <row r="85" spans="18:26" s="14" customFormat="1" x14ac:dyDescent="0.15">
      <c r="R85" s="13"/>
      <c r="S85" s="13"/>
      <c r="T85" s="13"/>
      <c r="U85" s="13"/>
      <c r="W85" s="13"/>
      <c r="X85" s="13"/>
      <c r="Y85" s="13"/>
      <c r="Z85" s="13"/>
    </row>
  </sheetData>
  <mergeCells count="43">
    <mergeCell ref="A50:K65"/>
    <mergeCell ref="A30:B30"/>
    <mergeCell ref="D30:E30"/>
    <mergeCell ref="G30:I30"/>
    <mergeCell ref="J30:K30"/>
    <mergeCell ref="D31:E31"/>
    <mergeCell ref="D33:E33"/>
    <mergeCell ref="A31:B34"/>
    <mergeCell ref="D34:E34"/>
    <mergeCell ref="D32:E32"/>
    <mergeCell ref="J31:K34"/>
    <mergeCell ref="G44:K47"/>
    <mergeCell ref="D44:E45"/>
    <mergeCell ref="F44:F45"/>
    <mergeCell ref="A40:B47"/>
    <mergeCell ref="D46:E47"/>
    <mergeCell ref="A4:K5"/>
    <mergeCell ref="I7:K7"/>
    <mergeCell ref="A12:B13"/>
    <mergeCell ref="D12:D13"/>
    <mergeCell ref="E12:H12"/>
    <mergeCell ref="I12:I13"/>
    <mergeCell ref="J12:J13"/>
    <mergeCell ref="E13:H13"/>
    <mergeCell ref="G8:K8"/>
    <mergeCell ref="A15:B16"/>
    <mergeCell ref="D15:D16"/>
    <mergeCell ref="E15:K15"/>
    <mergeCell ref="E16:K16"/>
    <mergeCell ref="A37:B39"/>
    <mergeCell ref="D37:E39"/>
    <mergeCell ref="F37:F39"/>
    <mergeCell ref="G37:K39"/>
    <mergeCell ref="G31:I34"/>
    <mergeCell ref="A20:B21"/>
    <mergeCell ref="D20:K20"/>
    <mergeCell ref="D21:K21"/>
    <mergeCell ref="F46:F47"/>
    <mergeCell ref="D40:E41"/>
    <mergeCell ref="F40:F41"/>
    <mergeCell ref="G40:K43"/>
    <mergeCell ref="D42:E43"/>
    <mergeCell ref="F42:F43"/>
  </mergeCells>
  <phoneticPr fontId="1"/>
  <dataValidations count="1">
    <dataValidation type="list" allowBlank="1" showInputMessage="1" showErrorMessage="1" sqref="G8:K8">
      <formula1>電力会社名</formula1>
    </dataValidation>
  </dataValidations>
  <pageMargins left="0.78740157480314965" right="0.78740157480314965" top="0.39370078740157483" bottom="0.39370078740157483" header="0.51181102362204722" footer="0.51181102362204722"/>
  <pageSetup paperSize="9" scale="70" fitToHeight="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85" zoomScaleNormal="100" zoomScaleSheetLayoutView="85" workbookViewId="0">
      <selection activeCell="A5" sqref="A5"/>
    </sheetView>
  </sheetViews>
  <sheetFormatPr defaultColWidth="9" defaultRowHeight="13.5" x14ac:dyDescent="0.15"/>
  <cols>
    <col min="1" max="1" width="5.125" style="13" customWidth="1"/>
    <col min="2" max="2" width="5.875" style="13" customWidth="1"/>
    <col min="3" max="3" width="14.625" style="13" customWidth="1"/>
    <col min="4" max="4" width="17.125" style="13" bestFit="1" customWidth="1"/>
    <col min="5" max="5" width="13.125" style="13" customWidth="1"/>
    <col min="6" max="6" width="25.625" style="13" customWidth="1"/>
    <col min="7" max="7" width="11.875" style="13" customWidth="1"/>
    <col min="8" max="8" width="2.875" style="13" customWidth="1"/>
    <col min="9" max="9" width="6.125" style="13" customWidth="1"/>
    <col min="10" max="16384" width="9" style="13"/>
  </cols>
  <sheetData>
    <row r="1" spans="1:8" ht="26.25" customHeight="1" x14ac:dyDescent="0.15">
      <c r="G1" s="45" t="s">
        <v>279</v>
      </c>
    </row>
    <row r="2" spans="1:8" ht="18.75" customHeight="1" x14ac:dyDescent="0.15"/>
    <row r="3" spans="1:8" ht="18.75" customHeight="1" x14ac:dyDescent="0.15">
      <c r="A3" s="497" t="s">
        <v>390</v>
      </c>
      <c r="B3" s="497"/>
      <c r="C3" s="497"/>
      <c r="D3" s="497"/>
      <c r="E3" s="497"/>
      <c r="F3" s="497"/>
      <c r="G3" s="497"/>
      <c r="H3" s="497"/>
    </row>
    <row r="4" spans="1:8" ht="18.75" customHeight="1" x14ac:dyDescent="0.15">
      <c r="A4" s="497"/>
      <c r="B4" s="497"/>
      <c r="C4" s="497"/>
      <c r="D4" s="497"/>
      <c r="E4" s="497"/>
      <c r="F4" s="497"/>
      <c r="G4" s="497"/>
      <c r="H4" s="497"/>
    </row>
    <row r="5" spans="1:8" ht="21" customHeight="1" x14ac:dyDescent="0.15">
      <c r="G5" s="212" t="str">
        <f>IF(表紙!$G$8="","会社名",表紙!$G$8)</f>
        <v>会社名</v>
      </c>
    </row>
    <row r="6" spans="1:8" ht="24.75" customHeight="1" x14ac:dyDescent="0.15"/>
    <row r="7" spans="1:8" ht="18" thickBot="1" x14ac:dyDescent="0.2">
      <c r="E7" s="48"/>
      <c r="F7" s="48"/>
      <c r="G7" s="85"/>
    </row>
    <row r="8" spans="1:8" ht="45" customHeight="1" thickBot="1" x14ac:dyDescent="0.2">
      <c r="B8" s="81"/>
      <c r="C8" s="276" t="s">
        <v>286</v>
      </c>
      <c r="D8" s="269" t="s">
        <v>132</v>
      </c>
      <c r="E8" s="43" t="s">
        <v>128</v>
      </c>
      <c r="F8" s="43" t="s">
        <v>302</v>
      </c>
      <c r="G8" s="33" t="s">
        <v>130</v>
      </c>
    </row>
    <row r="9" spans="1:8" ht="18" customHeight="1" thickTop="1" x14ac:dyDescent="0.15">
      <c r="B9" s="82">
        <v>1</v>
      </c>
      <c r="C9" s="86"/>
      <c r="D9" s="30"/>
      <c r="E9" s="140"/>
      <c r="F9" s="87"/>
      <c r="G9" s="34"/>
    </row>
    <row r="10" spans="1:8" ht="18" customHeight="1" x14ac:dyDescent="0.15">
      <c r="B10" s="88">
        <v>2</v>
      </c>
      <c r="C10" s="89"/>
      <c r="D10" s="90"/>
      <c r="E10" s="141"/>
      <c r="F10" s="10"/>
      <c r="G10" s="35"/>
    </row>
    <row r="11" spans="1:8" ht="18" customHeight="1" x14ac:dyDescent="0.15">
      <c r="B11" s="91" t="s">
        <v>123</v>
      </c>
      <c r="C11" s="92"/>
      <c r="D11" s="90"/>
      <c r="E11" s="141"/>
      <c r="F11" s="10"/>
      <c r="G11" s="35"/>
    </row>
    <row r="12" spans="1:8" ht="18" customHeight="1" x14ac:dyDescent="0.15">
      <c r="B12" s="93" t="s">
        <v>123</v>
      </c>
      <c r="C12" s="94"/>
      <c r="D12" s="90"/>
      <c r="E12" s="141"/>
      <c r="F12" s="10"/>
      <c r="G12" s="35"/>
    </row>
    <row r="13" spans="1:8" ht="18" customHeight="1" x14ac:dyDescent="0.15">
      <c r="B13" s="88" t="s">
        <v>123</v>
      </c>
      <c r="C13" s="89"/>
      <c r="D13" s="90"/>
      <c r="E13" s="141"/>
      <c r="F13" s="10"/>
      <c r="G13" s="35"/>
    </row>
    <row r="14" spans="1:8" ht="18" customHeight="1" x14ac:dyDescent="0.15">
      <c r="B14" s="88" t="s">
        <v>123</v>
      </c>
      <c r="C14" s="89"/>
      <c r="D14" s="90"/>
      <c r="E14" s="141"/>
      <c r="F14" s="10"/>
      <c r="G14" s="35"/>
    </row>
    <row r="15" spans="1:8" ht="18" customHeight="1" x14ac:dyDescent="0.15">
      <c r="B15" s="91" t="s">
        <v>123</v>
      </c>
      <c r="C15" s="92"/>
      <c r="D15" s="90"/>
      <c r="E15" s="141"/>
      <c r="F15" s="10"/>
      <c r="G15" s="35"/>
    </row>
    <row r="16" spans="1:8" ht="18" customHeight="1" thickBot="1" x14ac:dyDescent="0.2">
      <c r="B16" s="95" t="s">
        <v>123</v>
      </c>
      <c r="C16" s="96"/>
      <c r="D16" s="31"/>
      <c r="E16" s="142"/>
      <c r="F16" s="83"/>
      <c r="G16" s="36"/>
    </row>
    <row r="17" spans="1:8" ht="18" customHeight="1" thickTop="1" thickBot="1" x14ac:dyDescent="0.2">
      <c r="B17" s="97" t="s">
        <v>122</v>
      </c>
      <c r="C17" s="98"/>
      <c r="D17" s="99"/>
      <c r="E17" s="283">
        <f>SUM(E9:E16)</f>
        <v>0</v>
      </c>
      <c r="F17" s="84"/>
      <c r="G17" s="37"/>
    </row>
    <row r="18" spans="1:8" ht="18" customHeight="1" x14ac:dyDescent="0.15">
      <c r="B18" s="26"/>
      <c r="C18" s="26"/>
      <c r="D18" s="26"/>
      <c r="E18" s="277"/>
      <c r="F18" s="100"/>
      <c r="G18" s="278" t="s">
        <v>271</v>
      </c>
    </row>
    <row r="19" spans="1:8" s="14" customFormat="1" ht="18" customHeight="1" x14ac:dyDescent="0.15"/>
    <row r="20" spans="1:8" ht="33.75" customHeight="1" x14ac:dyDescent="0.15">
      <c r="A20" s="263" t="s">
        <v>265</v>
      </c>
      <c r="B20" s="495" t="s">
        <v>267</v>
      </c>
      <c r="C20" s="495"/>
      <c r="D20" s="495"/>
      <c r="E20" s="495"/>
      <c r="F20" s="495"/>
      <c r="G20" s="495"/>
      <c r="H20" s="63"/>
    </row>
    <row r="21" spans="1:8" s="14" customFormat="1" ht="57.75" customHeight="1" x14ac:dyDescent="0.15">
      <c r="A21" s="263" t="s">
        <v>265</v>
      </c>
      <c r="B21" s="496" t="s">
        <v>273</v>
      </c>
      <c r="C21" s="496"/>
      <c r="D21" s="496"/>
      <c r="E21" s="496"/>
      <c r="F21" s="496"/>
      <c r="G21" s="496"/>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4"/>
  <sheetViews>
    <sheetView view="pageBreakPreview" topLeftCell="A10" zoomScale="85" zoomScaleNormal="100" zoomScaleSheetLayoutView="85" workbookViewId="0">
      <selection activeCell="B5" sqref="B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39.625" style="13" customWidth="1"/>
    <col min="6" max="6" width="11.875" style="13" customWidth="1"/>
    <col min="7" max="7" width="6.125" style="13" customWidth="1"/>
    <col min="8" max="16384" width="9" style="13"/>
  </cols>
  <sheetData>
    <row r="1" spans="2:6" ht="26.25" customHeight="1" x14ac:dyDescent="0.15">
      <c r="F1" s="45" t="s">
        <v>126</v>
      </c>
    </row>
    <row r="2" spans="2:6" ht="18.75" customHeight="1" x14ac:dyDescent="0.15"/>
    <row r="3" spans="2:6" ht="18.75" customHeight="1" x14ac:dyDescent="0.15">
      <c r="B3" s="497" t="s">
        <v>391</v>
      </c>
      <c r="C3" s="497"/>
      <c r="D3" s="497"/>
      <c r="E3" s="497"/>
      <c r="F3" s="497"/>
    </row>
    <row r="4" spans="2:6" ht="18.75" customHeight="1" x14ac:dyDescent="0.15">
      <c r="B4" s="497"/>
      <c r="C4" s="497"/>
      <c r="D4" s="497"/>
      <c r="E4" s="497"/>
      <c r="F4" s="497"/>
    </row>
    <row r="5" spans="2:6" ht="21" customHeight="1" x14ac:dyDescent="0.15">
      <c r="F5" s="212" t="str">
        <f>IF(表紙!$G$8="","会社名",表紙!$G$8)</f>
        <v>会社名</v>
      </c>
    </row>
    <row r="6" spans="2:6" ht="24.75" customHeight="1" x14ac:dyDescent="0.15"/>
    <row r="7" spans="2:6" ht="18" thickBot="1" x14ac:dyDescent="0.2">
      <c r="D7" s="48"/>
      <c r="E7" s="48"/>
      <c r="F7" s="85"/>
    </row>
    <row r="8" spans="2:6" ht="45" customHeight="1" thickBot="1" x14ac:dyDescent="0.2">
      <c r="B8" s="81"/>
      <c r="C8" s="269" t="s">
        <v>127</v>
      </c>
      <c r="D8" s="43" t="s">
        <v>128</v>
      </c>
      <c r="E8" s="43" t="s">
        <v>129</v>
      </c>
      <c r="F8" s="33" t="s">
        <v>130</v>
      </c>
    </row>
    <row r="9" spans="2:6" ht="18" customHeight="1" thickTop="1" x14ac:dyDescent="0.15">
      <c r="B9" s="82">
        <v>1</v>
      </c>
      <c r="C9" s="30"/>
      <c r="D9" s="140"/>
      <c r="E9" s="87"/>
      <c r="F9" s="34"/>
    </row>
    <row r="10" spans="2:6" ht="18" customHeight="1" x14ac:dyDescent="0.15">
      <c r="B10" s="88">
        <v>2</v>
      </c>
      <c r="C10" s="90"/>
      <c r="D10" s="141"/>
      <c r="E10" s="10"/>
      <c r="F10" s="35"/>
    </row>
    <row r="11" spans="2:6" ht="18" customHeight="1" x14ac:dyDescent="0.15">
      <c r="B11" s="91" t="s">
        <v>123</v>
      </c>
      <c r="C11" s="90"/>
      <c r="D11" s="141"/>
      <c r="E11" s="10"/>
      <c r="F11" s="35"/>
    </row>
    <row r="12" spans="2:6" ht="18" customHeight="1" x14ac:dyDescent="0.15">
      <c r="B12" s="93" t="s">
        <v>123</v>
      </c>
      <c r="C12" s="90"/>
      <c r="D12" s="141"/>
      <c r="E12" s="10"/>
      <c r="F12" s="35"/>
    </row>
    <row r="13" spans="2:6" ht="18" customHeight="1" x14ac:dyDescent="0.15">
      <c r="B13" s="88" t="s">
        <v>123</v>
      </c>
      <c r="C13" s="90"/>
      <c r="D13" s="141"/>
      <c r="E13" s="10"/>
      <c r="F13" s="35"/>
    </row>
    <row r="14" spans="2:6" ht="18" customHeight="1" x14ac:dyDescent="0.15">
      <c r="B14" s="88" t="s">
        <v>123</v>
      </c>
      <c r="C14" s="90"/>
      <c r="D14" s="141"/>
      <c r="E14" s="10"/>
      <c r="F14" s="35"/>
    </row>
    <row r="15" spans="2:6" ht="18" customHeight="1" x14ac:dyDescent="0.15">
      <c r="B15" s="91" t="s">
        <v>123</v>
      </c>
      <c r="C15" s="90"/>
      <c r="D15" s="141"/>
      <c r="E15" s="10"/>
      <c r="F15" s="35"/>
    </row>
    <row r="16" spans="2:6" ht="18" customHeight="1" thickBot="1" x14ac:dyDescent="0.2">
      <c r="B16" s="95" t="s">
        <v>123</v>
      </c>
      <c r="C16" s="31"/>
      <c r="D16" s="142"/>
      <c r="E16" s="83"/>
      <c r="F16" s="36"/>
    </row>
    <row r="17" spans="1:6" ht="18" customHeight="1" thickTop="1" thickBot="1" x14ac:dyDescent="0.2">
      <c r="B17" s="97" t="s">
        <v>122</v>
      </c>
      <c r="C17" s="99"/>
      <c r="D17" s="283">
        <f>SUM(D9:D16)</f>
        <v>0</v>
      </c>
      <c r="E17" s="84"/>
      <c r="F17" s="37"/>
    </row>
    <row r="18" spans="1:6" ht="18" customHeight="1" x14ac:dyDescent="0.15">
      <c r="D18" s="100"/>
      <c r="E18" s="100"/>
      <c r="F18" s="29"/>
    </row>
    <row r="19" spans="1:6" ht="33.75" customHeight="1" x14ac:dyDescent="0.15">
      <c r="A19" s="263" t="s">
        <v>265</v>
      </c>
      <c r="B19" s="496" t="s">
        <v>268</v>
      </c>
      <c r="C19" s="496"/>
      <c r="D19" s="496"/>
      <c r="E19" s="496"/>
      <c r="F19" s="496"/>
    </row>
    <row r="20" spans="1:6" s="14" customFormat="1" ht="57.75" customHeight="1" x14ac:dyDescent="0.15">
      <c r="A20" s="263" t="s">
        <v>265</v>
      </c>
      <c r="B20" s="496" t="s">
        <v>283</v>
      </c>
      <c r="C20" s="496"/>
      <c r="D20" s="496"/>
      <c r="E20" s="496"/>
      <c r="F20" s="496"/>
    </row>
    <row r="21" spans="1:6" s="14" customFormat="1" x14ac:dyDescent="0.15"/>
    <row r="22" spans="1:6" s="14" customFormat="1" x14ac:dyDescent="0.15"/>
    <row r="23" spans="1:6" s="14" customFormat="1" x14ac:dyDescent="0.15"/>
    <row r="24" spans="1:6" s="14" customFormat="1" x14ac:dyDescent="0.15"/>
    <row r="25" spans="1:6" s="14" customFormat="1" x14ac:dyDescent="0.15"/>
    <row r="26" spans="1:6" s="14" customFormat="1" x14ac:dyDescent="0.15"/>
    <row r="27" spans="1:6" s="14" customFormat="1" x14ac:dyDescent="0.15"/>
    <row r="28" spans="1:6" s="14" customFormat="1" x14ac:dyDescent="0.15"/>
    <row r="29" spans="1:6" s="14" customFormat="1" x14ac:dyDescent="0.15"/>
    <row r="30" spans="1:6" s="14" customFormat="1" x14ac:dyDescent="0.15"/>
    <row r="31" spans="1:6" s="14" customFormat="1" x14ac:dyDescent="0.15"/>
    <row r="32" spans="1:6" s="14" customFormat="1" x14ac:dyDescent="0.15"/>
    <row r="33" s="14" customFormat="1" x14ac:dyDescent="0.15"/>
    <row r="34" s="14"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topLeftCell="A10" zoomScale="85" zoomScaleNormal="100" zoomScaleSheetLayoutView="85" workbookViewId="0">
      <selection activeCell="E7" sqref="E7"/>
    </sheetView>
  </sheetViews>
  <sheetFormatPr defaultColWidth="9" defaultRowHeight="13.5" x14ac:dyDescent="0.15"/>
  <cols>
    <col min="1" max="1" width="5.125" style="13" customWidth="1"/>
    <col min="2" max="2" width="5.875" style="13" customWidth="1"/>
    <col min="3" max="3" width="14.625" style="13" customWidth="1"/>
    <col min="4" max="4" width="17.125" style="13" bestFit="1" customWidth="1"/>
    <col min="5" max="5" width="13.125" style="13" customWidth="1"/>
    <col min="6" max="6" width="25.625" style="13" customWidth="1"/>
    <col min="7" max="7" width="11.875" style="13" customWidth="1"/>
    <col min="8" max="8" width="2.875" style="13" customWidth="1"/>
    <col min="9" max="9" width="6.125" style="13" customWidth="1"/>
    <col min="10" max="16384" width="9" style="13"/>
  </cols>
  <sheetData>
    <row r="1" spans="1:8" ht="26.25" customHeight="1" x14ac:dyDescent="0.15">
      <c r="F1" s="275"/>
      <c r="G1" s="45" t="s">
        <v>131</v>
      </c>
    </row>
    <row r="2" spans="1:8" ht="18.75" customHeight="1" x14ac:dyDescent="0.15"/>
    <row r="3" spans="1:8" ht="18.75" customHeight="1" x14ac:dyDescent="0.15">
      <c r="A3" s="497" t="s">
        <v>392</v>
      </c>
      <c r="B3" s="497"/>
      <c r="C3" s="497"/>
      <c r="D3" s="497"/>
      <c r="E3" s="497"/>
      <c r="F3" s="497"/>
      <c r="G3" s="497"/>
      <c r="H3" s="497"/>
    </row>
    <row r="4" spans="1:8" ht="18.75" customHeight="1" x14ac:dyDescent="0.15">
      <c r="A4" s="497"/>
      <c r="B4" s="497"/>
      <c r="C4" s="497"/>
      <c r="D4" s="497"/>
      <c r="E4" s="497"/>
      <c r="F4" s="497"/>
      <c r="G4" s="497"/>
      <c r="H4" s="497"/>
    </row>
    <row r="5" spans="1:8" ht="21" customHeight="1" x14ac:dyDescent="0.15">
      <c r="G5" s="212" t="str">
        <f>IF(表紙!$G$8="","会社名",表紙!$G$8)</f>
        <v>会社名</v>
      </c>
    </row>
    <row r="6" spans="1:8" ht="24.75" customHeight="1" x14ac:dyDescent="0.15"/>
    <row r="7" spans="1:8" ht="18" thickBot="1" x14ac:dyDescent="0.2">
      <c r="E7" s="48"/>
      <c r="F7" s="48"/>
      <c r="G7" s="85"/>
    </row>
    <row r="8" spans="1:8" ht="45" customHeight="1" thickBot="1" x14ac:dyDescent="0.2">
      <c r="B8" s="81"/>
      <c r="C8" s="276" t="s">
        <v>286</v>
      </c>
      <c r="D8" s="269" t="s">
        <v>132</v>
      </c>
      <c r="E8" s="43" t="s">
        <v>128</v>
      </c>
      <c r="F8" s="43" t="s">
        <v>129</v>
      </c>
      <c r="G8" s="33" t="s">
        <v>130</v>
      </c>
    </row>
    <row r="9" spans="1:8" ht="18" customHeight="1" thickTop="1" x14ac:dyDescent="0.15">
      <c r="B9" s="82">
        <v>1</v>
      </c>
      <c r="C9" s="86"/>
      <c r="D9" s="30"/>
      <c r="E9" s="140"/>
      <c r="F9" s="87"/>
      <c r="G9" s="34"/>
    </row>
    <row r="10" spans="1:8" ht="18" customHeight="1" x14ac:dyDescent="0.15">
      <c r="B10" s="88">
        <v>2</v>
      </c>
      <c r="C10" s="89"/>
      <c r="D10" s="90"/>
      <c r="E10" s="141"/>
      <c r="F10" s="10"/>
      <c r="G10" s="35"/>
    </row>
    <row r="11" spans="1:8" ht="18" customHeight="1" x14ac:dyDescent="0.15">
      <c r="B11" s="91" t="s">
        <v>123</v>
      </c>
      <c r="C11" s="92"/>
      <c r="D11" s="90"/>
      <c r="E11" s="141"/>
      <c r="F11" s="10"/>
      <c r="G11" s="35"/>
    </row>
    <row r="12" spans="1:8" ht="18" customHeight="1" x14ac:dyDescent="0.15">
      <c r="B12" s="93" t="s">
        <v>123</v>
      </c>
      <c r="C12" s="94"/>
      <c r="D12" s="90"/>
      <c r="E12" s="141"/>
      <c r="F12" s="10"/>
      <c r="G12" s="35"/>
    </row>
    <row r="13" spans="1:8" ht="18" customHeight="1" x14ac:dyDescent="0.15">
      <c r="B13" s="88" t="s">
        <v>123</v>
      </c>
      <c r="C13" s="89"/>
      <c r="D13" s="90"/>
      <c r="E13" s="141"/>
      <c r="F13" s="10"/>
      <c r="G13" s="35"/>
    </row>
    <row r="14" spans="1:8" ht="18" customHeight="1" x14ac:dyDescent="0.15">
      <c r="B14" s="88" t="s">
        <v>123</v>
      </c>
      <c r="C14" s="89"/>
      <c r="D14" s="90"/>
      <c r="E14" s="141"/>
      <c r="F14" s="10"/>
      <c r="G14" s="35"/>
    </row>
    <row r="15" spans="1:8" ht="18" customHeight="1" x14ac:dyDescent="0.15">
      <c r="B15" s="91" t="s">
        <v>123</v>
      </c>
      <c r="C15" s="92"/>
      <c r="D15" s="90"/>
      <c r="E15" s="141"/>
      <c r="F15" s="10"/>
      <c r="G15" s="35"/>
    </row>
    <row r="16" spans="1:8" ht="18" customHeight="1" thickBot="1" x14ac:dyDescent="0.2">
      <c r="B16" s="95" t="s">
        <v>123</v>
      </c>
      <c r="C16" s="96"/>
      <c r="D16" s="31"/>
      <c r="E16" s="142"/>
      <c r="F16" s="83"/>
      <c r="G16" s="36"/>
    </row>
    <row r="17" spans="1:8" ht="18" customHeight="1" thickTop="1" thickBot="1" x14ac:dyDescent="0.2">
      <c r="B17" s="97" t="s">
        <v>122</v>
      </c>
      <c r="C17" s="98"/>
      <c r="D17" s="99"/>
      <c r="E17" s="283">
        <f>SUM(E9:E16)</f>
        <v>0</v>
      </c>
      <c r="F17" s="84"/>
      <c r="G17" s="37"/>
    </row>
    <row r="18" spans="1:8" ht="18" customHeight="1" x14ac:dyDescent="0.15">
      <c r="B18" s="26"/>
      <c r="C18" s="26"/>
      <c r="D18" s="26"/>
      <c r="E18" s="26"/>
      <c r="F18" s="100"/>
      <c r="G18" s="278" t="s">
        <v>271</v>
      </c>
    </row>
    <row r="19" spans="1:8" s="14" customFormat="1" ht="18" customHeight="1" x14ac:dyDescent="0.15"/>
    <row r="20" spans="1:8" ht="33.75" customHeight="1" x14ac:dyDescent="0.15">
      <c r="A20" s="263" t="s">
        <v>265</v>
      </c>
      <c r="B20" s="495" t="s">
        <v>269</v>
      </c>
      <c r="C20" s="495"/>
      <c r="D20" s="495"/>
      <c r="E20" s="495"/>
      <c r="F20" s="495"/>
      <c r="G20" s="495"/>
      <c r="H20" s="63"/>
    </row>
    <row r="21" spans="1:8" s="14" customFormat="1" ht="57.75" customHeight="1" x14ac:dyDescent="0.15">
      <c r="A21" s="263" t="s">
        <v>265</v>
      </c>
      <c r="B21" s="496" t="s">
        <v>283</v>
      </c>
      <c r="C21" s="496"/>
      <c r="D21" s="496"/>
      <c r="E21" s="496"/>
      <c r="F21" s="496"/>
      <c r="G21" s="496"/>
    </row>
    <row r="22" spans="1:8" s="14" customFormat="1" x14ac:dyDescent="0.15"/>
    <row r="23" spans="1:8" s="14" customFormat="1" x14ac:dyDescent="0.15"/>
    <row r="24" spans="1:8" s="14" customFormat="1" x14ac:dyDescent="0.15"/>
    <row r="25" spans="1:8" s="14" customFormat="1" x14ac:dyDescent="0.15"/>
    <row r="26" spans="1:8" s="14" customFormat="1" x14ac:dyDescent="0.15"/>
    <row r="27" spans="1:8" s="14" customFormat="1" x14ac:dyDescent="0.15"/>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300" r:id="rId1"/>
  <headerFooter alignWithMargins="0"/>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1"/>
  <sheetViews>
    <sheetView view="pageBreakPreview" topLeftCell="A25" zoomScaleNormal="100" zoomScaleSheetLayoutView="100" workbookViewId="0">
      <selection activeCell="E24" sqref="E24"/>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14.375" style="13" customWidth="1"/>
    <col min="6" max="6" width="14.125" style="13" customWidth="1"/>
    <col min="7" max="7" width="19.625" style="13" customWidth="1"/>
    <col min="8" max="8" width="9.125" style="13" customWidth="1"/>
    <col min="9" max="9" width="6.125" style="13" customWidth="1"/>
    <col min="10" max="16384" width="9" style="13"/>
  </cols>
  <sheetData>
    <row r="1" spans="2:8" ht="26.25" customHeight="1" x14ac:dyDescent="0.15">
      <c r="H1" s="45" t="s">
        <v>281</v>
      </c>
    </row>
    <row r="2" spans="2:8" ht="18.75" customHeight="1" x14ac:dyDescent="0.15"/>
    <row r="3" spans="2:8" ht="18.75" customHeight="1" x14ac:dyDescent="0.15">
      <c r="B3" s="423" t="s">
        <v>393</v>
      </c>
      <c r="C3" s="423"/>
      <c r="D3" s="423"/>
      <c r="E3" s="423"/>
      <c r="F3" s="423"/>
      <c r="G3" s="423"/>
      <c r="H3" s="423"/>
    </row>
    <row r="4" spans="2:8" ht="18.75" customHeight="1" x14ac:dyDescent="0.15">
      <c r="B4" s="423"/>
      <c r="C4" s="423"/>
      <c r="D4" s="423"/>
      <c r="E4" s="423"/>
      <c r="F4" s="423"/>
      <c r="G4" s="423"/>
      <c r="H4" s="423"/>
    </row>
    <row r="5" spans="2:8" ht="21" customHeight="1" x14ac:dyDescent="0.15">
      <c r="H5" s="212" t="str">
        <f>IF(表紙!$G$8="","会社名",表紙!$G$8)</f>
        <v>会社名</v>
      </c>
    </row>
    <row r="6" spans="2:8" ht="24.75" customHeight="1" thickBot="1" x14ac:dyDescent="0.2"/>
    <row r="7" spans="2:8" ht="20.100000000000001" customHeight="1" thickTop="1" x14ac:dyDescent="0.15">
      <c r="B7" s="503" t="s">
        <v>373</v>
      </c>
      <c r="C7" s="504"/>
      <c r="D7" s="504"/>
      <c r="E7" s="504"/>
      <c r="F7" s="504"/>
      <c r="G7" s="505"/>
      <c r="H7" s="29"/>
    </row>
    <row r="8" spans="2:8" ht="20.100000000000001" customHeight="1" thickBot="1" x14ac:dyDescent="0.2">
      <c r="B8" s="506"/>
      <c r="C8" s="507"/>
      <c r="D8" s="507"/>
      <c r="E8" s="507"/>
      <c r="F8" s="507"/>
      <c r="G8" s="508"/>
      <c r="H8" s="29"/>
    </row>
    <row r="9" spans="2:8" ht="20.100000000000001" customHeight="1" thickTop="1" x14ac:dyDescent="0.15">
      <c r="B9" s="297"/>
      <c r="C9" s="297"/>
      <c r="D9" s="297"/>
      <c r="E9" s="297"/>
      <c r="F9" s="297"/>
      <c r="G9" s="297"/>
      <c r="H9" s="29"/>
    </row>
    <row r="10" spans="2:8" ht="18" thickBot="1" x14ac:dyDescent="0.2">
      <c r="B10" s="13" t="s">
        <v>374</v>
      </c>
      <c r="D10" s="48"/>
      <c r="E10" s="48"/>
      <c r="F10" s="48"/>
      <c r="G10" s="48"/>
      <c r="H10" s="66"/>
    </row>
    <row r="11" spans="2:8" ht="45" customHeight="1" thickBot="1" x14ac:dyDescent="0.2">
      <c r="B11" s="81"/>
      <c r="C11" s="78" t="s">
        <v>310</v>
      </c>
      <c r="D11" s="323"/>
      <c r="E11" s="449" t="s">
        <v>375</v>
      </c>
      <c r="F11" s="509"/>
      <c r="G11" s="510"/>
      <c r="H11" s="271"/>
    </row>
    <row r="12" spans="2:8" ht="18" customHeight="1" thickTop="1" x14ac:dyDescent="0.15">
      <c r="B12" s="82">
        <v>1</v>
      </c>
      <c r="C12" s="298"/>
      <c r="D12" s="299"/>
      <c r="E12" s="511"/>
      <c r="F12" s="512"/>
      <c r="G12" s="513"/>
    </row>
    <row r="13" spans="2:8" ht="18" customHeight="1" x14ac:dyDescent="0.15">
      <c r="B13" s="88">
        <v>2</v>
      </c>
      <c r="C13" s="300"/>
      <c r="D13" s="301"/>
      <c r="E13" s="514"/>
      <c r="F13" s="515"/>
      <c r="G13" s="516"/>
    </row>
    <row r="14" spans="2:8" ht="18" customHeight="1" x14ac:dyDescent="0.15">
      <c r="B14" s="91" t="s">
        <v>123</v>
      </c>
      <c r="C14" s="300"/>
      <c r="D14" s="301"/>
      <c r="E14" s="514"/>
      <c r="F14" s="515"/>
      <c r="G14" s="516"/>
    </row>
    <row r="15" spans="2:8" ht="18" customHeight="1" x14ac:dyDescent="0.15">
      <c r="B15" s="93" t="s">
        <v>123</v>
      </c>
      <c r="C15" s="300"/>
      <c r="D15" s="301"/>
      <c r="E15" s="514"/>
      <c r="F15" s="515"/>
      <c r="G15" s="516"/>
    </row>
    <row r="16" spans="2:8" ht="18" customHeight="1" x14ac:dyDescent="0.15">
      <c r="B16" s="88" t="s">
        <v>371</v>
      </c>
      <c r="C16" s="300"/>
      <c r="D16" s="301"/>
      <c r="E16" s="514"/>
      <c r="F16" s="515"/>
      <c r="G16" s="516"/>
    </row>
    <row r="17" spans="1:8" ht="18" customHeight="1" x14ac:dyDescent="0.15">
      <c r="B17" s="88" t="s">
        <v>123</v>
      </c>
      <c r="C17" s="302"/>
      <c r="D17" s="301"/>
      <c r="E17" s="514"/>
      <c r="F17" s="515"/>
      <c r="G17" s="516"/>
    </row>
    <row r="18" spans="1:8" ht="18" customHeight="1" x14ac:dyDescent="0.15">
      <c r="B18" s="91" t="s">
        <v>123</v>
      </c>
      <c r="C18" s="302"/>
      <c r="D18" s="301"/>
      <c r="E18" s="514"/>
      <c r="F18" s="515"/>
      <c r="G18" s="516"/>
    </row>
    <row r="19" spans="1:8" ht="18" customHeight="1" thickBot="1" x14ac:dyDescent="0.2">
      <c r="B19" s="93" t="s">
        <v>123</v>
      </c>
      <c r="C19" s="303"/>
      <c r="D19" s="304"/>
      <c r="E19" s="523"/>
      <c r="F19" s="524"/>
      <c r="G19" s="525"/>
    </row>
    <row r="20" spans="1:8" ht="18" customHeight="1" thickTop="1" thickBot="1" x14ac:dyDescent="0.2">
      <c r="B20" s="305" t="s">
        <v>122</v>
      </c>
      <c r="C20" s="306">
        <f>SUM(C12:C19)</f>
        <v>0</v>
      </c>
      <c r="D20" s="307"/>
      <c r="E20" s="498"/>
      <c r="F20" s="499"/>
      <c r="G20" s="500"/>
      <c r="H20" s="308"/>
    </row>
    <row r="21" spans="1:8" ht="18" customHeight="1" x14ac:dyDescent="0.15">
      <c r="D21" s="100"/>
      <c r="E21" s="100"/>
      <c r="F21" s="100"/>
      <c r="G21" s="100"/>
      <c r="H21" s="29"/>
    </row>
    <row r="22" spans="1:8" ht="18" customHeight="1" thickBot="1" x14ac:dyDescent="0.2">
      <c r="B22" s="13" t="s">
        <v>311</v>
      </c>
      <c r="D22" s="100"/>
      <c r="E22" s="100"/>
      <c r="F22" s="100"/>
      <c r="G22" s="100"/>
      <c r="H22" s="29"/>
    </row>
    <row r="23" spans="1:8" ht="60" customHeight="1" thickBot="1" x14ac:dyDescent="0.2">
      <c r="B23" s="517" t="s">
        <v>376</v>
      </c>
      <c r="C23" s="518"/>
      <c r="D23" s="6" t="s">
        <v>312</v>
      </c>
      <c r="E23" s="322" t="s">
        <v>370</v>
      </c>
      <c r="F23" s="501" t="s">
        <v>313</v>
      </c>
      <c r="G23" s="502"/>
      <c r="H23" s="29"/>
    </row>
    <row r="24" spans="1:8" ht="35.1" customHeight="1" thickTop="1" thickBot="1" x14ac:dyDescent="0.2">
      <c r="B24" s="519">
        <f>C20</f>
        <v>0</v>
      </c>
      <c r="C24" s="520"/>
      <c r="D24" s="324">
        <v>4.9200000000000003E-4</v>
      </c>
      <c r="E24" s="329">
        <v>1.03</v>
      </c>
      <c r="F24" s="521">
        <f>B24*D24*E24</f>
        <v>0</v>
      </c>
      <c r="G24" s="522"/>
      <c r="H24" s="29"/>
    </row>
    <row r="25" spans="1:8" ht="18" customHeight="1" x14ac:dyDescent="0.15">
      <c r="D25" s="100"/>
      <c r="E25" s="100"/>
      <c r="F25" s="100"/>
      <c r="G25" s="100"/>
      <c r="H25" s="29"/>
    </row>
    <row r="26" spans="1:8" ht="45.6" customHeight="1" x14ac:dyDescent="0.15">
      <c r="A26" s="263" t="s">
        <v>265</v>
      </c>
      <c r="B26" s="495" t="s">
        <v>377</v>
      </c>
      <c r="C26" s="495"/>
      <c r="D26" s="495"/>
      <c r="E26" s="495"/>
      <c r="F26" s="495"/>
      <c r="G26" s="495"/>
      <c r="H26" s="495"/>
    </row>
    <row r="27" spans="1:8" s="14" customFormat="1" ht="57.75" customHeight="1" x14ac:dyDescent="0.15">
      <c r="A27" s="263"/>
      <c r="B27" s="495"/>
      <c r="C27" s="495"/>
      <c r="D27" s="495"/>
      <c r="E27" s="495"/>
      <c r="F27" s="495"/>
      <c r="G27" s="495"/>
      <c r="H27" s="495"/>
    </row>
    <row r="28" spans="1:8" s="14" customFormat="1" x14ac:dyDescent="0.15"/>
    <row r="29" spans="1:8" s="14" customFormat="1" x14ac:dyDescent="0.15"/>
    <row r="30" spans="1:8" s="14" customFormat="1" x14ac:dyDescent="0.15"/>
    <row r="31" spans="1:8" s="14" customFormat="1" x14ac:dyDescent="0.15"/>
    <row r="32" spans="1:8"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sheetData>
  <mergeCells count="18">
    <mergeCell ref="B27:H27"/>
    <mergeCell ref="E11:G11"/>
    <mergeCell ref="E12:G12"/>
    <mergeCell ref="E13:G13"/>
    <mergeCell ref="E14:G14"/>
    <mergeCell ref="E15:G15"/>
    <mergeCell ref="E16:G16"/>
    <mergeCell ref="B23:C23"/>
    <mergeCell ref="B24:C24"/>
    <mergeCell ref="F24:G24"/>
    <mergeCell ref="E17:G17"/>
    <mergeCell ref="E18:G18"/>
    <mergeCell ref="E19:G19"/>
    <mergeCell ref="E20:G20"/>
    <mergeCell ref="F23:G23"/>
    <mergeCell ref="B7:G8"/>
    <mergeCell ref="B3:H4"/>
    <mergeCell ref="B26:H26"/>
  </mergeCells>
  <phoneticPr fontId="1"/>
  <pageMargins left="0.78740157480314965" right="0.78740157480314965" top="0.39370078740157483" bottom="0.39370078740157483" header="0.51181102362204722" footer="0.51181102362204722"/>
  <pageSetup paperSize="9" scale="88" fitToHeight="0" orientation="portrait" cellComments="asDisplayed" verticalDpi="72" r:id="rId1"/>
  <headerFooter alignWithMargins="0"/>
  <colBreaks count="1" manualBreakCount="1">
    <brk id="8"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50"/>
  <sheetViews>
    <sheetView view="pageBreakPreview" topLeftCell="A19" zoomScale="70" zoomScaleNormal="100" zoomScaleSheetLayoutView="70" workbookViewId="0">
      <selection activeCell="D26" sqref="D26:I26"/>
    </sheetView>
  </sheetViews>
  <sheetFormatPr defaultColWidth="9" defaultRowHeight="13.5" x14ac:dyDescent="0.15"/>
  <cols>
    <col min="1" max="1" width="23" style="13" customWidth="1"/>
    <col min="2" max="2" width="0.875" style="13" customWidth="1"/>
    <col min="3" max="5" width="7" style="13" customWidth="1"/>
    <col min="6" max="6" width="3" style="13" customWidth="1"/>
    <col min="7" max="7" width="1.875" style="13" customWidth="1"/>
    <col min="8" max="8" width="1.375" style="13" customWidth="1"/>
    <col min="9" max="11" width="6.125" style="13" customWidth="1"/>
    <col min="12" max="12" width="2.375" style="13" customWidth="1"/>
    <col min="13" max="13" width="2.125" style="13" customWidth="1"/>
    <col min="14" max="15" width="6.125" style="13" customWidth="1"/>
    <col min="16" max="19" width="3.125" style="13" customWidth="1"/>
    <col min="20" max="20" width="6.125" style="13" customWidth="1"/>
    <col min="21" max="22" width="2.375" style="13" customWidth="1"/>
    <col min="23" max="23" width="10.875" style="13" customWidth="1"/>
    <col min="24" max="24" width="6.125" style="13" customWidth="1"/>
    <col min="25" max="16384" width="9" style="13"/>
  </cols>
  <sheetData>
    <row r="1" spans="1:23" ht="26.25" customHeight="1" x14ac:dyDescent="0.15">
      <c r="V1" s="45" t="s">
        <v>282</v>
      </c>
    </row>
    <row r="2" spans="1:23" ht="18.75" customHeight="1" x14ac:dyDescent="0.15">
      <c r="A2" s="423" t="s">
        <v>394</v>
      </c>
      <c r="B2" s="423"/>
      <c r="C2" s="423"/>
      <c r="D2" s="423"/>
      <c r="E2" s="423"/>
      <c r="F2" s="423"/>
      <c r="G2" s="423"/>
      <c r="H2" s="423"/>
      <c r="I2" s="423"/>
      <c r="J2" s="423"/>
      <c r="K2" s="423"/>
      <c r="L2" s="423"/>
      <c r="M2" s="423"/>
      <c r="N2" s="423"/>
      <c r="O2" s="423"/>
      <c r="P2" s="423"/>
      <c r="Q2" s="423"/>
      <c r="R2" s="423"/>
      <c r="S2" s="423"/>
      <c r="T2" s="423"/>
      <c r="U2" s="423"/>
      <c r="V2" s="423"/>
      <c r="W2" s="423"/>
    </row>
    <row r="3" spans="1:23" ht="18.75" customHeight="1" x14ac:dyDescent="0.15">
      <c r="A3" s="423"/>
      <c r="B3" s="423"/>
      <c r="C3" s="423"/>
      <c r="D3" s="423"/>
      <c r="E3" s="423"/>
      <c r="F3" s="423"/>
      <c r="G3" s="423"/>
      <c r="H3" s="423"/>
      <c r="I3" s="423"/>
      <c r="J3" s="423"/>
      <c r="K3" s="423"/>
      <c r="L3" s="423"/>
      <c r="M3" s="423"/>
      <c r="N3" s="423"/>
      <c r="O3" s="423"/>
      <c r="P3" s="423"/>
      <c r="Q3" s="423"/>
      <c r="R3" s="423"/>
      <c r="S3" s="423"/>
      <c r="T3" s="423"/>
      <c r="U3" s="423"/>
      <c r="V3" s="423"/>
      <c r="W3" s="423"/>
    </row>
    <row r="4" spans="1:23" ht="18.75" customHeight="1" x14ac:dyDescent="0.15">
      <c r="A4" s="62"/>
      <c r="B4" s="62"/>
      <c r="C4" s="62"/>
      <c r="D4" s="62"/>
      <c r="E4" s="62"/>
      <c r="F4" s="62"/>
      <c r="G4" s="62"/>
      <c r="H4" s="62"/>
      <c r="I4" s="62"/>
      <c r="J4" s="62"/>
      <c r="K4" s="62"/>
      <c r="L4" s="62"/>
      <c r="M4" s="62"/>
      <c r="N4" s="62"/>
      <c r="O4" s="62"/>
      <c r="P4" s="62"/>
      <c r="Q4" s="62"/>
      <c r="R4" s="62"/>
      <c r="S4" s="62"/>
      <c r="T4" s="62"/>
      <c r="U4" s="62"/>
      <c r="V4" s="62"/>
      <c r="W4" s="62"/>
    </row>
    <row r="5" spans="1:23" ht="21" customHeight="1" x14ac:dyDescent="0.15">
      <c r="W5" s="212" t="str">
        <f>IF(表紙!$G$8="","会社名",表紙!$G$8)</f>
        <v>会社名</v>
      </c>
    </row>
    <row r="6" spans="1:23" ht="21" customHeight="1" x14ac:dyDescent="0.15"/>
    <row r="7" spans="1:23" ht="18" customHeight="1" x14ac:dyDescent="0.15">
      <c r="A7" s="64" t="s">
        <v>134</v>
      </c>
      <c r="B7" s="64"/>
      <c r="C7" s="64"/>
      <c r="D7" s="64"/>
      <c r="E7" s="64"/>
      <c r="F7" s="64"/>
      <c r="G7" s="64"/>
      <c r="H7" s="64"/>
      <c r="I7" s="64"/>
      <c r="J7" s="64"/>
      <c r="K7" s="64"/>
      <c r="L7" s="64"/>
      <c r="M7" s="64"/>
      <c r="N7" s="64"/>
      <c r="O7" s="64"/>
      <c r="P7" s="64"/>
      <c r="Q7" s="64"/>
      <c r="R7" s="64"/>
      <c r="S7" s="64"/>
      <c r="T7" s="64"/>
      <c r="U7" s="64"/>
    </row>
    <row r="8" spans="1:23" ht="18" customHeight="1" x14ac:dyDescent="0.15">
      <c r="A8" s="64" t="s">
        <v>137</v>
      </c>
      <c r="H8" s="64"/>
      <c r="I8" s="64"/>
      <c r="J8" s="64"/>
      <c r="K8" s="64"/>
      <c r="L8" s="64"/>
      <c r="M8" s="64"/>
      <c r="N8" s="64"/>
      <c r="O8" s="64"/>
      <c r="P8" s="64"/>
      <c r="Q8" s="64"/>
      <c r="R8" s="64"/>
      <c r="S8" s="64"/>
      <c r="T8" s="64"/>
      <c r="U8" s="64"/>
    </row>
    <row r="9" spans="1:23" ht="18" customHeight="1" thickBot="1" x14ac:dyDescent="0.2">
      <c r="A9" s="64"/>
      <c r="B9" s="65"/>
      <c r="C9" s="65"/>
      <c r="D9" s="65"/>
      <c r="E9" s="65"/>
      <c r="F9" s="65"/>
      <c r="G9" s="65"/>
      <c r="H9" s="65"/>
      <c r="I9" s="65"/>
      <c r="J9" s="65"/>
      <c r="K9" s="66"/>
      <c r="L9" s="65"/>
      <c r="M9" s="65"/>
      <c r="N9" s="64"/>
      <c r="O9" s="64"/>
      <c r="P9" s="64"/>
      <c r="Q9" s="64"/>
      <c r="R9" s="64"/>
      <c r="S9" s="64"/>
      <c r="T9" s="64"/>
      <c r="U9" s="64"/>
    </row>
    <row r="10" spans="1:23" ht="24" customHeight="1" thickTop="1" x14ac:dyDescent="0.15">
      <c r="A10" s="527" t="s">
        <v>238</v>
      </c>
      <c r="B10" s="67"/>
      <c r="C10" s="532" t="s">
        <v>138</v>
      </c>
      <c r="D10" s="532"/>
      <c r="E10" s="532"/>
      <c r="F10" s="532"/>
      <c r="G10" s="68"/>
      <c r="H10" s="532" t="s">
        <v>320</v>
      </c>
      <c r="I10" s="532"/>
      <c r="J10" s="532"/>
      <c r="K10" s="532"/>
      <c r="L10" s="532" t="s">
        <v>135</v>
      </c>
      <c r="M10" s="532"/>
      <c r="N10" s="529" t="s">
        <v>372</v>
      </c>
      <c r="O10" s="529"/>
      <c r="P10" s="529"/>
      <c r="Q10" s="529"/>
      <c r="R10" s="529"/>
      <c r="S10" s="529"/>
      <c r="T10" s="529"/>
      <c r="U10" s="529"/>
      <c r="V10" s="534" t="s">
        <v>135</v>
      </c>
      <c r="W10" s="536" t="s">
        <v>370</v>
      </c>
    </row>
    <row r="11" spans="1:23" ht="24" customHeight="1" thickBot="1" x14ac:dyDescent="0.2">
      <c r="A11" s="528"/>
      <c r="B11" s="70"/>
      <c r="C11" s="533"/>
      <c r="D11" s="533"/>
      <c r="E11" s="533"/>
      <c r="F11" s="533"/>
      <c r="G11" s="32"/>
      <c r="H11" s="533"/>
      <c r="I11" s="533"/>
      <c r="J11" s="533"/>
      <c r="K11" s="533"/>
      <c r="L11" s="533"/>
      <c r="M11" s="533"/>
      <c r="N11" s="530" t="s">
        <v>139</v>
      </c>
      <c r="O11" s="530"/>
      <c r="P11" s="530"/>
      <c r="Q11" s="530"/>
      <c r="R11" s="530"/>
      <c r="S11" s="530"/>
      <c r="T11" s="530"/>
      <c r="U11" s="530"/>
      <c r="V11" s="535"/>
      <c r="W11" s="537"/>
    </row>
    <row r="12" spans="1:23" ht="18.75" customHeight="1" thickTop="1" x14ac:dyDescent="0.15">
      <c r="A12" s="28"/>
      <c r="B12" s="71"/>
      <c r="C12" s="28"/>
      <c r="D12" s="28"/>
      <c r="E12" s="28"/>
      <c r="F12" s="28"/>
      <c r="G12" s="28"/>
      <c r="H12" s="28"/>
      <c r="I12" s="28"/>
      <c r="J12" s="28"/>
      <c r="K12" s="28"/>
      <c r="L12" s="72"/>
      <c r="M12" s="72"/>
      <c r="N12" s="26"/>
      <c r="O12" s="26"/>
      <c r="P12" s="26"/>
      <c r="Q12" s="26"/>
      <c r="R12" s="26"/>
      <c r="S12" s="26"/>
      <c r="T12" s="26"/>
      <c r="U12" s="26"/>
      <c r="V12" s="66"/>
      <c r="W12" s="73"/>
    </row>
    <row r="13" spans="1:23" ht="18" thickBot="1" x14ac:dyDescent="0.2">
      <c r="H13" s="48"/>
      <c r="I13" s="48"/>
      <c r="J13" s="48"/>
      <c r="K13" s="48"/>
      <c r="L13" s="48"/>
      <c r="M13" s="48"/>
      <c r="N13" s="48"/>
      <c r="O13" s="48"/>
      <c r="P13" s="48"/>
      <c r="Q13" s="48"/>
      <c r="R13" s="48"/>
      <c r="S13" s="48"/>
      <c r="T13" s="48"/>
      <c r="U13" s="48"/>
      <c r="V13" s="48"/>
      <c r="W13" s="74"/>
    </row>
    <row r="14" spans="1:23" ht="54" customHeight="1" thickBot="1" x14ac:dyDescent="0.2">
      <c r="A14" s="517" t="s">
        <v>143</v>
      </c>
      <c r="B14" s="501"/>
      <c r="C14" s="501" t="s">
        <v>336</v>
      </c>
      <c r="D14" s="501"/>
      <c r="E14" s="501"/>
      <c r="F14" s="501"/>
      <c r="G14" s="501" t="s">
        <v>144</v>
      </c>
      <c r="H14" s="501"/>
      <c r="I14" s="501"/>
      <c r="J14" s="501"/>
      <c r="K14" s="501"/>
      <c r="L14" s="501" t="s">
        <v>145</v>
      </c>
      <c r="M14" s="501"/>
      <c r="N14" s="501"/>
      <c r="O14" s="501"/>
      <c r="P14" s="501"/>
      <c r="Q14" s="449" t="s">
        <v>370</v>
      </c>
      <c r="R14" s="538"/>
      <c r="S14" s="450"/>
      <c r="T14" s="501" t="s">
        <v>236</v>
      </c>
      <c r="U14" s="501"/>
      <c r="V14" s="501"/>
      <c r="W14" s="531"/>
    </row>
    <row r="15" spans="1:23" ht="30" customHeight="1" thickTop="1" thickBot="1" x14ac:dyDescent="0.2">
      <c r="A15" s="552">
        <f>'表12-2'!L82</f>
        <v>0</v>
      </c>
      <c r="B15" s="553"/>
      <c r="C15" s="526">
        <v>87113104</v>
      </c>
      <c r="D15" s="526"/>
      <c r="E15" s="526"/>
      <c r="F15" s="526"/>
      <c r="G15" s="553">
        <f>表紙!A31</f>
        <v>0</v>
      </c>
      <c r="H15" s="553"/>
      <c r="I15" s="553"/>
      <c r="J15" s="553"/>
      <c r="K15" s="553"/>
      <c r="L15" s="526">
        <v>842277115</v>
      </c>
      <c r="M15" s="526"/>
      <c r="N15" s="526"/>
      <c r="O15" s="526"/>
      <c r="P15" s="526"/>
      <c r="Q15" s="539">
        <f>表11!E24</f>
        <v>1.03</v>
      </c>
      <c r="R15" s="540"/>
      <c r="S15" s="541"/>
      <c r="T15" s="542">
        <f>IF(ISERROR(A15-C15*G15/L15*Q15),"",(A15-C15*G15/(L15)*Q15))</f>
        <v>0</v>
      </c>
      <c r="U15" s="542"/>
      <c r="V15" s="542"/>
      <c r="W15" s="543"/>
    </row>
    <row r="16" spans="1:23" ht="18" customHeight="1" x14ac:dyDescent="0.15">
      <c r="A16" s="26"/>
      <c r="B16" s="26"/>
      <c r="C16" s="26"/>
      <c r="D16" s="26"/>
      <c r="E16" s="26"/>
      <c r="F16" s="26"/>
      <c r="G16" s="26"/>
      <c r="H16" s="26"/>
      <c r="I16" s="26"/>
      <c r="J16" s="26"/>
      <c r="K16" s="26"/>
      <c r="L16" s="26"/>
      <c r="M16" s="26"/>
      <c r="N16" s="26"/>
      <c r="O16" s="26"/>
      <c r="P16" s="26"/>
      <c r="Q16" s="26"/>
      <c r="R16" s="26"/>
      <c r="S16" s="26"/>
      <c r="T16" s="26"/>
      <c r="U16" s="26"/>
      <c r="V16" s="26"/>
      <c r="W16" s="26"/>
    </row>
    <row r="17" spans="1:23" ht="18"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row>
    <row r="18" spans="1:23" ht="18"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row>
    <row r="19" spans="1:23" ht="18" customHeight="1" x14ac:dyDescent="0.15">
      <c r="A19" s="75" t="s">
        <v>239</v>
      </c>
      <c r="B19" s="76"/>
      <c r="C19" s="76"/>
      <c r="D19" s="76"/>
      <c r="E19" s="76"/>
      <c r="F19" s="76"/>
      <c r="G19" s="76"/>
      <c r="H19" s="76"/>
      <c r="I19" s="76"/>
      <c r="J19" s="76"/>
      <c r="K19" s="76"/>
      <c r="L19" s="76"/>
      <c r="M19" s="76"/>
      <c r="N19" s="76"/>
      <c r="O19" s="76"/>
      <c r="P19" s="76"/>
      <c r="Q19" s="76"/>
      <c r="R19" s="76"/>
      <c r="S19" s="76"/>
      <c r="T19" s="76"/>
      <c r="U19" s="76"/>
      <c r="V19" s="76"/>
      <c r="W19" s="76"/>
    </row>
    <row r="20" spans="1:23" ht="18" customHeight="1" x14ac:dyDescent="0.15">
      <c r="A20" s="75" t="s">
        <v>136</v>
      </c>
      <c r="H20" s="76"/>
      <c r="I20" s="76"/>
      <c r="J20" s="76"/>
      <c r="K20" s="76"/>
      <c r="L20" s="76"/>
      <c r="M20" s="76"/>
      <c r="N20" s="76"/>
      <c r="O20" s="76"/>
      <c r="P20" s="76"/>
      <c r="Q20" s="76"/>
      <c r="R20" s="76"/>
      <c r="S20" s="76"/>
      <c r="T20" s="76"/>
      <c r="U20" s="76"/>
      <c r="V20" s="76"/>
      <c r="W20" s="76"/>
    </row>
    <row r="21" spans="1:23" ht="18" customHeight="1" thickBot="1" x14ac:dyDescent="0.2">
      <c r="A21" s="75"/>
      <c r="B21" s="76"/>
      <c r="C21" s="76"/>
      <c r="D21" s="76"/>
      <c r="E21" s="76"/>
      <c r="F21" s="76"/>
      <c r="G21" s="76"/>
      <c r="H21" s="76"/>
      <c r="I21" s="76"/>
      <c r="J21" s="76"/>
      <c r="K21" s="76"/>
      <c r="L21" s="76"/>
      <c r="M21" s="76"/>
      <c r="N21" s="76"/>
      <c r="O21" s="76"/>
      <c r="P21" s="76"/>
      <c r="Q21" s="76"/>
      <c r="R21" s="76"/>
      <c r="S21" s="76"/>
      <c r="T21" s="76"/>
      <c r="U21" s="76"/>
      <c r="V21" s="76"/>
      <c r="W21" s="76"/>
    </row>
    <row r="22" spans="1:23" ht="24" customHeight="1" thickTop="1" x14ac:dyDescent="0.15">
      <c r="A22" s="527" t="s">
        <v>319</v>
      </c>
      <c r="B22" s="532"/>
      <c r="C22" s="532"/>
      <c r="D22" s="532"/>
      <c r="E22" s="532"/>
      <c r="F22" s="532"/>
      <c r="G22" s="532"/>
      <c r="H22" s="532"/>
      <c r="I22" s="532"/>
      <c r="J22" s="532"/>
      <c r="K22" s="532"/>
      <c r="L22" s="532"/>
      <c r="M22" s="532"/>
      <c r="N22" s="532"/>
      <c r="O22" s="532"/>
      <c r="P22" s="532"/>
      <c r="Q22" s="532"/>
      <c r="R22" s="532"/>
      <c r="S22" s="532"/>
      <c r="T22" s="532"/>
      <c r="U22" s="532"/>
      <c r="V22" s="532"/>
      <c r="W22" s="546"/>
    </row>
    <row r="23" spans="1:23" ht="24" customHeight="1" thickBot="1" x14ac:dyDescent="0.2">
      <c r="A23" s="528"/>
      <c r="B23" s="533"/>
      <c r="C23" s="533"/>
      <c r="D23" s="533"/>
      <c r="E23" s="533"/>
      <c r="F23" s="533"/>
      <c r="G23" s="533"/>
      <c r="H23" s="533"/>
      <c r="I23" s="533"/>
      <c r="J23" s="533"/>
      <c r="K23" s="533"/>
      <c r="L23" s="533"/>
      <c r="M23" s="533"/>
      <c r="N23" s="533"/>
      <c r="O23" s="533"/>
      <c r="P23" s="533"/>
      <c r="Q23" s="533"/>
      <c r="R23" s="533"/>
      <c r="S23" s="533"/>
      <c r="T23" s="533"/>
      <c r="U23" s="533"/>
      <c r="V23" s="533"/>
      <c r="W23" s="547"/>
    </row>
    <row r="24" spans="1:23" ht="18" customHeight="1" thickTop="1" thickBot="1" x14ac:dyDescent="0.2">
      <c r="B24" s="76"/>
      <c r="C24" s="76"/>
      <c r="D24" s="76"/>
      <c r="E24" s="76"/>
      <c r="F24" s="76"/>
      <c r="G24" s="76"/>
      <c r="H24" s="76"/>
      <c r="I24" s="76"/>
      <c r="J24" s="76"/>
      <c r="K24" s="76"/>
      <c r="L24" s="76"/>
      <c r="M24" s="76"/>
      <c r="N24" s="76"/>
      <c r="O24" s="76"/>
      <c r="P24" s="76"/>
      <c r="Q24" s="76"/>
      <c r="R24" s="76"/>
      <c r="S24" s="76"/>
      <c r="T24" s="76"/>
      <c r="U24" s="76"/>
      <c r="V24" s="76"/>
      <c r="W24" s="76"/>
    </row>
    <row r="25" spans="1:23" ht="54" customHeight="1" thickBot="1" x14ac:dyDescent="0.2">
      <c r="A25" s="449" t="s">
        <v>236</v>
      </c>
      <c r="B25" s="538"/>
      <c r="C25" s="450"/>
      <c r="D25" s="449" t="s">
        <v>318</v>
      </c>
      <c r="E25" s="538"/>
      <c r="F25" s="538"/>
      <c r="G25" s="538"/>
      <c r="H25" s="538"/>
      <c r="I25" s="538"/>
      <c r="J25" s="501" t="s">
        <v>237</v>
      </c>
      <c r="K25" s="501"/>
      <c r="L25" s="501"/>
      <c r="M25" s="501"/>
      <c r="N25" s="501"/>
      <c r="O25" s="531"/>
      <c r="P25" s="27"/>
      <c r="Q25" s="27"/>
      <c r="R25" s="27"/>
      <c r="S25" s="27"/>
    </row>
    <row r="26" spans="1:23" ht="30" customHeight="1" thickTop="1" thickBot="1" x14ac:dyDescent="0.2">
      <c r="A26" s="548">
        <f>T15</f>
        <v>0</v>
      </c>
      <c r="B26" s="549"/>
      <c r="C26" s="549"/>
      <c r="D26" s="550">
        <v>4.9200000000000003E-4</v>
      </c>
      <c r="E26" s="551"/>
      <c r="F26" s="551"/>
      <c r="G26" s="551"/>
      <c r="H26" s="551"/>
      <c r="I26" s="551"/>
      <c r="J26" s="544">
        <f>IF(A15="","",A26*D26)</f>
        <v>0</v>
      </c>
      <c r="K26" s="544"/>
      <c r="L26" s="544"/>
      <c r="M26" s="544"/>
      <c r="N26" s="544"/>
      <c r="O26" s="545"/>
      <c r="P26" s="27"/>
      <c r="Q26" s="27"/>
      <c r="R26" s="27"/>
      <c r="S26" s="27"/>
    </row>
    <row r="27" spans="1:23" ht="18" customHeight="1" x14ac:dyDescent="0.15">
      <c r="A27" s="76"/>
      <c r="B27" s="76"/>
      <c r="C27" s="76"/>
      <c r="D27" s="76"/>
      <c r="E27" s="76"/>
      <c r="F27" s="76"/>
      <c r="G27" s="76"/>
      <c r="H27" s="76"/>
      <c r="I27" s="76"/>
      <c r="J27" s="76"/>
      <c r="K27" s="76"/>
      <c r="L27" s="76"/>
      <c r="M27" s="76"/>
      <c r="N27" s="76"/>
      <c r="O27" s="76"/>
      <c r="P27" s="76"/>
      <c r="Q27" s="76"/>
      <c r="R27" s="76"/>
      <c r="S27" s="76"/>
      <c r="T27" s="76"/>
      <c r="U27" s="76"/>
    </row>
    <row r="28" spans="1:23" ht="18" customHeight="1" x14ac:dyDescent="0.15">
      <c r="C28" s="76"/>
      <c r="D28" s="76"/>
      <c r="E28" s="76"/>
      <c r="F28" s="76"/>
      <c r="G28" s="76"/>
      <c r="H28" s="76"/>
      <c r="I28" s="76"/>
      <c r="J28" s="76"/>
      <c r="K28" s="76"/>
      <c r="L28" s="76"/>
      <c r="M28" s="76"/>
      <c r="N28" s="76"/>
      <c r="O28" s="76"/>
      <c r="P28" s="76"/>
      <c r="Q28" s="76"/>
      <c r="R28" s="76"/>
      <c r="S28" s="76"/>
      <c r="T28" s="76"/>
      <c r="U28" s="76"/>
      <c r="V28" s="76"/>
      <c r="W28" s="76"/>
    </row>
    <row r="29" spans="1:23" ht="18" customHeight="1" x14ac:dyDescent="0.15">
      <c r="C29" s="76"/>
      <c r="D29" s="76"/>
      <c r="E29" s="76"/>
      <c r="F29" s="76"/>
      <c r="G29" s="76"/>
      <c r="H29" s="76"/>
      <c r="I29" s="76"/>
      <c r="J29" s="76"/>
      <c r="K29" s="76"/>
      <c r="L29" s="76"/>
      <c r="M29" s="76"/>
      <c r="N29" s="76"/>
      <c r="O29" s="76"/>
      <c r="P29" s="76"/>
      <c r="Q29" s="76"/>
      <c r="R29" s="76"/>
      <c r="S29" s="76"/>
      <c r="T29" s="76"/>
      <c r="U29" s="76"/>
      <c r="V29" s="76"/>
      <c r="W29" s="76"/>
    </row>
    <row r="30" spans="1:23" ht="18" customHeight="1" x14ac:dyDescent="0.15">
      <c r="C30" s="76"/>
      <c r="D30" s="76"/>
      <c r="E30" s="76"/>
      <c r="F30" s="76"/>
      <c r="G30" s="76"/>
      <c r="H30" s="76"/>
      <c r="I30" s="76"/>
      <c r="J30" s="76"/>
      <c r="K30" s="76"/>
      <c r="L30" s="76"/>
      <c r="M30" s="76"/>
      <c r="N30" s="76"/>
      <c r="O30" s="76"/>
      <c r="P30" s="76"/>
      <c r="Q30" s="76"/>
      <c r="R30" s="76"/>
      <c r="S30" s="76"/>
      <c r="T30" s="76"/>
      <c r="U30" s="76"/>
      <c r="V30" s="76"/>
      <c r="W30" s="76"/>
    </row>
    <row r="31" spans="1:23" ht="18" customHeight="1" x14ac:dyDescent="0.15">
      <c r="H31" s="66"/>
      <c r="I31" s="66"/>
      <c r="J31" s="66"/>
      <c r="K31" s="66"/>
      <c r="L31" s="66"/>
      <c r="M31" s="66"/>
      <c r="N31" s="66"/>
      <c r="O31" s="66"/>
      <c r="P31" s="66"/>
      <c r="Q31" s="66"/>
      <c r="R31" s="66"/>
      <c r="S31" s="66"/>
      <c r="T31" s="66"/>
      <c r="U31" s="66"/>
      <c r="V31" s="66"/>
      <c r="W31" s="66"/>
    </row>
    <row r="32" spans="1:23" s="14" customFormat="1" ht="18" customHeight="1" x14ac:dyDescent="0.15"/>
    <row r="33" spans="3:23" s="14" customFormat="1" x14ac:dyDescent="0.15">
      <c r="C33" s="80"/>
      <c r="D33" s="80"/>
      <c r="E33" s="80"/>
      <c r="F33" s="80"/>
      <c r="G33" s="80"/>
      <c r="H33" s="80"/>
      <c r="I33" s="80"/>
      <c r="J33" s="80"/>
      <c r="K33" s="80"/>
      <c r="L33" s="80"/>
      <c r="M33" s="80"/>
      <c r="N33" s="80"/>
      <c r="O33" s="80"/>
      <c r="P33" s="80"/>
      <c r="Q33" s="80"/>
      <c r="R33" s="80"/>
      <c r="S33" s="80"/>
      <c r="T33" s="80"/>
      <c r="U33" s="80"/>
      <c r="V33" s="80"/>
      <c r="W33" s="80"/>
    </row>
    <row r="34" spans="3:23" s="14" customFormat="1" x14ac:dyDescent="0.15"/>
    <row r="35" spans="3:23" s="14" customFormat="1" x14ac:dyDescent="0.15"/>
    <row r="36" spans="3:23" s="14" customFormat="1" x14ac:dyDescent="0.15"/>
    <row r="37" spans="3:23" s="14" customFormat="1" x14ac:dyDescent="0.15"/>
    <row r="38" spans="3:23" s="14" customFormat="1" x14ac:dyDescent="0.15"/>
    <row r="39" spans="3:23" s="14" customFormat="1" x14ac:dyDescent="0.15"/>
    <row r="40" spans="3:23" s="14" customFormat="1" x14ac:dyDescent="0.15"/>
    <row r="41" spans="3:23" s="14" customFormat="1" x14ac:dyDescent="0.15"/>
    <row r="42" spans="3:23" s="14" customFormat="1" x14ac:dyDescent="0.15"/>
    <row r="43" spans="3:23" s="14" customFormat="1" x14ac:dyDescent="0.15"/>
    <row r="44" spans="3:23" s="14" customFormat="1" x14ac:dyDescent="0.15"/>
    <row r="45" spans="3:23" s="14" customFormat="1" x14ac:dyDescent="0.15"/>
    <row r="46" spans="3:23" s="14" customFormat="1" x14ac:dyDescent="0.15"/>
    <row r="47" spans="3:23" s="14" customFormat="1" x14ac:dyDescent="0.15"/>
    <row r="48" spans="3:23" s="14" customFormat="1" x14ac:dyDescent="0.15"/>
    <row r="49" s="14" customFormat="1" x14ac:dyDescent="0.15"/>
    <row r="50" s="14" customFormat="1" x14ac:dyDescent="0.15"/>
  </sheetData>
  <mergeCells count="28">
    <mergeCell ref="A15:B15"/>
    <mergeCell ref="G15:K15"/>
    <mergeCell ref="A14:B14"/>
    <mergeCell ref="C14:F14"/>
    <mergeCell ref="D25:I25"/>
    <mergeCell ref="C15:F15"/>
    <mergeCell ref="J26:O26"/>
    <mergeCell ref="A22:W23"/>
    <mergeCell ref="A25:C25"/>
    <mergeCell ref="A26:C26"/>
    <mergeCell ref="D26:I26"/>
    <mergeCell ref="J25:O25"/>
    <mergeCell ref="L15:P15"/>
    <mergeCell ref="A2:W3"/>
    <mergeCell ref="A10:A11"/>
    <mergeCell ref="N10:U10"/>
    <mergeCell ref="N11:U11"/>
    <mergeCell ref="T14:W14"/>
    <mergeCell ref="L10:M11"/>
    <mergeCell ref="C10:F11"/>
    <mergeCell ref="H10:K11"/>
    <mergeCell ref="V10:V11"/>
    <mergeCell ref="W10:W11"/>
    <mergeCell ref="Q14:S14"/>
    <mergeCell ref="Q15:S15"/>
    <mergeCell ref="G14:K14"/>
    <mergeCell ref="L14:P14"/>
    <mergeCell ref="T15:W15"/>
  </mergeCells>
  <phoneticPr fontId="1"/>
  <pageMargins left="0.78740157480314965" right="0.78740157480314965" top="0.39370078740157483" bottom="0.39370078740157483" header="0.51181102362204722" footer="0.51181102362204722"/>
  <pageSetup paperSize="9" scale="72" fitToHeight="0" orientation="portrait" cellComments="asDisplayed" verticalDpi="7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83"/>
  <sheetViews>
    <sheetView view="pageBreakPreview" topLeftCell="A68" zoomScale="80" zoomScaleNormal="100" zoomScaleSheetLayoutView="80" workbookViewId="0">
      <selection activeCell="E75" sqref="E75:G75"/>
    </sheetView>
  </sheetViews>
  <sheetFormatPr defaultColWidth="9" defaultRowHeight="13.5" outlineLevelRow="1" x14ac:dyDescent="0.15"/>
  <cols>
    <col min="1" max="1" width="6.375" style="13" customWidth="1"/>
    <col min="2" max="2" width="5.125" style="13" customWidth="1"/>
    <col min="3" max="3" width="20.625" style="13" customWidth="1"/>
    <col min="4" max="5" width="10.625" style="13" customWidth="1"/>
    <col min="6" max="6" width="11.625" style="13" customWidth="1"/>
    <col min="7" max="8" width="10.625" style="13" customWidth="1"/>
    <col min="9" max="9" width="20.625" style="13" customWidth="1"/>
    <col min="10" max="10" width="11.875" style="13" customWidth="1"/>
    <col min="11" max="16384" width="9" style="13"/>
  </cols>
  <sheetData>
    <row r="1" spans="1:10" ht="26.25" customHeight="1" x14ac:dyDescent="0.15">
      <c r="J1" s="45" t="s">
        <v>306</v>
      </c>
    </row>
    <row r="2" spans="1:10" ht="18.75" customHeight="1" x14ac:dyDescent="0.15"/>
    <row r="3" spans="1:10" ht="21" customHeight="1" x14ac:dyDescent="0.15">
      <c r="A3" s="423" t="s">
        <v>395</v>
      </c>
      <c r="B3" s="423"/>
      <c r="C3" s="423"/>
      <c r="D3" s="423"/>
      <c r="E3" s="423"/>
      <c r="F3" s="423"/>
      <c r="G3" s="423"/>
      <c r="H3" s="423"/>
      <c r="I3" s="423"/>
      <c r="J3" s="423"/>
    </row>
    <row r="4" spans="1:10" ht="21" customHeight="1" x14ac:dyDescent="0.15">
      <c r="A4" s="423"/>
      <c r="B4" s="423"/>
      <c r="C4" s="423"/>
      <c r="D4" s="423"/>
      <c r="E4" s="423"/>
      <c r="F4" s="423"/>
      <c r="G4" s="423"/>
      <c r="H4" s="423"/>
      <c r="I4" s="423"/>
      <c r="J4" s="423"/>
    </row>
    <row r="5" spans="1:10" ht="21" customHeight="1" thickBot="1" x14ac:dyDescent="0.2">
      <c r="C5" s="48"/>
      <c r="D5" s="48"/>
      <c r="E5" s="48"/>
      <c r="I5" s="212" t="str">
        <f>IF(表紙!$G$8="","会社名",表紙!$G$8)</f>
        <v>会社名</v>
      </c>
    </row>
    <row r="6" spans="1:10" ht="37.5" customHeight="1" thickTop="1" thickBot="1" x14ac:dyDescent="0.2">
      <c r="C6" s="564" t="s">
        <v>337</v>
      </c>
      <c r="D6" s="565"/>
      <c r="E6" s="565"/>
      <c r="F6" s="566"/>
      <c r="G6" s="566"/>
      <c r="H6" s="566"/>
      <c r="I6" s="567"/>
    </row>
    <row r="7" spans="1:10" ht="21" customHeight="1" thickTop="1" x14ac:dyDescent="0.15"/>
    <row r="8" spans="1:10" ht="22.5" customHeight="1" x14ac:dyDescent="0.15">
      <c r="C8" s="74" t="s">
        <v>159</v>
      </c>
      <c r="D8" s="74"/>
      <c r="E8" s="74"/>
      <c r="F8" s="66"/>
      <c r="G8" s="66"/>
      <c r="H8" s="66"/>
      <c r="I8" s="66"/>
    </row>
    <row r="9" spans="1:10" ht="18.75" customHeight="1" thickBot="1" x14ac:dyDescent="0.25">
      <c r="C9" s="102"/>
      <c r="D9" s="102"/>
      <c r="E9" s="102"/>
      <c r="F9" s="85"/>
      <c r="G9" s="85"/>
      <c r="H9" s="85"/>
      <c r="I9" s="85"/>
    </row>
    <row r="10" spans="1:10" ht="30" customHeight="1" thickBot="1" x14ac:dyDescent="0.2">
      <c r="C10" s="572"/>
      <c r="D10" s="538"/>
      <c r="E10" s="450"/>
      <c r="F10" s="449" t="s">
        <v>156</v>
      </c>
      <c r="G10" s="538"/>
      <c r="H10" s="538"/>
      <c r="I10" s="568"/>
    </row>
    <row r="11" spans="1:10" ht="18" customHeight="1" thickTop="1" thickBot="1" x14ac:dyDescent="0.2">
      <c r="C11" s="573" t="s">
        <v>157</v>
      </c>
      <c r="D11" s="574"/>
      <c r="E11" s="575"/>
      <c r="F11" s="569"/>
      <c r="G11" s="570"/>
      <c r="H11" s="570"/>
      <c r="I11" s="571"/>
    </row>
    <row r="12" spans="1:10" ht="18" customHeight="1" x14ac:dyDescent="0.15">
      <c r="C12" s="100"/>
      <c r="D12" s="100"/>
      <c r="E12" s="100"/>
      <c r="F12" s="108"/>
      <c r="G12" s="108"/>
      <c r="H12" s="108"/>
      <c r="I12" s="109"/>
    </row>
    <row r="13" spans="1:10" ht="21" customHeight="1" x14ac:dyDescent="0.15"/>
    <row r="14" spans="1:10" ht="22.5" customHeight="1" x14ac:dyDescent="0.15">
      <c r="C14" s="74" t="s">
        <v>244</v>
      </c>
      <c r="D14" s="74"/>
      <c r="E14" s="74"/>
      <c r="F14" s="66"/>
      <c r="G14" s="66"/>
      <c r="H14" s="66"/>
      <c r="I14" s="66"/>
    </row>
    <row r="15" spans="1:10" ht="18" customHeight="1" x14ac:dyDescent="0.15">
      <c r="C15" s="100" t="s">
        <v>234</v>
      </c>
      <c r="D15" s="100"/>
      <c r="E15" s="100"/>
      <c r="F15" s="29"/>
      <c r="G15" s="29"/>
      <c r="H15" s="29"/>
      <c r="I15" s="66"/>
    </row>
    <row r="16" spans="1:10" ht="8.1" customHeight="1" thickBot="1" x14ac:dyDescent="0.25">
      <c r="C16" s="102"/>
      <c r="D16" s="102"/>
      <c r="E16" s="102"/>
      <c r="F16" s="85"/>
      <c r="G16" s="85"/>
      <c r="H16" s="85"/>
      <c r="I16" s="85"/>
    </row>
    <row r="17" spans="3:9" ht="30" customHeight="1" thickBot="1" x14ac:dyDescent="0.2">
      <c r="C17" s="572" t="s">
        <v>33</v>
      </c>
      <c r="D17" s="538"/>
      <c r="E17" s="450"/>
      <c r="F17" s="449" t="s">
        <v>155</v>
      </c>
      <c r="G17" s="538"/>
      <c r="H17" s="538"/>
      <c r="I17" s="568"/>
    </row>
    <row r="18" spans="3:9" ht="18" customHeight="1" thickTop="1" x14ac:dyDescent="0.15">
      <c r="C18" s="157"/>
      <c r="D18" s="280"/>
      <c r="E18" s="280"/>
      <c r="F18" s="474"/>
      <c r="G18" s="560"/>
      <c r="H18" s="560"/>
      <c r="I18" s="561"/>
    </row>
    <row r="19" spans="3:9" ht="18" customHeight="1" x14ac:dyDescent="0.15">
      <c r="C19" s="154"/>
      <c r="D19" s="281"/>
      <c r="E19" s="281"/>
      <c r="F19" s="455"/>
      <c r="G19" s="557"/>
      <c r="H19" s="557"/>
      <c r="I19" s="558"/>
    </row>
    <row r="20" spans="3:9" ht="18" hidden="1" customHeight="1" outlineLevel="1" x14ac:dyDescent="0.15">
      <c r="C20" s="154"/>
      <c r="D20" s="281"/>
      <c r="E20" s="281"/>
      <c r="F20" s="455"/>
      <c r="G20" s="557"/>
      <c r="H20" s="557"/>
      <c r="I20" s="558"/>
    </row>
    <row r="21" spans="3:9" ht="18" hidden="1" customHeight="1" outlineLevel="1" x14ac:dyDescent="0.15">
      <c r="C21" s="154"/>
      <c r="D21" s="281"/>
      <c r="E21" s="281"/>
      <c r="F21" s="455"/>
      <c r="G21" s="557"/>
      <c r="H21" s="557"/>
      <c r="I21" s="558"/>
    </row>
    <row r="22" spans="3:9" ht="18" hidden="1" customHeight="1" outlineLevel="1" x14ac:dyDescent="0.15">
      <c r="C22" s="154"/>
      <c r="D22" s="281"/>
      <c r="E22" s="281"/>
      <c r="F22" s="455"/>
      <c r="G22" s="557"/>
      <c r="H22" s="557"/>
      <c r="I22" s="558"/>
    </row>
    <row r="23" spans="3:9" ht="18" hidden="1" customHeight="1" outlineLevel="1" x14ac:dyDescent="0.15">
      <c r="C23" s="154"/>
      <c r="D23" s="281"/>
      <c r="E23" s="281"/>
      <c r="F23" s="455"/>
      <c r="G23" s="557"/>
      <c r="H23" s="557"/>
      <c r="I23" s="558"/>
    </row>
    <row r="24" spans="3:9" ht="18" hidden="1" customHeight="1" outlineLevel="1" x14ac:dyDescent="0.15">
      <c r="C24" s="154"/>
      <c r="D24" s="281"/>
      <c r="E24" s="281"/>
      <c r="F24" s="455"/>
      <c r="G24" s="557"/>
      <c r="H24" s="557"/>
      <c r="I24" s="558"/>
    </row>
    <row r="25" spans="3:9" ht="18" hidden="1" customHeight="1" outlineLevel="1" x14ac:dyDescent="0.15">
      <c r="C25" s="154"/>
      <c r="D25" s="281"/>
      <c r="E25" s="281"/>
      <c r="F25" s="455"/>
      <c r="G25" s="557"/>
      <c r="H25" s="557"/>
      <c r="I25" s="558"/>
    </row>
    <row r="26" spans="3:9" ht="18" hidden="1" customHeight="1" outlineLevel="1" x14ac:dyDescent="0.15">
      <c r="C26" s="154"/>
      <c r="D26" s="281"/>
      <c r="E26" s="281"/>
      <c r="F26" s="455"/>
      <c r="G26" s="557"/>
      <c r="H26" s="557"/>
      <c r="I26" s="558"/>
    </row>
    <row r="27" spans="3:9" ht="18" hidden="1" customHeight="1" outlineLevel="1" x14ac:dyDescent="0.15">
      <c r="C27" s="154"/>
      <c r="D27" s="281"/>
      <c r="E27" s="281"/>
      <c r="F27" s="455"/>
      <c r="G27" s="557"/>
      <c r="H27" s="557"/>
      <c r="I27" s="558"/>
    </row>
    <row r="28" spans="3:9" ht="18" hidden="1" customHeight="1" outlineLevel="1" x14ac:dyDescent="0.15">
      <c r="C28" s="154"/>
      <c r="D28" s="281"/>
      <c r="E28" s="281"/>
      <c r="F28" s="455"/>
      <c r="G28" s="557"/>
      <c r="H28" s="557"/>
      <c r="I28" s="558"/>
    </row>
    <row r="29" spans="3:9" ht="18" hidden="1" customHeight="1" outlineLevel="1" x14ac:dyDescent="0.15">
      <c r="C29" s="154"/>
      <c r="D29" s="281"/>
      <c r="E29" s="281"/>
      <c r="F29" s="455"/>
      <c r="G29" s="557"/>
      <c r="H29" s="557"/>
      <c r="I29" s="558"/>
    </row>
    <row r="30" spans="3:9" ht="18" hidden="1" customHeight="1" outlineLevel="1" x14ac:dyDescent="0.15">
      <c r="C30" s="154"/>
      <c r="D30" s="281"/>
      <c r="E30" s="281"/>
      <c r="F30" s="455"/>
      <c r="G30" s="557"/>
      <c r="H30" s="557"/>
      <c r="I30" s="558"/>
    </row>
    <row r="31" spans="3:9" ht="18" hidden="1" customHeight="1" outlineLevel="1" x14ac:dyDescent="0.15">
      <c r="C31" s="154"/>
      <c r="D31" s="281"/>
      <c r="E31" s="281"/>
      <c r="F31" s="455"/>
      <c r="G31" s="557"/>
      <c r="H31" s="557"/>
      <c r="I31" s="558"/>
    </row>
    <row r="32" spans="3:9" ht="18" customHeight="1" collapsed="1" x14ac:dyDescent="0.15">
      <c r="C32" s="154"/>
      <c r="D32" s="281"/>
      <c r="E32" s="281"/>
      <c r="F32" s="455"/>
      <c r="G32" s="557"/>
      <c r="H32" s="557"/>
      <c r="I32" s="558"/>
    </row>
    <row r="33" spans="3:9" ht="18" customHeight="1" x14ac:dyDescent="0.15">
      <c r="C33" s="154"/>
      <c r="D33" s="281"/>
      <c r="E33" s="281"/>
      <c r="F33" s="455"/>
      <c r="G33" s="557"/>
      <c r="H33" s="557"/>
      <c r="I33" s="558"/>
    </row>
    <row r="34" spans="3:9" ht="18" hidden="1" customHeight="1" outlineLevel="1" x14ac:dyDescent="0.15">
      <c r="C34" s="154"/>
      <c r="D34" s="281"/>
      <c r="E34" s="281"/>
      <c r="F34" s="455"/>
      <c r="G34" s="557"/>
      <c r="H34" s="557"/>
      <c r="I34" s="558"/>
    </row>
    <row r="35" spans="3:9" ht="18" hidden="1" customHeight="1" outlineLevel="1" x14ac:dyDescent="0.15">
      <c r="C35" s="154"/>
      <c r="D35" s="281"/>
      <c r="E35" s="281"/>
      <c r="F35" s="455"/>
      <c r="G35" s="557"/>
      <c r="H35" s="557"/>
      <c r="I35" s="558"/>
    </row>
    <row r="36" spans="3:9" ht="18" hidden="1" customHeight="1" outlineLevel="1" x14ac:dyDescent="0.15">
      <c r="C36" s="154"/>
      <c r="D36" s="281"/>
      <c r="E36" s="281"/>
      <c r="F36" s="455"/>
      <c r="G36" s="557"/>
      <c r="H36" s="557"/>
      <c r="I36" s="558"/>
    </row>
    <row r="37" spans="3:9" ht="18" hidden="1" customHeight="1" outlineLevel="1" x14ac:dyDescent="0.15">
      <c r="C37" s="154"/>
      <c r="D37" s="281"/>
      <c r="E37" s="281"/>
      <c r="F37" s="455"/>
      <c r="G37" s="557"/>
      <c r="H37" s="557"/>
      <c r="I37" s="558"/>
    </row>
    <row r="38" spans="3:9" ht="18" customHeight="1" collapsed="1" thickBot="1" x14ac:dyDescent="0.2">
      <c r="C38" s="155"/>
      <c r="D38" s="282"/>
      <c r="E38" s="282"/>
      <c r="F38" s="488"/>
      <c r="G38" s="562"/>
      <c r="H38" s="562"/>
      <c r="I38" s="563"/>
    </row>
    <row r="39" spans="3:9" ht="18" customHeight="1" thickTop="1" thickBot="1" x14ac:dyDescent="0.2">
      <c r="C39" s="573" t="s">
        <v>23</v>
      </c>
      <c r="D39" s="574"/>
      <c r="E39" s="575"/>
      <c r="F39" s="554">
        <f>SUM(F18:I38)</f>
        <v>0</v>
      </c>
      <c r="G39" s="555"/>
      <c r="H39" s="555"/>
      <c r="I39" s="556"/>
    </row>
    <row r="40" spans="3:9" ht="18" customHeight="1" x14ac:dyDescent="0.15">
      <c r="C40" s="100"/>
      <c r="D40" s="100"/>
      <c r="E40" s="100"/>
      <c r="F40" s="108"/>
      <c r="G40" s="108"/>
      <c r="H40" s="108"/>
      <c r="I40" s="109"/>
    </row>
    <row r="41" spans="3:9" ht="22.5" customHeight="1" x14ac:dyDescent="0.15">
      <c r="C41" s="559" t="s">
        <v>338</v>
      </c>
      <c r="D41" s="559"/>
      <c r="E41" s="559"/>
      <c r="F41" s="559"/>
      <c r="G41" s="559"/>
      <c r="H41" s="559"/>
      <c r="I41" s="559"/>
    </row>
    <row r="42" spans="3:9" ht="18" customHeight="1" x14ac:dyDescent="0.15">
      <c r="C42" s="100" t="s">
        <v>234</v>
      </c>
      <c r="D42" s="100"/>
      <c r="E42" s="100"/>
      <c r="F42" s="29"/>
      <c r="G42" s="29"/>
      <c r="H42" s="29"/>
      <c r="I42" s="66"/>
    </row>
    <row r="43" spans="3:9" ht="8.1" customHeight="1" thickBot="1" x14ac:dyDescent="0.25">
      <c r="C43" s="102"/>
      <c r="D43" s="102"/>
      <c r="E43" s="102"/>
      <c r="F43" s="85"/>
      <c r="G43" s="85"/>
      <c r="H43" s="85"/>
      <c r="I43" s="85"/>
    </row>
    <row r="44" spans="3:9" ht="30" customHeight="1" thickBot="1" x14ac:dyDescent="0.2">
      <c r="C44" s="572" t="s">
        <v>33</v>
      </c>
      <c r="D44" s="538"/>
      <c r="E44" s="450"/>
      <c r="F44" s="449" t="s">
        <v>154</v>
      </c>
      <c r="G44" s="538"/>
      <c r="H44" s="538"/>
      <c r="I44" s="568"/>
    </row>
    <row r="45" spans="3:9" ht="18" customHeight="1" thickTop="1" x14ac:dyDescent="0.15">
      <c r="C45" s="157"/>
      <c r="D45" s="280"/>
      <c r="E45" s="280"/>
      <c r="F45" s="474"/>
      <c r="G45" s="560"/>
      <c r="H45" s="560"/>
      <c r="I45" s="561"/>
    </row>
    <row r="46" spans="3:9" ht="18" customHeight="1" x14ac:dyDescent="0.15">
      <c r="C46" s="154"/>
      <c r="D46" s="281"/>
      <c r="E46" s="281"/>
      <c r="F46" s="455"/>
      <c r="G46" s="557"/>
      <c r="H46" s="557"/>
      <c r="I46" s="558"/>
    </row>
    <row r="47" spans="3:9" ht="18" hidden="1" customHeight="1" outlineLevel="1" x14ac:dyDescent="0.15">
      <c r="C47" s="154"/>
      <c r="D47" s="281"/>
      <c r="E47" s="281"/>
      <c r="F47" s="455"/>
      <c r="G47" s="557"/>
      <c r="H47" s="557"/>
      <c r="I47" s="558"/>
    </row>
    <row r="48" spans="3:9" ht="18" hidden="1" customHeight="1" outlineLevel="1" x14ac:dyDescent="0.15">
      <c r="C48" s="154"/>
      <c r="D48" s="281"/>
      <c r="E48" s="281"/>
      <c r="F48" s="455"/>
      <c r="G48" s="557"/>
      <c r="H48" s="557"/>
      <c r="I48" s="558"/>
    </row>
    <row r="49" spans="3:9" ht="18" hidden="1" customHeight="1" outlineLevel="1" x14ac:dyDescent="0.15">
      <c r="C49" s="154"/>
      <c r="D49" s="281"/>
      <c r="E49" s="281"/>
      <c r="F49" s="455"/>
      <c r="G49" s="557"/>
      <c r="H49" s="557"/>
      <c r="I49" s="558"/>
    </row>
    <row r="50" spans="3:9" ht="18" hidden="1" customHeight="1" outlineLevel="1" x14ac:dyDescent="0.15">
      <c r="C50" s="154"/>
      <c r="D50" s="281"/>
      <c r="E50" s="281"/>
      <c r="F50" s="455"/>
      <c r="G50" s="557"/>
      <c r="H50" s="557"/>
      <c r="I50" s="558"/>
    </row>
    <row r="51" spans="3:9" ht="18" hidden="1" customHeight="1" outlineLevel="1" x14ac:dyDescent="0.15">
      <c r="C51" s="154"/>
      <c r="D51" s="281"/>
      <c r="E51" s="281"/>
      <c r="F51" s="455"/>
      <c r="G51" s="557"/>
      <c r="H51" s="557"/>
      <c r="I51" s="558"/>
    </row>
    <row r="52" spans="3:9" ht="18" hidden="1" customHeight="1" outlineLevel="1" x14ac:dyDescent="0.15">
      <c r="C52" s="154"/>
      <c r="D52" s="281"/>
      <c r="E52" s="281"/>
      <c r="F52" s="455"/>
      <c r="G52" s="557"/>
      <c r="H52" s="557"/>
      <c r="I52" s="558"/>
    </row>
    <row r="53" spans="3:9" ht="18" hidden="1" customHeight="1" outlineLevel="1" x14ac:dyDescent="0.15">
      <c r="C53" s="154"/>
      <c r="D53" s="281"/>
      <c r="E53" s="281"/>
      <c r="F53" s="455"/>
      <c r="G53" s="557"/>
      <c r="H53" s="557"/>
      <c r="I53" s="558"/>
    </row>
    <row r="54" spans="3:9" ht="18" hidden="1" customHeight="1" outlineLevel="1" x14ac:dyDescent="0.15">
      <c r="C54" s="154"/>
      <c r="D54" s="281"/>
      <c r="E54" s="281"/>
      <c r="F54" s="455"/>
      <c r="G54" s="557"/>
      <c r="H54" s="557"/>
      <c r="I54" s="558"/>
    </row>
    <row r="55" spans="3:9" ht="18" hidden="1" customHeight="1" outlineLevel="1" x14ac:dyDescent="0.15">
      <c r="C55" s="154"/>
      <c r="D55" s="281"/>
      <c r="E55" s="281"/>
      <c r="F55" s="455"/>
      <c r="G55" s="557"/>
      <c r="H55" s="557"/>
      <c r="I55" s="558"/>
    </row>
    <row r="56" spans="3:9" ht="18" hidden="1" customHeight="1" outlineLevel="1" x14ac:dyDescent="0.15">
      <c r="C56" s="154"/>
      <c r="D56" s="281"/>
      <c r="E56" s="281"/>
      <c r="F56" s="455"/>
      <c r="G56" s="557"/>
      <c r="H56" s="557"/>
      <c r="I56" s="558"/>
    </row>
    <row r="57" spans="3:9" ht="18" hidden="1" customHeight="1" outlineLevel="1" x14ac:dyDescent="0.15">
      <c r="C57" s="154"/>
      <c r="D57" s="281"/>
      <c r="E57" s="281"/>
      <c r="F57" s="455"/>
      <c r="G57" s="557"/>
      <c r="H57" s="557"/>
      <c r="I57" s="558"/>
    </row>
    <row r="58" spans="3:9" ht="18" hidden="1" customHeight="1" outlineLevel="1" x14ac:dyDescent="0.15">
      <c r="C58" s="154"/>
      <c r="D58" s="281"/>
      <c r="E58" s="281"/>
      <c r="F58" s="455"/>
      <c r="G58" s="557"/>
      <c r="H58" s="557"/>
      <c r="I58" s="558"/>
    </row>
    <row r="59" spans="3:9" ht="18" customHeight="1" collapsed="1" x14ac:dyDescent="0.15">
      <c r="C59" s="154"/>
      <c r="D59" s="281"/>
      <c r="E59" s="281"/>
      <c r="F59" s="455"/>
      <c r="G59" s="557"/>
      <c r="H59" s="557"/>
      <c r="I59" s="558"/>
    </row>
    <row r="60" spans="3:9" ht="18" customHeight="1" x14ac:dyDescent="0.15">
      <c r="C60" s="154"/>
      <c r="D60" s="281"/>
      <c r="E60" s="281"/>
      <c r="F60" s="455"/>
      <c r="G60" s="557"/>
      <c r="H60" s="557"/>
      <c r="I60" s="558"/>
    </row>
    <row r="61" spans="3:9" ht="18" hidden="1" customHeight="1" outlineLevel="1" x14ac:dyDescent="0.15">
      <c r="C61" s="154"/>
      <c r="D61" s="281"/>
      <c r="E61" s="281"/>
      <c r="F61" s="455"/>
      <c r="G61" s="557"/>
      <c r="H61" s="557"/>
      <c r="I61" s="558"/>
    </row>
    <row r="62" spans="3:9" ht="18" hidden="1" customHeight="1" outlineLevel="1" x14ac:dyDescent="0.15">
      <c r="C62" s="154"/>
      <c r="D62" s="281"/>
      <c r="E62" s="281"/>
      <c r="F62" s="455"/>
      <c r="G62" s="557"/>
      <c r="H62" s="557"/>
      <c r="I62" s="558"/>
    </row>
    <row r="63" spans="3:9" ht="18" hidden="1" customHeight="1" outlineLevel="1" x14ac:dyDescent="0.15">
      <c r="C63" s="154"/>
      <c r="D63" s="281"/>
      <c r="E63" s="281"/>
      <c r="F63" s="455"/>
      <c r="G63" s="557"/>
      <c r="H63" s="557"/>
      <c r="I63" s="558"/>
    </row>
    <row r="64" spans="3:9" ht="18" hidden="1" customHeight="1" outlineLevel="1" x14ac:dyDescent="0.15">
      <c r="C64" s="154"/>
      <c r="D64" s="281"/>
      <c r="E64" s="281"/>
      <c r="F64" s="455"/>
      <c r="G64" s="557"/>
      <c r="H64" s="557"/>
      <c r="I64" s="558"/>
    </row>
    <row r="65" spans="1:24" ht="18" customHeight="1" collapsed="1" thickBot="1" x14ac:dyDescent="0.2">
      <c r="C65" s="155"/>
      <c r="D65" s="282"/>
      <c r="E65" s="282"/>
      <c r="F65" s="488"/>
      <c r="G65" s="562"/>
      <c r="H65" s="562"/>
      <c r="I65" s="563"/>
    </row>
    <row r="66" spans="1:24" ht="18" customHeight="1" thickTop="1" thickBot="1" x14ac:dyDescent="0.2">
      <c r="C66" s="573" t="s">
        <v>23</v>
      </c>
      <c r="D66" s="574"/>
      <c r="E66" s="575"/>
      <c r="F66" s="554">
        <f>SUM(F45:I65)</f>
        <v>0</v>
      </c>
      <c r="G66" s="555"/>
      <c r="H66" s="555"/>
      <c r="I66" s="556"/>
    </row>
    <row r="67" spans="1:24" ht="18" customHeight="1" x14ac:dyDescent="0.15">
      <c r="C67" s="100"/>
      <c r="D67" s="100"/>
      <c r="E67" s="100"/>
      <c r="F67" s="108"/>
      <c r="G67" s="108"/>
      <c r="H67" s="108"/>
      <c r="I67" s="109"/>
    </row>
    <row r="68" spans="1:24" ht="22.5" customHeight="1" x14ac:dyDescent="0.15">
      <c r="C68" s="559" t="s">
        <v>315</v>
      </c>
      <c r="D68" s="559"/>
      <c r="E68" s="559"/>
      <c r="F68" s="559"/>
      <c r="G68" s="559"/>
      <c r="H68" s="559"/>
      <c r="I68" s="559"/>
    </row>
    <row r="69" spans="1:24" ht="18" customHeight="1" x14ac:dyDescent="0.15">
      <c r="C69" s="65" t="s">
        <v>305</v>
      </c>
      <c r="D69" s="100"/>
      <c r="E69" s="100"/>
      <c r="F69" s="29"/>
      <c r="G69" s="29"/>
      <c r="H69" s="29"/>
      <c r="I69" s="66"/>
    </row>
    <row r="70" spans="1:24" ht="18" customHeight="1" thickBot="1" x14ac:dyDescent="0.2">
      <c r="C70" s="100"/>
      <c r="D70" s="100"/>
      <c r="E70" s="100"/>
      <c r="F70" s="29"/>
      <c r="G70" s="29"/>
      <c r="H70" s="29"/>
      <c r="I70" s="66"/>
    </row>
    <row r="71" spans="1:24" ht="24" customHeight="1" thickTop="1" x14ac:dyDescent="0.15">
      <c r="A71" s="66"/>
      <c r="B71" s="71"/>
      <c r="C71" s="527" t="s">
        <v>316</v>
      </c>
      <c r="D71" s="532"/>
      <c r="E71" s="532"/>
      <c r="F71" s="532"/>
      <c r="G71" s="532"/>
      <c r="H71" s="532"/>
      <c r="I71" s="546"/>
      <c r="J71" s="71"/>
      <c r="K71" s="71"/>
      <c r="L71" s="71"/>
      <c r="M71" s="71"/>
      <c r="N71" s="71"/>
      <c r="O71" s="71"/>
      <c r="P71" s="71"/>
      <c r="Q71" s="71"/>
      <c r="R71" s="71"/>
      <c r="S71" s="71"/>
      <c r="T71" s="71"/>
      <c r="U71" s="71"/>
      <c r="V71" s="71"/>
      <c r="W71" s="71"/>
      <c r="X71" s="71"/>
    </row>
    <row r="72" spans="1:24" ht="24" customHeight="1" thickBot="1" x14ac:dyDescent="0.2">
      <c r="A72" s="71"/>
      <c r="B72" s="71"/>
      <c r="C72" s="528"/>
      <c r="D72" s="533"/>
      <c r="E72" s="533"/>
      <c r="F72" s="533"/>
      <c r="G72" s="533"/>
      <c r="H72" s="533"/>
      <c r="I72" s="547"/>
      <c r="J72" s="71"/>
      <c r="K72" s="71"/>
      <c r="L72" s="71"/>
      <c r="M72" s="71"/>
      <c r="N72" s="71"/>
      <c r="O72" s="71"/>
      <c r="P72" s="71"/>
      <c r="Q72" s="71"/>
      <c r="R72" s="71"/>
      <c r="S72" s="71"/>
      <c r="T72" s="71"/>
      <c r="U72" s="71"/>
      <c r="V72" s="71"/>
      <c r="W72" s="71"/>
      <c r="X72" s="71"/>
    </row>
    <row r="73" spans="1:24" ht="18.75" customHeight="1" thickTop="1" thickBot="1" x14ac:dyDescent="0.25">
      <c r="C73" s="102"/>
      <c r="D73" s="102"/>
      <c r="F73" s="309"/>
      <c r="G73" s="309"/>
      <c r="H73" s="69"/>
      <c r="I73" s="66"/>
    </row>
    <row r="74" spans="1:24" ht="30" customHeight="1" thickBot="1" x14ac:dyDescent="0.2">
      <c r="C74" s="517" t="s">
        <v>339</v>
      </c>
      <c r="D74" s="501"/>
      <c r="E74" s="501" t="s">
        <v>303</v>
      </c>
      <c r="F74" s="501"/>
      <c r="G74" s="501"/>
      <c r="H74" s="501" t="s">
        <v>340</v>
      </c>
      <c r="I74" s="531"/>
    </row>
    <row r="75" spans="1:24" ht="18" customHeight="1" thickTop="1" thickBot="1" x14ac:dyDescent="0.2">
      <c r="C75" s="579"/>
      <c r="D75" s="580"/>
      <c r="E75" s="578">
        <v>0.14929999999999999</v>
      </c>
      <c r="F75" s="578"/>
      <c r="G75" s="578"/>
      <c r="H75" s="576">
        <f>C75*E75</f>
        <v>0</v>
      </c>
      <c r="I75" s="577"/>
    </row>
    <row r="76" spans="1:24" ht="18" customHeight="1" x14ac:dyDescent="0.15">
      <c r="C76" s="11" t="s">
        <v>304</v>
      </c>
      <c r="D76" s="26"/>
      <c r="E76" s="26"/>
      <c r="F76" s="101"/>
      <c r="G76" s="101"/>
      <c r="H76" s="101"/>
      <c r="I76" s="101"/>
    </row>
    <row r="77" spans="1:24" ht="18" customHeight="1" x14ac:dyDescent="0.15">
      <c r="C77" s="11"/>
      <c r="D77" s="26"/>
      <c r="E77" s="26"/>
      <c r="F77" s="101"/>
      <c r="G77" s="101"/>
      <c r="H77" s="101"/>
      <c r="I77" s="101"/>
    </row>
    <row r="78" spans="1:24" ht="22.5" customHeight="1" x14ac:dyDescent="0.15">
      <c r="C78" s="74" t="s">
        <v>158</v>
      </c>
      <c r="D78" s="74"/>
      <c r="E78" s="74"/>
      <c r="F78" s="66"/>
      <c r="G78" s="66"/>
      <c r="H78" s="66"/>
      <c r="I78" s="66"/>
    </row>
    <row r="79" spans="1:24" ht="22.5" customHeight="1" x14ac:dyDescent="0.15">
      <c r="C79" s="74" t="s">
        <v>341</v>
      </c>
      <c r="D79" s="74"/>
      <c r="E79" s="74"/>
      <c r="F79" s="66"/>
      <c r="G79" s="66"/>
      <c r="H79" s="66"/>
      <c r="I79" s="66"/>
    </row>
    <row r="80" spans="1:24" ht="8.1" customHeight="1" thickBot="1" x14ac:dyDescent="0.25">
      <c r="C80" s="102"/>
      <c r="D80" s="102"/>
      <c r="E80" s="102"/>
      <c r="F80" s="85"/>
      <c r="G80" s="85"/>
      <c r="H80" s="85"/>
      <c r="I80" s="85"/>
    </row>
    <row r="81" spans="3:12" ht="30" customHeight="1" thickBot="1" x14ac:dyDescent="0.2">
      <c r="C81" s="77"/>
      <c r="D81" s="78"/>
      <c r="E81" s="78"/>
      <c r="F81" s="449" t="s">
        <v>156</v>
      </c>
      <c r="G81" s="538"/>
      <c r="H81" s="538"/>
      <c r="I81" s="568"/>
    </row>
    <row r="82" spans="3:12" ht="18" customHeight="1" thickTop="1" thickBot="1" x14ac:dyDescent="0.2">
      <c r="C82" s="573" t="s">
        <v>157</v>
      </c>
      <c r="D82" s="574"/>
      <c r="E82" s="575"/>
      <c r="F82" s="554">
        <f>F11+F39-F66+H75</f>
        <v>0</v>
      </c>
      <c r="G82" s="555"/>
      <c r="H82" s="555"/>
      <c r="I82" s="556"/>
      <c r="J82" s="39"/>
      <c r="L82" s="284">
        <f>F82</f>
        <v>0</v>
      </c>
    </row>
    <row r="83" spans="3:12" ht="18" customHeight="1" x14ac:dyDescent="0.15">
      <c r="C83" s="100"/>
      <c r="D83" s="100"/>
      <c r="E83" s="100"/>
      <c r="F83" s="108"/>
      <c r="G83" s="108"/>
      <c r="H83" s="108"/>
      <c r="I83" s="109"/>
    </row>
  </sheetData>
  <mergeCells count="68">
    <mergeCell ref="C82:E82"/>
    <mergeCell ref="C66:E66"/>
    <mergeCell ref="C44:E44"/>
    <mergeCell ref="C17:E17"/>
    <mergeCell ref="C39:E39"/>
    <mergeCell ref="C11:E11"/>
    <mergeCell ref="C71:I72"/>
    <mergeCell ref="F81:I81"/>
    <mergeCell ref="F66:I66"/>
    <mergeCell ref="H74:I74"/>
    <mergeCell ref="H75:I75"/>
    <mergeCell ref="E74:G74"/>
    <mergeCell ref="E75:G75"/>
    <mergeCell ref="C74:D74"/>
    <mergeCell ref="C75:D75"/>
    <mergeCell ref="F65:I65"/>
    <mergeCell ref="F64:I64"/>
    <mergeCell ref="F63:I63"/>
    <mergeCell ref="F62:I62"/>
    <mergeCell ref="C68:I68"/>
    <mergeCell ref="F55:I55"/>
    <mergeCell ref="A3:J4"/>
    <mergeCell ref="C6:I6"/>
    <mergeCell ref="F44:I44"/>
    <mergeCell ref="F17:I17"/>
    <mergeCell ref="F45:I45"/>
    <mergeCell ref="F10:I10"/>
    <mergeCell ref="F27:I27"/>
    <mergeCell ref="F26:I26"/>
    <mergeCell ref="F31:I31"/>
    <mergeCell ref="F32:I32"/>
    <mergeCell ref="F11:I11"/>
    <mergeCell ref="F22:I22"/>
    <mergeCell ref="F21:I21"/>
    <mergeCell ref="F20:I20"/>
    <mergeCell ref="F28:I28"/>
    <mergeCell ref="C10:E10"/>
    <mergeCell ref="F18:I18"/>
    <mergeCell ref="F19:I19"/>
    <mergeCell ref="F48:I48"/>
    <mergeCell ref="F47:I47"/>
    <mergeCell ref="F37:I37"/>
    <mergeCell ref="F46:I46"/>
    <mergeCell ref="F30:I30"/>
    <mergeCell ref="F29:I29"/>
    <mergeCell ref="F38:I38"/>
    <mergeCell ref="F61:I61"/>
    <mergeCell ref="F58:I58"/>
    <mergeCell ref="F57:I57"/>
    <mergeCell ref="F56:I56"/>
    <mergeCell ref="F60:I60"/>
    <mergeCell ref="F59:I59"/>
    <mergeCell ref="F82:I82"/>
    <mergeCell ref="F24:I24"/>
    <mergeCell ref="F23:I23"/>
    <mergeCell ref="F54:I54"/>
    <mergeCell ref="F53:I53"/>
    <mergeCell ref="F52:I52"/>
    <mergeCell ref="F51:I51"/>
    <mergeCell ref="F50:I50"/>
    <mergeCell ref="F25:I25"/>
    <mergeCell ref="F49:I49"/>
    <mergeCell ref="F39:I39"/>
    <mergeCell ref="C41:I41"/>
    <mergeCell ref="F33:I33"/>
    <mergeCell ref="F34:I34"/>
    <mergeCell ref="F35:I35"/>
    <mergeCell ref="F36:I36"/>
  </mergeCells>
  <phoneticPr fontId="1"/>
  <dataValidations disablePrompts="1" count="1">
    <dataValidation type="list" allowBlank="1" showInputMessage="1" showErrorMessage="1" sqref="C45:E59 C18:E32">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verticalDpi="7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6"/>
  <sheetViews>
    <sheetView view="pageBreakPreview" topLeftCell="A19" zoomScale="85" zoomScaleNormal="100" zoomScaleSheetLayoutView="85" workbookViewId="0">
      <selection activeCell="F36" sqref="F36"/>
    </sheetView>
  </sheetViews>
  <sheetFormatPr defaultColWidth="9" defaultRowHeight="13.5" x14ac:dyDescent="0.15"/>
  <cols>
    <col min="1" max="2" width="1.625" style="14" customWidth="1"/>
    <col min="3" max="3" width="19.625" style="14" customWidth="1"/>
    <col min="4" max="5" width="15.375" style="14" customWidth="1"/>
    <col min="6" max="6" width="15.875" style="14" customWidth="1"/>
    <col min="7" max="7" width="3.375" style="14" customWidth="1"/>
    <col min="8" max="16384" width="9" style="14"/>
  </cols>
  <sheetData>
    <row r="2" spans="3:6" x14ac:dyDescent="0.15">
      <c r="C2" s="14" t="s">
        <v>38</v>
      </c>
    </row>
    <row r="4" spans="3:6" x14ac:dyDescent="0.15">
      <c r="C4" s="56"/>
      <c r="D4" s="57"/>
      <c r="E4" s="581" t="s">
        <v>106</v>
      </c>
      <c r="F4" s="582"/>
    </row>
    <row r="5" spans="3:6" x14ac:dyDescent="0.15">
      <c r="C5" s="56"/>
      <c r="D5" s="57"/>
      <c r="E5" s="15" t="s">
        <v>50</v>
      </c>
      <c r="F5" s="16" t="s">
        <v>51</v>
      </c>
    </row>
    <row r="6" spans="3:6" x14ac:dyDescent="0.15">
      <c r="C6" s="56"/>
      <c r="D6" s="57"/>
      <c r="E6" s="15" t="s">
        <v>52</v>
      </c>
      <c r="F6" s="17" t="s">
        <v>53</v>
      </c>
    </row>
    <row r="7" spans="3:6" x14ac:dyDescent="0.15">
      <c r="C7" s="10" t="s">
        <v>0</v>
      </c>
      <c r="D7" s="20" t="s">
        <v>81</v>
      </c>
      <c r="E7" s="18">
        <v>29</v>
      </c>
      <c r="F7" s="19">
        <v>2.4500000000000001E-2</v>
      </c>
    </row>
    <row r="8" spans="3:6" x14ac:dyDescent="0.15">
      <c r="C8" s="10" t="s">
        <v>1</v>
      </c>
      <c r="D8" s="20" t="s">
        <v>83</v>
      </c>
      <c r="E8" s="18">
        <v>25.7</v>
      </c>
      <c r="F8" s="19">
        <v>2.47E-2</v>
      </c>
    </row>
    <row r="9" spans="3:6" x14ac:dyDescent="0.15">
      <c r="C9" s="10" t="s">
        <v>2</v>
      </c>
      <c r="D9" s="20" t="s">
        <v>85</v>
      </c>
      <c r="E9" s="18">
        <v>26.9</v>
      </c>
      <c r="F9" s="19">
        <v>2.5499999999999998E-2</v>
      </c>
    </row>
    <row r="10" spans="3:6" x14ac:dyDescent="0.15">
      <c r="C10" s="10" t="s">
        <v>87</v>
      </c>
      <c r="D10" s="20" t="s">
        <v>85</v>
      </c>
      <c r="E10" s="18">
        <v>29.4</v>
      </c>
      <c r="F10" s="19">
        <v>2.9399999999999999E-2</v>
      </c>
    </row>
    <row r="11" spans="3:6" x14ac:dyDescent="0.15">
      <c r="C11" s="10" t="s">
        <v>14</v>
      </c>
      <c r="D11" s="20" t="s">
        <v>107</v>
      </c>
      <c r="E11" s="18">
        <v>29.9</v>
      </c>
      <c r="F11" s="19">
        <v>2.5399999999999999E-2</v>
      </c>
    </row>
    <row r="12" spans="3:6" x14ac:dyDescent="0.15">
      <c r="C12" s="10" t="s">
        <v>88</v>
      </c>
      <c r="D12" s="20" t="s">
        <v>107</v>
      </c>
      <c r="E12" s="18">
        <v>37.299999999999997</v>
      </c>
      <c r="F12" s="19">
        <v>2.0899999999999998E-2</v>
      </c>
    </row>
    <row r="13" spans="3:6" x14ac:dyDescent="0.15">
      <c r="C13" s="10" t="s">
        <v>13</v>
      </c>
      <c r="D13" s="20" t="s">
        <v>107</v>
      </c>
      <c r="E13" s="18">
        <v>40.9</v>
      </c>
      <c r="F13" s="19">
        <v>2.0799999999999999E-2</v>
      </c>
    </row>
    <row r="14" spans="3:6" x14ac:dyDescent="0.15">
      <c r="C14" s="10" t="s">
        <v>89</v>
      </c>
      <c r="D14" s="20" t="s">
        <v>108</v>
      </c>
      <c r="E14" s="18">
        <v>35.299999999999997</v>
      </c>
      <c r="F14" s="19">
        <v>1.84E-2</v>
      </c>
    </row>
    <row r="15" spans="3:6" x14ac:dyDescent="0.15">
      <c r="C15" s="10" t="s">
        <v>6</v>
      </c>
      <c r="D15" s="20" t="s">
        <v>109</v>
      </c>
      <c r="E15" s="18">
        <v>38.200000000000003</v>
      </c>
      <c r="F15" s="19">
        <v>1.8700000000000001E-2</v>
      </c>
    </row>
    <row r="16" spans="3:6" x14ac:dyDescent="0.15">
      <c r="C16" s="10" t="s">
        <v>101</v>
      </c>
      <c r="D16" s="20" t="s">
        <v>109</v>
      </c>
      <c r="E16" s="18">
        <v>34.6</v>
      </c>
      <c r="F16" s="19">
        <v>1.83E-2</v>
      </c>
    </row>
    <row r="17" spans="2:6" x14ac:dyDescent="0.15">
      <c r="C17" s="10" t="s">
        <v>102</v>
      </c>
      <c r="D17" s="20" t="s">
        <v>109</v>
      </c>
      <c r="E17" s="18">
        <v>33.6</v>
      </c>
      <c r="F17" s="19">
        <v>1.8200000000000001E-2</v>
      </c>
    </row>
    <row r="18" spans="2:6" x14ac:dyDescent="0.15">
      <c r="C18" s="10" t="s">
        <v>8</v>
      </c>
      <c r="D18" s="20" t="s">
        <v>110</v>
      </c>
      <c r="E18" s="18">
        <v>36.700000000000003</v>
      </c>
      <c r="F18" s="19">
        <v>1.83E-2</v>
      </c>
    </row>
    <row r="19" spans="2:6" x14ac:dyDescent="0.15">
      <c r="C19" s="10" t="s">
        <v>9</v>
      </c>
      <c r="D19" s="20" t="s">
        <v>111</v>
      </c>
      <c r="E19" s="18">
        <v>36.700000000000003</v>
      </c>
      <c r="F19" s="19">
        <v>1.8499999999999999E-2</v>
      </c>
    </row>
    <row r="20" spans="2:6" x14ac:dyDescent="0.15">
      <c r="C20" s="10" t="s">
        <v>10</v>
      </c>
      <c r="D20" s="20" t="s">
        <v>112</v>
      </c>
      <c r="E20" s="18">
        <v>37.700000000000003</v>
      </c>
      <c r="F20" s="19">
        <v>1.8700000000000001E-2</v>
      </c>
    </row>
    <row r="21" spans="2:6" x14ac:dyDescent="0.15">
      <c r="C21" s="10" t="s">
        <v>11</v>
      </c>
      <c r="D21" s="20" t="s">
        <v>113</v>
      </c>
      <c r="E21" s="18">
        <v>39.1</v>
      </c>
      <c r="F21" s="19">
        <v>1.89E-2</v>
      </c>
    </row>
    <row r="22" spans="2:6" x14ac:dyDescent="0.15">
      <c r="C22" s="10" t="s">
        <v>12</v>
      </c>
      <c r="D22" s="20" t="s">
        <v>113</v>
      </c>
      <c r="E22" s="18">
        <v>41.9</v>
      </c>
      <c r="F22" s="19">
        <v>1.95E-2</v>
      </c>
    </row>
    <row r="23" spans="2:6" x14ac:dyDescent="0.15">
      <c r="C23" s="10" t="s">
        <v>7</v>
      </c>
      <c r="D23" s="20" t="s">
        <v>92</v>
      </c>
      <c r="E23" s="18">
        <v>50.8</v>
      </c>
      <c r="F23" s="19">
        <v>1.61E-2</v>
      </c>
    </row>
    <row r="24" spans="2:6" ht="15.75" x14ac:dyDescent="0.15">
      <c r="C24" s="10" t="s">
        <v>15</v>
      </c>
      <c r="D24" s="20" t="s">
        <v>54</v>
      </c>
      <c r="E24" s="18">
        <v>44.9</v>
      </c>
      <c r="F24" s="19">
        <v>1.4200000000000001E-2</v>
      </c>
    </row>
    <row r="25" spans="2:6" x14ac:dyDescent="0.15">
      <c r="C25" s="10" t="s">
        <v>16</v>
      </c>
      <c r="D25" s="20" t="s">
        <v>92</v>
      </c>
      <c r="E25" s="18">
        <v>54.6</v>
      </c>
      <c r="F25" s="19">
        <v>1.35E-2</v>
      </c>
    </row>
    <row r="26" spans="2:6" ht="15.75" x14ac:dyDescent="0.15">
      <c r="C26" s="10" t="s">
        <v>30</v>
      </c>
      <c r="D26" s="20" t="s">
        <v>54</v>
      </c>
      <c r="E26" s="18">
        <v>43.5</v>
      </c>
      <c r="F26" s="19">
        <v>1.3899999999999999E-2</v>
      </c>
    </row>
    <row r="27" spans="2:6" ht="15.75" x14ac:dyDescent="0.15">
      <c r="C27" s="10" t="s">
        <v>3</v>
      </c>
      <c r="D27" s="20" t="s">
        <v>54</v>
      </c>
      <c r="E27" s="18">
        <v>21.1</v>
      </c>
      <c r="F27" s="19">
        <v>1.0999999999999999E-2</v>
      </c>
    </row>
    <row r="28" spans="2:6" ht="15.75" x14ac:dyDescent="0.15">
      <c r="C28" s="10" t="s">
        <v>4</v>
      </c>
      <c r="D28" s="20" t="s">
        <v>54</v>
      </c>
      <c r="E28" s="21">
        <v>3.41</v>
      </c>
      <c r="F28" s="19">
        <v>2.63E-2</v>
      </c>
    </row>
    <row r="29" spans="2:6" ht="15.75" x14ac:dyDescent="0.15">
      <c r="C29" s="10" t="s">
        <v>5</v>
      </c>
      <c r="D29" s="20" t="s">
        <v>54</v>
      </c>
      <c r="E29" s="21">
        <v>8.41</v>
      </c>
      <c r="F29" s="19">
        <v>3.8399999999999997E-2</v>
      </c>
    </row>
    <row r="30" spans="2:6" ht="15.75" x14ac:dyDescent="0.15">
      <c r="C30" s="10" t="s">
        <v>17</v>
      </c>
      <c r="D30" s="20" t="s">
        <v>54</v>
      </c>
      <c r="E30" s="18">
        <v>44.8</v>
      </c>
      <c r="F30" s="19">
        <v>1.3599999999999999E-2</v>
      </c>
    </row>
    <row r="31" spans="2:6" x14ac:dyDescent="0.15">
      <c r="B31" s="58"/>
      <c r="C31" s="7" t="s">
        <v>67</v>
      </c>
      <c r="D31" s="59"/>
    </row>
    <row r="32" spans="2:6" ht="13.5" customHeight="1" x14ac:dyDescent="0.15">
      <c r="B32" s="58"/>
      <c r="C32" s="8"/>
    </row>
    <row r="33" spans="3:6" ht="15.75" customHeight="1" x14ac:dyDescent="0.15">
      <c r="C33" s="22" t="s">
        <v>119</v>
      </c>
      <c r="D33" s="23">
        <v>39.497329344304902</v>
      </c>
    </row>
    <row r="35" spans="3:6" ht="15.75" customHeight="1" x14ac:dyDescent="0.15">
      <c r="C35" s="583" t="s">
        <v>114</v>
      </c>
      <c r="D35" s="60" t="s">
        <v>73</v>
      </c>
      <c r="E35" s="24" t="s">
        <v>18</v>
      </c>
      <c r="F35" s="24" t="s">
        <v>74</v>
      </c>
    </row>
    <row r="36" spans="3:6" ht="25.5" customHeight="1" x14ac:dyDescent="0.15">
      <c r="C36" s="584"/>
      <c r="D36" s="61">
        <v>9.0665808855820762E-2</v>
      </c>
      <c r="E36" s="25">
        <v>7.0012008591709293E-2</v>
      </c>
      <c r="F36" s="25">
        <v>5.0539288653717658E-2</v>
      </c>
    </row>
  </sheetData>
  <mergeCells count="2">
    <mergeCell ref="E4:F4"/>
    <mergeCell ref="C35:C36"/>
  </mergeCells>
  <phoneticPr fontId="1"/>
  <pageMargins left="0.78740157480314965" right="0.78740157480314965" top="0.39370078740157483" bottom="0.39370078740157483" header="0.51181102362204722" footer="0.51181102362204722"/>
  <pageSetup paperSize="9" fitToHeight="0" orientation="portrait" cellComments="asDisplayed" verticalDpi="7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34"/>
  <sheetViews>
    <sheetView view="pageBreakPreview" topLeftCell="A22" zoomScale="55" zoomScaleNormal="100" zoomScaleSheetLayoutView="55" workbookViewId="0">
      <selection activeCell="A6" sqref="A6"/>
    </sheetView>
  </sheetViews>
  <sheetFormatPr defaultColWidth="9" defaultRowHeight="13.5" x14ac:dyDescent="0.15"/>
  <cols>
    <col min="1" max="1" width="5.625" style="13" customWidth="1"/>
    <col min="2" max="2" width="18.125" style="13" customWidth="1"/>
    <col min="3" max="3" width="1.875" style="13" hidden="1" customWidth="1"/>
    <col min="4" max="4" width="1.875" style="13" customWidth="1"/>
    <col min="5" max="5" width="27.125" style="13" customWidth="1"/>
    <col min="6" max="6" width="22" style="13" customWidth="1"/>
    <col min="7" max="7" width="16.875" style="13" customWidth="1"/>
    <col min="8" max="8" width="5.625" style="13" customWidth="1"/>
    <col min="9" max="10" width="1.875" style="13" customWidth="1"/>
    <col min="11" max="11" width="23.875" style="13" customWidth="1"/>
    <col min="12" max="12" width="9.625" style="13" bestFit="1" customWidth="1"/>
    <col min="13" max="16384" width="9" style="13"/>
  </cols>
  <sheetData>
    <row r="1" spans="1:11" ht="26.25" customHeight="1" x14ac:dyDescent="0.15">
      <c r="K1" s="45"/>
    </row>
    <row r="2" spans="1:11" ht="18.75" customHeight="1" x14ac:dyDescent="0.15"/>
    <row r="3" spans="1:11" ht="18.75" customHeight="1" thickBot="1" x14ac:dyDescent="0.2"/>
    <row r="4" spans="1:11" ht="84.75" customHeight="1" thickTop="1" x14ac:dyDescent="0.15">
      <c r="A4" s="383" t="s">
        <v>396</v>
      </c>
      <c r="B4" s="384"/>
      <c r="C4" s="384"/>
      <c r="D4" s="384"/>
      <c r="E4" s="384"/>
      <c r="F4" s="384"/>
      <c r="G4" s="384"/>
      <c r="H4" s="384"/>
      <c r="I4" s="384"/>
      <c r="J4" s="384"/>
      <c r="K4" s="385"/>
    </row>
    <row r="5" spans="1:11" ht="24" customHeight="1" thickBot="1" x14ac:dyDescent="0.2">
      <c r="A5" s="386"/>
      <c r="B5" s="387"/>
      <c r="C5" s="387"/>
      <c r="D5" s="387"/>
      <c r="E5" s="387"/>
      <c r="F5" s="387"/>
      <c r="G5" s="387"/>
      <c r="H5" s="387"/>
      <c r="I5" s="387"/>
      <c r="J5" s="387"/>
      <c r="K5" s="388"/>
    </row>
    <row r="6" spans="1:11" ht="24" customHeight="1" thickTop="1" x14ac:dyDescent="0.15">
      <c r="A6" s="47"/>
      <c r="B6" s="47"/>
      <c r="C6" s="47"/>
      <c r="D6" s="47"/>
      <c r="E6" s="47"/>
      <c r="F6" s="47"/>
      <c r="G6" s="47"/>
      <c r="H6" s="47"/>
      <c r="I6" s="46"/>
      <c r="J6" s="46"/>
      <c r="K6" s="46"/>
    </row>
    <row r="7" spans="1:11" ht="24" customHeight="1" x14ac:dyDescent="0.15">
      <c r="I7" s="585" t="s">
        <v>382</v>
      </c>
      <c r="J7" s="585"/>
      <c r="K7" s="585"/>
    </row>
    <row r="8" spans="1:11" ht="24" customHeight="1" x14ac:dyDescent="0.15">
      <c r="G8" s="586" t="str">
        <f>IF(表紙!$G$8="","会社名",表紙!$G$8)</f>
        <v>会社名</v>
      </c>
      <c r="H8" s="586" t="str">
        <f>IF(表紙!$G$8="","会社名",表紙!$G$8)</f>
        <v>会社名</v>
      </c>
      <c r="I8" s="586" t="str">
        <f>IF(表紙!$G$8="","会社名",表紙!$G$8)</f>
        <v>会社名</v>
      </c>
      <c r="J8" s="586" t="str">
        <f>IF(表紙!$G$8="","会社名",表紙!$G$8)</f>
        <v>会社名</v>
      </c>
      <c r="K8" s="586" t="str">
        <f>IF(表紙!$G$8="","会社名",表紙!$G$8)</f>
        <v>会社名</v>
      </c>
    </row>
    <row r="9" spans="1:11" ht="18" customHeight="1" x14ac:dyDescent="0.15">
      <c r="B9" s="48"/>
    </row>
    <row r="10" spans="1:11" s="14" customFormat="1" x14ac:dyDescent="0.15"/>
    <row r="11" spans="1:11" s="14" customFormat="1" x14ac:dyDescent="0.15">
      <c r="E11" s="49"/>
    </row>
    <row r="12" spans="1:11" s="14" customFormat="1" x14ac:dyDescent="0.15"/>
    <row r="13" spans="1:11" s="14" customFormat="1" x14ac:dyDescent="0.15"/>
    <row r="14" spans="1:11" s="14" customFormat="1" x14ac:dyDescent="0.15"/>
    <row r="15" spans="1:11" s="14" customFormat="1" x14ac:dyDescent="0.15"/>
    <row r="16" spans="1:11" s="14" customFormat="1" ht="30" customHeight="1" x14ac:dyDescent="0.15">
      <c r="A16" s="14" t="s">
        <v>200</v>
      </c>
    </row>
    <row r="17" spans="1:11" s="14" customFormat="1" ht="72.75" customHeight="1" x14ac:dyDescent="0.15">
      <c r="A17" s="587" t="s">
        <v>300</v>
      </c>
      <c r="B17" s="588"/>
      <c r="C17" s="401" t="s">
        <v>141</v>
      </c>
      <c r="D17" s="401"/>
      <c r="E17" s="402"/>
      <c r="F17" s="53" t="s">
        <v>142</v>
      </c>
      <c r="G17" s="401" t="s">
        <v>301</v>
      </c>
      <c r="H17" s="401"/>
      <c r="I17" s="401"/>
      <c r="J17" s="401" t="s">
        <v>75</v>
      </c>
      <c r="K17" s="401"/>
    </row>
    <row r="18" spans="1:11" s="14" customFormat="1" ht="30" customHeight="1" x14ac:dyDescent="0.15">
      <c r="A18" s="591" t="str">
        <f>IF(表紙!A31="","",表紙!A31)</f>
        <v/>
      </c>
      <c r="B18" s="592"/>
      <c r="C18" s="403" t="s">
        <v>342</v>
      </c>
      <c r="D18" s="403"/>
      <c r="E18" s="404"/>
      <c r="F18" s="123" t="s">
        <v>343</v>
      </c>
      <c r="G18" s="373" t="str">
        <f>IF(表紙!G31="","",表紙!G31)</f>
        <v/>
      </c>
      <c r="H18" s="374"/>
      <c r="I18" s="375"/>
      <c r="J18" s="409" t="str">
        <f>IF(表紙!J31="","",表紙!J31)</f>
        <v/>
      </c>
      <c r="K18" s="410"/>
    </row>
    <row r="19" spans="1:11" s="14" customFormat="1" ht="30" customHeight="1" x14ac:dyDescent="0.15">
      <c r="A19" s="593"/>
      <c r="B19" s="594"/>
      <c r="C19" s="408" t="str">
        <f>IF(表紙!D32="","",表紙!D32)</f>
        <v/>
      </c>
      <c r="D19" s="408"/>
      <c r="E19" s="408"/>
      <c r="F19" s="153" t="str">
        <f>IF(表紙!F32="","",表紙!F32)</f>
        <v/>
      </c>
      <c r="G19" s="376"/>
      <c r="H19" s="377"/>
      <c r="I19" s="378"/>
      <c r="J19" s="411"/>
      <c r="K19" s="412"/>
    </row>
    <row r="20" spans="1:11" s="14" customFormat="1" ht="30" customHeight="1" x14ac:dyDescent="0.15">
      <c r="A20" s="593"/>
      <c r="B20" s="594"/>
      <c r="C20" s="404" t="s">
        <v>124</v>
      </c>
      <c r="D20" s="404"/>
      <c r="E20" s="404"/>
      <c r="F20" s="124" t="s">
        <v>125</v>
      </c>
      <c r="G20" s="376"/>
      <c r="H20" s="377"/>
      <c r="I20" s="378"/>
      <c r="J20" s="411"/>
      <c r="K20" s="412"/>
    </row>
    <row r="21" spans="1:11" s="14" customFormat="1" ht="30" customHeight="1" x14ac:dyDescent="0.15">
      <c r="A21" s="595"/>
      <c r="B21" s="596"/>
      <c r="C21" s="406" t="str">
        <f>IF(表紙!D34="","",表紙!D34)</f>
        <v/>
      </c>
      <c r="D21" s="597"/>
      <c r="E21" s="407"/>
      <c r="F21" s="153" t="str">
        <f>IF(表紙!F34="","",表紙!F34)</f>
        <v/>
      </c>
      <c r="G21" s="379"/>
      <c r="H21" s="380"/>
      <c r="I21" s="381"/>
      <c r="J21" s="413"/>
      <c r="K21" s="414"/>
    </row>
    <row r="22" spans="1:11" s="14" customFormat="1" x14ac:dyDescent="0.15"/>
    <row r="23" spans="1:11" s="14" customFormat="1" ht="30" customHeight="1" x14ac:dyDescent="0.15">
      <c r="A23" s="14" t="s">
        <v>214</v>
      </c>
    </row>
    <row r="24" spans="1:11" s="14" customFormat="1" ht="72.75" customHeight="1" x14ac:dyDescent="0.15">
      <c r="A24" s="401" t="s">
        <v>300</v>
      </c>
      <c r="B24" s="402"/>
      <c r="C24" s="54"/>
      <c r="D24" s="401" t="s">
        <v>344</v>
      </c>
      <c r="E24" s="401"/>
      <c r="F24" s="289" t="s">
        <v>345</v>
      </c>
      <c r="G24" s="587" t="s">
        <v>346</v>
      </c>
      <c r="H24" s="589"/>
      <c r="I24" s="590"/>
      <c r="J24" s="401" t="s">
        <v>347</v>
      </c>
      <c r="K24" s="401"/>
    </row>
    <row r="25" spans="1:11" s="14" customFormat="1" ht="30" customHeight="1" x14ac:dyDescent="0.15">
      <c r="A25" s="310" t="s">
        <v>201</v>
      </c>
      <c r="B25" s="311" t="str">
        <f>表12【メ】!B38</f>
        <v/>
      </c>
      <c r="C25" s="598" t="str">
        <f>表12【メ】!M38</f>
        <v/>
      </c>
      <c r="D25" s="598"/>
      <c r="E25" s="598"/>
      <c r="F25" s="312">
        <f>'表7～11【メ】'!$D$39/1000</f>
        <v>0</v>
      </c>
      <c r="G25" s="599" t="str">
        <f>IF($B25="","",C25-F25)</f>
        <v/>
      </c>
      <c r="H25" s="600"/>
      <c r="I25" s="601"/>
      <c r="J25" s="602" t="str">
        <f>IF($B25="","",ROUND(G25/B25*1000,3))</f>
        <v/>
      </c>
      <c r="K25" s="602"/>
    </row>
    <row r="26" spans="1:11" s="14" customFormat="1" ht="30" customHeight="1" x14ac:dyDescent="0.15">
      <c r="A26" s="310" t="s">
        <v>202</v>
      </c>
      <c r="B26" s="311" t="str">
        <f>表12【メ】!B39</f>
        <v/>
      </c>
      <c r="C26" s="598" t="str">
        <f>表12【メ】!M39</f>
        <v/>
      </c>
      <c r="D26" s="598"/>
      <c r="E26" s="598"/>
      <c r="F26" s="312">
        <f>'表7～11【メ】'!$E$39/1000</f>
        <v>0</v>
      </c>
      <c r="G26" s="599" t="str">
        <f>IF($B26="","",C26-F26)</f>
        <v/>
      </c>
      <c r="H26" s="600"/>
      <c r="I26" s="601"/>
      <c r="J26" s="602" t="str">
        <f>IF($B26="","",ROUND(G26/B26*1000,3))</f>
        <v/>
      </c>
      <c r="K26" s="602"/>
    </row>
    <row r="27" spans="1:11" s="14" customFormat="1" ht="30" customHeight="1" x14ac:dyDescent="0.15">
      <c r="A27" s="310" t="s">
        <v>203</v>
      </c>
      <c r="B27" s="311" t="str">
        <f>表12【メ】!B40</f>
        <v/>
      </c>
      <c r="C27" s="598" t="str">
        <f>表12【メ】!M40</f>
        <v/>
      </c>
      <c r="D27" s="598"/>
      <c r="E27" s="598"/>
      <c r="F27" s="312">
        <f>'表7～11【メ】'!$F$39/1000</f>
        <v>0</v>
      </c>
      <c r="G27" s="599" t="str">
        <f>IF($B27="","",C27-F27)</f>
        <v/>
      </c>
      <c r="H27" s="600"/>
      <c r="I27" s="601"/>
      <c r="J27" s="602" t="str">
        <f>IF($B27="","",ROUND(G27/B27*1000,3))</f>
        <v/>
      </c>
      <c r="K27" s="602"/>
    </row>
    <row r="28" spans="1:11" s="14" customFormat="1" ht="30" customHeight="1" x14ac:dyDescent="0.15">
      <c r="A28" s="310" t="s">
        <v>348</v>
      </c>
      <c r="B28" s="311">
        <f>SUM(B25:B27)</f>
        <v>0</v>
      </c>
      <c r="C28" s="598">
        <f>SUM(C25:D27)</f>
        <v>0</v>
      </c>
      <c r="D28" s="598">
        <f>SUM(D25:D27)</f>
        <v>0</v>
      </c>
      <c r="E28" s="598">
        <f>SUM(E25:E27)</f>
        <v>0</v>
      </c>
      <c r="F28" s="312">
        <f>SUM(F25:F27)</f>
        <v>0</v>
      </c>
      <c r="G28" s="599">
        <f>SUM(G25:G27)</f>
        <v>0</v>
      </c>
      <c r="H28" s="600"/>
      <c r="I28" s="601"/>
      <c r="J28" s="602" t="e">
        <f>IF($B28="","",ROUND(G28/B28*1000,3))</f>
        <v>#DIV/0!</v>
      </c>
      <c r="K28" s="602"/>
    </row>
    <row r="29" spans="1:11" s="14" customFormat="1" x14ac:dyDescent="0.15">
      <c r="A29" s="50"/>
      <c r="K29" s="14" t="str">
        <f>IF($A$18="","",IF(F21=J28,"ok","不整合"))</f>
        <v/>
      </c>
    </row>
    <row r="30" spans="1:11" s="14" customFormat="1" x14ac:dyDescent="0.15"/>
    <row r="31" spans="1:11" s="14" customFormat="1" x14ac:dyDescent="0.15">
      <c r="A31" s="313" t="s">
        <v>274</v>
      </c>
    </row>
    <row r="32" spans="1:11" s="14" customFormat="1" x14ac:dyDescent="0.15"/>
    <row r="33" s="14" customFormat="1" x14ac:dyDescent="0.15"/>
    <row r="34" s="14" customFormat="1" x14ac:dyDescent="0.15"/>
  </sheetData>
  <mergeCells count="30">
    <mergeCell ref="C28:E28"/>
    <mergeCell ref="G28:I28"/>
    <mergeCell ref="J28:K28"/>
    <mergeCell ref="C26:E26"/>
    <mergeCell ref="G26:I26"/>
    <mergeCell ref="J26:K26"/>
    <mergeCell ref="C27:E27"/>
    <mergeCell ref="G27:I27"/>
    <mergeCell ref="J27:K27"/>
    <mergeCell ref="C20:E20"/>
    <mergeCell ref="C21:E21"/>
    <mergeCell ref="C25:E25"/>
    <mergeCell ref="G25:I25"/>
    <mergeCell ref="J25:K25"/>
    <mergeCell ref="A4:K5"/>
    <mergeCell ref="I7:K7"/>
    <mergeCell ref="G8:K8"/>
    <mergeCell ref="A17:B17"/>
    <mergeCell ref="A24:B24"/>
    <mergeCell ref="D24:E24"/>
    <mergeCell ref="G24:I24"/>
    <mergeCell ref="J24:K24"/>
    <mergeCell ref="C17:E17"/>
    <mergeCell ref="G17:I17"/>
    <mergeCell ref="J17:K17"/>
    <mergeCell ref="A18:B21"/>
    <mergeCell ref="C18:E18"/>
    <mergeCell ref="G18:I21"/>
    <mergeCell ref="J18:K21"/>
    <mergeCell ref="C19:E19"/>
  </mergeCells>
  <phoneticPr fontId="1"/>
  <pageMargins left="0.78740157480314965" right="0.78740157480314965" top="0.39370078740157483" bottom="0.39370078740157483" header="0.51181102362204722" footer="0.51181102362204722"/>
  <pageSetup paperSize="9" scale="69" fitToHeight="0"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84"/>
  <sheetViews>
    <sheetView view="pageBreakPreview" topLeftCell="A34" zoomScale="55" zoomScaleNormal="85" zoomScaleSheetLayoutView="55" workbookViewId="0">
      <selection activeCell="B5" sqref="B5"/>
    </sheetView>
  </sheetViews>
  <sheetFormatPr defaultColWidth="9" defaultRowHeight="13.5" x14ac:dyDescent="0.15"/>
  <cols>
    <col min="1" max="1" width="2.875" style="13" customWidth="1"/>
    <col min="2" max="2" width="19.875" style="13" customWidth="1"/>
    <col min="3" max="6" width="13.875" style="13" customWidth="1"/>
    <col min="7" max="10" width="13.875" style="13" bestFit="1" customWidth="1"/>
    <col min="11" max="11" width="9.625" style="13" bestFit="1" customWidth="1"/>
    <col min="12" max="16384" width="9" style="13"/>
  </cols>
  <sheetData>
    <row r="1" spans="2:10" ht="26.25" customHeight="1" x14ac:dyDescent="0.15">
      <c r="G1" s="45"/>
      <c r="H1" s="45"/>
      <c r="I1" s="279"/>
      <c r="J1" s="279" t="s">
        <v>161</v>
      </c>
    </row>
    <row r="2" spans="2:10" ht="18.75" customHeight="1" x14ac:dyDescent="0.15"/>
    <row r="3" spans="2:10" ht="18.75" customHeight="1" x14ac:dyDescent="0.15">
      <c r="B3" s="423" t="s">
        <v>397</v>
      </c>
      <c r="C3" s="424"/>
      <c r="D3" s="424"/>
      <c r="E3" s="424"/>
      <c r="F3" s="424"/>
      <c r="G3" s="424"/>
      <c r="H3" s="424"/>
      <c r="I3" s="424"/>
      <c r="J3" s="424"/>
    </row>
    <row r="4" spans="2:10" ht="18.75" customHeight="1" x14ac:dyDescent="0.15">
      <c r="B4" s="424"/>
      <c r="C4" s="424"/>
      <c r="D4" s="424"/>
      <c r="E4" s="424"/>
      <c r="F4" s="424"/>
      <c r="G4" s="424"/>
      <c r="H4" s="424"/>
      <c r="I4" s="424"/>
      <c r="J4" s="424"/>
    </row>
    <row r="5" spans="2:10" ht="21" customHeight="1" x14ac:dyDescent="0.15">
      <c r="G5" s="63"/>
      <c r="H5" s="63"/>
      <c r="I5" s="63"/>
      <c r="J5" s="212" t="str">
        <f>IF(表紙!$G$8="","会社名",表紙!$G$8)</f>
        <v>会社名</v>
      </c>
    </row>
    <row r="6" spans="2:10" ht="26.25" customHeight="1" x14ac:dyDescent="0.15"/>
    <row r="7" spans="2:10" ht="18" customHeight="1" x14ac:dyDescent="0.15">
      <c r="B7" s="48" t="s">
        <v>63</v>
      </c>
    </row>
    <row r="8" spans="2:10" ht="18" customHeight="1" x14ac:dyDescent="0.15">
      <c r="B8" s="48" t="s">
        <v>58</v>
      </c>
    </row>
    <row r="9" spans="2:10" ht="9" customHeight="1" thickBot="1" x14ac:dyDescent="0.2"/>
    <row r="10" spans="2:10" s="156" customFormat="1" ht="37.5" customHeight="1" thickTop="1" thickBot="1" x14ac:dyDescent="0.2">
      <c r="B10" s="607" t="s">
        <v>287</v>
      </c>
      <c r="C10" s="608"/>
      <c r="D10" s="608"/>
      <c r="E10" s="608"/>
      <c r="F10" s="608"/>
      <c r="G10" s="608"/>
      <c r="H10" s="608"/>
      <c r="I10" s="608"/>
      <c r="J10" s="609"/>
    </row>
    <row r="11" spans="2:10" ht="9.75" customHeight="1" thickTop="1" x14ac:dyDescent="0.15">
      <c r="B11" s="48"/>
    </row>
    <row r="12" spans="2:10" ht="18" customHeight="1" x14ac:dyDescent="0.15">
      <c r="B12" s="48" t="s">
        <v>59</v>
      </c>
    </row>
    <row r="13" spans="2:10" ht="9.75" customHeight="1" thickBot="1" x14ac:dyDescent="0.2">
      <c r="B13" s="48"/>
    </row>
    <row r="14" spans="2:10" s="156" customFormat="1" ht="37.5" customHeight="1" thickTop="1" thickBot="1" x14ac:dyDescent="0.2">
      <c r="B14" s="607" t="s">
        <v>288</v>
      </c>
      <c r="C14" s="608"/>
      <c r="D14" s="608"/>
      <c r="E14" s="608"/>
      <c r="F14" s="608"/>
      <c r="G14" s="608"/>
      <c r="H14" s="608"/>
      <c r="I14" s="608"/>
      <c r="J14" s="609"/>
    </row>
    <row r="15" spans="2:10" ht="31.5" customHeight="1" thickTop="1" x14ac:dyDescent="0.15">
      <c r="B15" s="428" t="s">
        <v>78</v>
      </c>
      <c r="C15" s="428"/>
      <c r="D15" s="428"/>
      <c r="E15" s="428"/>
      <c r="F15" s="428"/>
    </row>
    <row r="16" spans="2:10" ht="18" customHeight="1" x14ac:dyDescent="0.15">
      <c r="B16" s="48"/>
    </row>
    <row r="17" spans="2:11" ht="18" thickBot="1" x14ac:dyDescent="0.2">
      <c r="B17" s="48" t="s">
        <v>39</v>
      </c>
    </row>
    <row r="18" spans="2:11" ht="45" customHeight="1" x14ac:dyDescent="0.15">
      <c r="B18" s="118" t="s">
        <v>34</v>
      </c>
      <c r="C18" s="603" t="s">
        <v>194</v>
      </c>
      <c r="D18" s="604"/>
      <c r="E18" s="604"/>
      <c r="F18" s="604"/>
      <c r="G18" s="603" t="s">
        <v>80</v>
      </c>
      <c r="H18" s="603"/>
      <c r="I18" s="603"/>
      <c r="J18" s="606"/>
    </row>
    <row r="19" spans="2:11" ht="18" customHeight="1" thickBot="1" x14ac:dyDescent="0.2">
      <c r="B19" s="119"/>
      <c r="C19" s="165"/>
      <c r="D19" s="166" t="s">
        <v>191</v>
      </c>
      <c r="E19" s="166" t="s">
        <v>192</v>
      </c>
      <c r="F19" s="166" t="s">
        <v>193</v>
      </c>
      <c r="G19" s="44"/>
      <c r="H19" s="166" t="s">
        <v>191</v>
      </c>
      <c r="I19" s="166" t="s">
        <v>192</v>
      </c>
      <c r="J19" s="167" t="s">
        <v>193</v>
      </c>
    </row>
    <row r="20" spans="2:11" ht="18" customHeight="1" thickTop="1" x14ac:dyDescent="0.15">
      <c r="B20" s="112" t="s">
        <v>35</v>
      </c>
      <c r="C20" s="173" t="str">
        <f>IF(表1!C20="","",表1!C20)</f>
        <v/>
      </c>
      <c r="D20" s="168"/>
      <c r="E20" s="168"/>
      <c r="F20" s="173" t="str">
        <f>IF(C20="","",C20-D20-E20)</f>
        <v/>
      </c>
      <c r="G20" s="176">
        <f>IF(表1!K20="","",表1!K20)</f>
        <v>0</v>
      </c>
      <c r="H20" s="169">
        <f>IF($C20="",0,G20*(D20/$C20))</f>
        <v>0</v>
      </c>
      <c r="I20" s="169">
        <f>IF($C20="",0,G20*(E20/$C20))</f>
        <v>0</v>
      </c>
      <c r="J20" s="139">
        <f>IF(G20=0,0,G20-H20-I20)</f>
        <v>0</v>
      </c>
      <c r="K20" s="63" t="s">
        <v>167</v>
      </c>
    </row>
    <row r="21" spans="2:11" ht="18" customHeight="1" x14ac:dyDescent="0.15">
      <c r="B21" s="113" t="s">
        <v>36</v>
      </c>
      <c r="C21" s="173" t="str">
        <f>IF(表1!C21="","",表1!C21)</f>
        <v/>
      </c>
      <c r="D21" s="168"/>
      <c r="E21" s="168"/>
      <c r="F21" s="173" t="str">
        <f t="shared" ref="F21:F43" si="0">IF(C21="","",C21-D21-E21)</f>
        <v/>
      </c>
      <c r="G21" s="169">
        <f>IF(表1!K21="","",表1!K21)</f>
        <v>0</v>
      </c>
      <c r="H21" s="169">
        <f t="shared" ref="H21:H43" si="1">IF($C21="",0,G21*(D21/$C21))</f>
        <v>0</v>
      </c>
      <c r="I21" s="169">
        <f t="shared" ref="I21:I43" si="2">IF($C21="",0,G21*(E21/$C21))</f>
        <v>0</v>
      </c>
      <c r="J21" s="139">
        <f t="shared" ref="J21:J43" si="3">IF(G21=0,0,G21-H21-I21)</f>
        <v>0</v>
      </c>
      <c r="K21" s="63" t="s">
        <v>168</v>
      </c>
    </row>
    <row r="22" spans="2:11" ht="18" customHeight="1" x14ac:dyDescent="0.15">
      <c r="B22" s="113" t="s">
        <v>2</v>
      </c>
      <c r="C22" s="173" t="str">
        <f>IF(表1!C22="","",表1!C22)</f>
        <v/>
      </c>
      <c r="D22" s="168"/>
      <c r="E22" s="168"/>
      <c r="F22" s="173" t="str">
        <f t="shared" si="0"/>
        <v/>
      </c>
      <c r="G22" s="169">
        <f>IF(表1!K22="","",表1!K22)</f>
        <v>0</v>
      </c>
      <c r="H22" s="169">
        <f t="shared" si="1"/>
        <v>0</v>
      </c>
      <c r="I22" s="169">
        <f t="shared" si="2"/>
        <v>0</v>
      </c>
      <c r="J22" s="139">
        <f t="shared" si="3"/>
        <v>0</v>
      </c>
      <c r="K22" s="63" t="s">
        <v>169</v>
      </c>
    </row>
    <row r="23" spans="2:11" ht="18" customHeight="1" x14ac:dyDescent="0.15">
      <c r="B23" s="113" t="s">
        <v>87</v>
      </c>
      <c r="C23" s="173" t="str">
        <f>IF(表1!C23="","",表1!C23)</f>
        <v/>
      </c>
      <c r="D23" s="168"/>
      <c r="E23" s="168"/>
      <c r="F23" s="173" t="str">
        <f t="shared" si="0"/>
        <v/>
      </c>
      <c r="G23" s="169">
        <f>IF(表1!K23="","",表1!K23)</f>
        <v>0</v>
      </c>
      <c r="H23" s="169">
        <f t="shared" si="1"/>
        <v>0</v>
      </c>
      <c r="I23" s="169">
        <f t="shared" si="2"/>
        <v>0</v>
      </c>
      <c r="J23" s="139">
        <f t="shared" si="3"/>
        <v>0</v>
      </c>
      <c r="K23" s="63" t="s">
        <v>170</v>
      </c>
    </row>
    <row r="24" spans="2:11" ht="18" customHeight="1" x14ac:dyDescent="0.15">
      <c r="B24" s="113" t="s">
        <v>14</v>
      </c>
      <c r="C24" s="173" t="str">
        <f>IF(表1!C24="","",表1!C24)</f>
        <v/>
      </c>
      <c r="D24" s="168"/>
      <c r="E24" s="168"/>
      <c r="F24" s="173" t="str">
        <f t="shared" si="0"/>
        <v/>
      </c>
      <c r="G24" s="169">
        <f>IF(表1!K24="","",表1!K24)</f>
        <v>0</v>
      </c>
      <c r="H24" s="169">
        <f t="shared" si="1"/>
        <v>0</v>
      </c>
      <c r="I24" s="169">
        <f t="shared" si="2"/>
        <v>0</v>
      </c>
      <c r="J24" s="139">
        <f t="shared" si="3"/>
        <v>0</v>
      </c>
      <c r="K24" s="63" t="s">
        <v>171</v>
      </c>
    </row>
    <row r="25" spans="2:11" ht="18" customHeight="1" x14ac:dyDescent="0.15">
      <c r="B25" s="113" t="s">
        <v>88</v>
      </c>
      <c r="C25" s="173" t="str">
        <f>IF(表1!C25="","",表1!C25)</f>
        <v/>
      </c>
      <c r="D25" s="168"/>
      <c r="E25" s="168"/>
      <c r="F25" s="173" t="str">
        <f t="shared" si="0"/>
        <v/>
      </c>
      <c r="G25" s="169">
        <f>IF(表1!K25="","",表1!K25)</f>
        <v>0</v>
      </c>
      <c r="H25" s="169">
        <f t="shared" si="1"/>
        <v>0</v>
      </c>
      <c r="I25" s="169">
        <f t="shared" si="2"/>
        <v>0</v>
      </c>
      <c r="J25" s="139">
        <f t="shared" si="3"/>
        <v>0</v>
      </c>
      <c r="K25" s="63" t="s">
        <v>172</v>
      </c>
    </row>
    <row r="26" spans="2:11" ht="18" customHeight="1" x14ac:dyDescent="0.15">
      <c r="B26" s="113" t="s">
        <v>13</v>
      </c>
      <c r="C26" s="173" t="str">
        <f>IF(表1!C26="","",表1!C26)</f>
        <v/>
      </c>
      <c r="D26" s="168"/>
      <c r="E26" s="168"/>
      <c r="F26" s="173" t="str">
        <f t="shared" si="0"/>
        <v/>
      </c>
      <c r="G26" s="169">
        <f>IF(表1!K26="","",表1!K26)</f>
        <v>0</v>
      </c>
      <c r="H26" s="169">
        <f t="shared" si="1"/>
        <v>0</v>
      </c>
      <c r="I26" s="169">
        <f t="shared" si="2"/>
        <v>0</v>
      </c>
      <c r="J26" s="139">
        <f t="shared" si="3"/>
        <v>0</v>
      </c>
      <c r="K26" s="63" t="s">
        <v>173</v>
      </c>
    </row>
    <row r="27" spans="2:11" ht="18" customHeight="1" x14ac:dyDescent="0.15">
      <c r="B27" s="116" t="s">
        <v>89</v>
      </c>
      <c r="C27" s="174" t="str">
        <f>IF(表1!C27="","",表1!C27)</f>
        <v/>
      </c>
      <c r="D27" s="170"/>
      <c r="E27" s="170"/>
      <c r="F27" s="174" t="str">
        <f t="shared" si="0"/>
        <v/>
      </c>
      <c r="G27" s="169">
        <f>IF(表1!K27="","",表1!K27)</f>
        <v>0</v>
      </c>
      <c r="H27" s="169">
        <f t="shared" si="1"/>
        <v>0</v>
      </c>
      <c r="I27" s="169">
        <f t="shared" si="2"/>
        <v>0</v>
      </c>
      <c r="J27" s="139">
        <f t="shared" si="3"/>
        <v>0</v>
      </c>
      <c r="K27" s="63" t="s">
        <v>174</v>
      </c>
    </row>
    <row r="28" spans="2:11" ht="18" customHeight="1" x14ac:dyDescent="0.15">
      <c r="B28" s="116" t="s">
        <v>6</v>
      </c>
      <c r="C28" s="174" t="str">
        <f>IF(表1!C28="","",表1!C28)</f>
        <v/>
      </c>
      <c r="D28" s="170"/>
      <c r="E28" s="170"/>
      <c r="F28" s="174" t="str">
        <f t="shared" si="0"/>
        <v/>
      </c>
      <c r="G28" s="169">
        <f>IF(表1!K28="","",表1!K28)</f>
        <v>0</v>
      </c>
      <c r="H28" s="169">
        <f t="shared" si="1"/>
        <v>0</v>
      </c>
      <c r="I28" s="169">
        <f t="shared" si="2"/>
        <v>0</v>
      </c>
      <c r="J28" s="139">
        <f t="shared" si="3"/>
        <v>0</v>
      </c>
      <c r="K28" s="63" t="s">
        <v>175</v>
      </c>
    </row>
    <row r="29" spans="2:11" ht="18" customHeight="1" x14ac:dyDescent="0.15">
      <c r="B29" s="116" t="s">
        <v>90</v>
      </c>
      <c r="C29" s="174" t="str">
        <f>IF(表1!C29="","",表1!C29)</f>
        <v/>
      </c>
      <c r="D29" s="170"/>
      <c r="E29" s="170"/>
      <c r="F29" s="174" t="str">
        <f t="shared" si="0"/>
        <v/>
      </c>
      <c r="G29" s="169">
        <f>IF(表1!K29="","",表1!K29)</f>
        <v>0</v>
      </c>
      <c r="H29" s="169">
        <f t="shared" si="1"/>
        <v>0</v>
      </c>
      <c r="I29" s="169">
        <f t="shared" si="2"/>
        <v>0</v>
      </c>
      <c r="J29" s="139">
        <f t="shared" si="3"/>
        <v>0</v>
      </c>
      <c r="K29" s="63" t="s">
        <v>176</v>
      </c>
    </row>
    <row r="30" spans="2:11" ht="18" customHeight="1" x14ac:dyDescent="0.15">
      <c r="B30" s="116" t="s">
        <v>91</v>
      </c>
      <c r="C30" s="174" t="str">
        <f>IF(表1!C30="","",表1!C30)</f>
        <v/>
      </c>
      <c r="D30" s="170"/>
      <c r="E30" s="170"/>
      <c r="F30" s="174" t="str">
        <f t="shared" si="0"/>
        <v/>
      </c>
      <c r="G30" s="169">
        <f>IF(表1!K30="","",表1!K30)</f>
        <v>0</v>
      </c>
      <c r="H30" s="169">
        <f t="shared" si="1"/>
        <v>0</v>
      </c>
      <c r="I30" s="169">
        <f t="shared" si="2"/>
        <v>0</v>
      </c>
      <c r="J30" s="139">
        <f t="shared" si="3"/>
        <v>0</v>
      </c>
      <c r="K30" s="63" t="s">
        <v>177</v>
      </c>
    </row>
    <row r="31" spans="2:11" ht="18" customHeight="1" x14ac:dyDescent="0.15">
      <c r="B31" s="116" t="s">
        <v>8</v>
      </c>
      <c r="C31" s="174" t="str">
        <f>IF(表1!C31="","",表1!C31)</f>
        <v/>
      </c>
      <c r="D31" s="170"/>
      <c r="E31" s="170"/>
      <c r="F31" s="174" t="str">
        <f t="shared" si="0"/>
        <v/>
      </c>
      <c r="G31" s="169">
        <f>IF(表1!K31="","",表1!K31)</f>
        <v>0</v>
      </c>
      <c r="H31" s="169">
        <f t="shared" si="1"/>
        <v>0</v>
      </c>
      <c r="I31" s="169">
        <f t="shared" si="2"/>
        <v>0</v>
      </c>
      <c r="J31" s="139">
        <f t="shared" si="3"/>
        <v>0</v>
      </c>
      <c r="K31" s="63" t="s">
        <v>178</v>
      </c>
    </row>
    <row r="32" spans="2:11" ht="18" customHeight="1" x14ac:dyDescent="0.15">
      <c r="B32" s="116" t="s">
        <v>9</v>
      </c>
      <c r="C32" s="174" t="str">
        <f>IF(表1!C32="","",表1!C32)</f>
        <v/>
      </c>
      <c r="D32" s="170"/>
      <c r="E32" s="170"/>
      <c r="F32" s="174" t="str">
        <f t="shared" si="0"/>
        <v/>
      </c>
      <c r="G32" s="169">
        <f>IF(表1!K32="","",表1!K32)</f>
        <v>0</v>
      </c>
      <c r="H32" s="169">
        <f t="shared" si="1"/>
        <v>0</v>
      </c>
      <c r="I32" s="169">
        <f t="shared" si="2"/>
        <v>0</v>
      </c>
      <c r="J32" s="139">
        <f t="shared" si="3"/>
        <v>0</v>
      </c>
      <c r="K32" s="63" t="s">
        <v>179</v>
      </c>
    </row>
    <row r="33" spans="2:11" ht="18" customHeight="1" x14ac:dyDescent="0.15">
      <c r="B33" s="116" t="s">
        <v>10</v>
      </c>
      <c r="C33" s="174" t="str">
        <f>IF(表1!C33="","",表1!C33)</f>
        <v/>
      </c>
      <c r="D33" s="170"/>
      <c r="E33" s="170"/>
      <c r="F33" s="174" t="str">
        <f t="shared" si="0"/>
        <v/>
      </c>
      <c r="G33" s="169">
        <f>IF(表1!K33="","",表1!K33)</f>
        <v>0</v>
      </c>
      <c r="H33" s="169">
        <f t="shared" si="1"/>
        <v>0</v>
      </c>
      <c r="I33" s="169">
        <f t="shared" si="2"/>
        <v>0</v>
      </c>
      <c r="J33" s="139">
        <f t="shared" si="3"/>
        <v>0</v>
      </c>
      <c r="K33" s="63" t="s">
        <v>180</v>
      </c>
    </row>
    <row r="34" spans="2:11" ht="18" customHeight="1" x14ac:dyDescent="0.15">
      <c r="B34" s="116" t="s">
        <v>11</v>
      </c>
      <c r="C34" s="174" t="str">
        <f>IF(表1!C34="","",表1!C34)</f>
        <v/>
      </c>
      <c r="D34" s="170"/>
      <c r="E34" s="170"/>
      <c r="F34" s="174" t="str">
        <f t="shared" si="0"/>
        <v/>
      </c>
      <c r="G34" s="169">
        <f>IF(表1!K34="","",表1!K34)</f>
        <v>0</v>
      </c>
      <c r="H34" s="169">
        <f t="shared" si="1"/>
        <v>0</v>
      </c>
      <c r="I34" s="169">
        <f t="shared" si="2"/>
        <v>0</v>
      </c>
      <c r="J34" s="139">
        <f t="shared" si="3"/>
        <v>0</v>
      </c>
      <c r="K34" s="63" t="s">
        <v>181</v>
      </c>
    </row>
    <row r="35" spans="2:11" ht="18" customHeight="1" x14ac:dyDescent="0.15">
      <c r="B35" s="116" t="s">
        <v>12</v>
      </c>
      <c r="C35" s="174" t="str">
        <f>IF(表1!C35="","",表1!C35)</f>
        <v/>
      </c>
      <c r="D35" s="170"/>
      <c r="E35" s="170"/>
      <c r="F35" s="174" t="str">
        <f t="shared" si="0"/>
        <v/>
      </c>
      <c r="G35" s="169">
        <f>IF(表1!K35="","",表1!K35)</f>
        <v>0</v>
      </c>
      <c r="H35" s="169">
        <f t="shared" si="1"/>
        <v>0</v>
      </c>
      <c r="I35" s="169">
        <f t="shared" si="2"/>
        <v>0</v>
      </c>
      <c r="J35" s="139">
        <f t="shared" si="3"/>
        <v>0</v>
      </c>
      <c r="K35" s="63" t="s">
        <v>182</v>
      </c>
    </row>
    <row r="36" spans="2:11" ht="18" customHeight="1" x14ac:dyDescent="0.15">
      <c r="B36" s="116" t="s">
        <v>7</v>
      </c>
      <c r="C36" s="174" t="str">
        <f>IF(表1!C36="","",表1!C36)</f>
        <v/>
      </c>
      <c r="D36" s="170"/>
      <c r="E36" s="170"/>
      <c r="F36" s="174" t="str">
        <f t="shared" si="0"/>
        <v/>
      </c>
      <c r="G36" s="169">
        <f>IF(表1!K36="","",表1!K36)</f>
        <v>0</v>
      </c>
      <c r="H36" s="169">
        <f t="shared" si="1"/>
        <v>0</v>
      </c>
      <c r="I36" s="169">
        <f t="shared" si="2"/>
        <v>0</v>
      </c>
      <c r="J36" s="139">
        <f t="shared" si="3"/>
        <v>0</v>
      </c>
      <c r="K36" s="63" t="s">
        <v>183</v>
      </c>
    </row>
    <row r="37" spans="2:11" ht="18" customHeight="1" x14ac:dyDescent="0.15">
      <c r="B37" s="116" t="s">
        <v>15</v>
      </c>
      <c r="C37" s="174" t="str">
        <f>IF(表1!C37="","",表1!C37)</f>
        <v/>
      </c>
      <c r="D37" s="170"/>
      <c r="E37" s="170"/>
      <c r="F37" s="174" t="str">
        <f t="shared" si="0"/>
        <v/>
      </c>
      <c r="G37" s="169">
        <f>IF(表1!K37="","",表1!K37)</f>
        <v>0</v>
      </c>
      <c r="H37" s="169">
        <f t="shared" si="1"/>
        <v>0</v>
      </c>
      <c r="I37" s="169">
        <f t="shared" si="2"/>
        <v>0</v>
      </c>
      <c r="J37" s="139">
        <f t="shared" si="3"/>
        <v>0</v>
      </c>
      <c r="K37" s="63" t="s">
        <v>184</v>
      </c>
    </row>
    <row r="38" spans="2:11" ht="18" customHeight="1" x14ac:dyDescent="0.15">
      <c r="B38" s="116" t="s">
        <v>16</v>
      </c>
      <c r="C38" s="174" t="str">
        <f>IF(表1!C38="","",表1!C38)</f>
        <v/>
      </c>
      <c r="D38" s="170"/>
      <c r="E38" s="170"/>
      <c r="F38" s="174" t="str">
        <f t="shared" si="0"/>
        <v/>
      </c>
      <c r="G38" s="169">
        <f>IF(表1!K38="","",表1!K38)</f>
        <v>0</v>
      </c>
      <c r="H38" s="169">
        <f t="shared" si="1"/>
        <v>0</v>
      </c>
      <c r="I38" s="169">
        <f t="shared" si="2"/>
        <v>0</v>
      </c>
      <c r="J38" s="139">
        <f t="shared" si="3"/>
        <v>0</v>
      </c>
      <c r="K38" s="63" t="s">
        <v>185</v>
      </c>
    </row>
    <row r="39" spans="2:11" ht="18" customHeight="1" x14ac:dyDescent="0.15">
      <c r="B39" s="116" t="s">
        <v>94</v>
      </c>
      <c r="C39" s="174" t="str">
        <f>IF(表1!C39="","",表1!C39)</f>
        <v/>
      </c>
      <c r="D39" s="170"/>
      <c r="E39" s="170"/>
      <c r="F39" s="174" t="str">
        <f t="shared" si="0"/>
        <v/>
      </c>
      <c r="G39" s="169">
        <f>IF(表1!K39="","",表1!K39)</f>
        <v>0</v>
      </c>
      <c r="H39" s="169">
        <f t="shared" si="1"/>
        <v>0</v>
      </c>
      <c r="I39" s="169">
        <f t="shared" si="2"/>
        <v>0</v>
      </c>
      <c r="J39" s="139">
        <f t="shared" si="3"/>
        <v>0</v>
      </c>
      <c r="K39" s="63" t="s">
        <v>186</v>
      </c>
    </row>
    <row r="40" spans="2:11" ht="18" customHeight="1" x14ac:dyDescent="0.15">
      <c r="B40" s="116" t="s">
        <v>95</v>
      </c>
      <c r="C40" s="175" t="str">
        <f>IF(表1!C40="","",表1!C40)</f>
        <v/>
      </c>
      <c r="D40" s="171"/>
      <c r="E40" s="171"/>
      <c r="F40" s="175" t="str">
        <f t="shared" si="0"/>
        <v/>
      </c>
      <c r="G40" s="169">
        <f>IF(表1!K40="","",表1!K40)</f>
        <v>0</v>
      </c>
      <c r="H40" s="169">
        <f t="shared" si="1"/>
        <v>0</v>
      </c>
      <c r="I40" s="169">
        <f t="shared" si="2"/>
        <v>0</v>
      </c>
      <c r="J40" s="139">
        <f t="shared" si="3"/>
        <v>0</v>
      </c>
      <c r="K40" s="63" t="s">
        <v>187</v>
      </c>
    </row>
    <row r="41" spans="2:11" ht="18" customHeight="1" x14ac:dyDescent="0.15">
      <c r="B41" s="116" t="s">
        <v>97</v>
      </c>
      <c r="C41" s="175" t="str">
        <f>IF(表1!C41="","",表1!C41)</f>
        <v/>
      </c>
      <c r="D41" s="171"/>
      <c r="E41" s="171"/>
      <c r="F41" s="175" t="str">
        <f t="shared" si="0"/>
        <v/>
      </c>
      <c r="G41" s="169">
        <f>IF(表1!K41="","",表1!K41)</f>
        <v>0</v>
      </c>
      <c r="H41" s="169">
        <f t="shared" si="1"/>
        <v>0</v>
      </c>
      <c r="I41" s="169">
        <f t="shared" si="2"/>
        <v>0</v>
      </c>
      <c r="J41" s="139">
        <f t="shared" si="3"/>
        <v>0</v>
      </c>
      <c r="K41" s="63" t="s">
        <v>188</v>
      </c>
    </row>
    <row r="42" spans="2:11" ht="18" customHeight="1" x14ac:dyDescent="0.15">
      <c r="B42" s="116" t="s">
        <v>5</v>
      </c>
      <c r="C42" s="175" t="str">
        <f>IF(表1!C42="","",表1!C42)</f>
        <v/>
      </c>
      <c r="D42" s="171"/>
      <c r="E42" s="171"/>
      <c r="F42" s="175" t="str">
        <f t="shared" si="0"/>
        <v/>
      </c>
      <c r="G42" s="169">
        <f>IF(表1!K42="","",表1!K42)</f>
        <v>0</v>
      </c>
      <c r="H42" s="169">
        <f t="shared" si="1"/>
        <v>0</v>
      </c>
      <c r="I42" s="169">
        <f t="shared" si="2"/>
        <v>0</v>
      </c>
      <c r="J42" s="139">
        <f t="shared" si="3"/>
        <v>0</v>
      </c>
      <c r="K42" s="63" t="s">
        <v>189</v>
      </c>
    </row>
    <row r="43" spans="2:11" ht="18" customHeight="1" thickBot="1" x14ac:dyDescent="0.2">
      <c r="B43" s="117" t="s">
        <v>17</v>
      </c>
      <c r="C43" s="175" t="str">
        <f>IF(表1!C43="","",表1!C43)</f>
        <v/>
      </c>
      <c r="D43" s="171"/>
      <c r="E43" s="171"/>
      <c r="F43" s="175" t="str">
        <f t="shared" si="0"/>
        <v/>
      </c>
      <c r="G43" s="169">
        <f>IF(表1!K43="","",表1!K43)</f>
        <v>0</v>
      </c>
      <c r="H43" s="169">
        <f t="shared" si="1"/>
        <v>0</v>
      </c>
      <c r="I43" s="169">
        <f t="shared" si="2"/>
        <v>0</v>
      </c>
      <c r="J43" s="139">
        <f t="shared" si="3"/>
        <v>0</v>
      </c>
      <c r="K43" s="63" t="s">
        <v>190</v>
      </c>
    </row>
    <row r="44" spans="2:11" ht="18" customHeight="1" thickTop="1" thickBot="1" x14ac:dyDescent="0.2">
      <c r="B44" s="105" t="s">
        <v>32</v>
      </c>
      <c r="C44" s="162" t="s">
        <v>98</v>
      </c>
      <c r="D44" s="162" t="s">
        <v>98</v>
      </c>
      <c r="E44" s="162" t="s">
        <v>98</v>
      </c>
      <c r="F44" s="162" t="s">
        <v>98</v>
      </c>
      <c r="G44" s="172">
        <f>SUM(G20:G43)</f>
        <v>0</v>
      </c>
      <c r="H44" s="172">
        <f>SUM(H20:H43)</f>
        <v>0</v>
      </c>
      <c r="I44" s="172">
        <f>SUM(I20:I43)</f>
        <v>0</v>
      </c>
      <c r="J44" s="133">
        <f>SUM(J20:J43)</f>
        <v>0</v>
      </c>
    </row>
    <row r="45" spans="2:11" ht="23.25" customHeight="1" x14ac:dyDescent="0.15">
      <c r="B45" s="226"/>
      <c r="C45" s="227"/>
      <c r="D45" s="227"/>
      <c r="E45" s="227"/>
      <c r="F45" s="227"/>
      <c r="G45" s="227"/>
      <c r="H45" s="227"/>
      <c r="I45" s="227"/>
      <c r="J45" s="227"/>
    </row>
    <row r="46" spans="2:11" ht="15" customHeight="1" thickBot="1" x14ac:dyDescent="0.2">
      <c r="B46" s="228"/>
      <c r="C46" s="228"/>
      <c r="D46" s="228"/>
      <c r="E46" s="228"/>
      <c r="F46" s="228"/>
    </row>
    <row r="47" spans="2:11" ht="45" customHeight="1" x14ac:dyDescent="0.15">
      <c r="B47" s="118" t="s">
        <v>148</v>
      </c>
      <c r="C47" s="603" t="s">
        <v>222</v>
      </c>
      <c r="D47" s="604"/>
      <c r="E47" s="604"/>
      <c r="F47" s="605"/>
    </row>
    <row r="48" spans="2:11" ht="18" customHeight="1" thickBot="1" x14ac:dyDescent="0.2">
      <c r="B48" s="119"/>
      <c r="C48" s="165"/>
      <c r="D48" s="166" t="s">
        <v>191</v>
      </c>
      <c r="E48" s="166" t="s">
        <v>192</v>
      </c>
      <c r="F48" s="167" t="s">
        <v>193</v>
      </c>
    </row>
    <row r="49" spans="2:7" ht="18" customHeight="1" thickTop="1" thickBot="1" x14ac:dyDescent="0.2">
      <c r="B49" s="105" t="s">
        <v>32</v>
      </c>
      <c r="C49" s="230" t="str">
        <f>IF(表1!C48="","",表1!C48)</f>
        <v/>
      </c>
      <c r="D49" s="230"/>
      <c r="E49" s="230"/>
      <c r="F49" s="231" t="str">
        <f>IF(C49="","",C49-D49-E49)</f>
        <v/>
      </c>
      <c r="G49" s="63"/>
    </row>
    <row r="50" spans="2:7" s="14" customFormat="1" x14ac:dyDescent="0.15"/>
    <row r="51" spans="2:7" s="14" customFormat="1" x14ac:dyDescent="0.15"/>
    <row r="52" spans="2:7" s="14" customFormat="1" x14ac:dyDescent="0.15"/>
    <row r="53" spans="2:7" s="14" customFormat="1" x14ac:dyDescent="0.15"/>
    <row r="54" spans="2:7" s="14" customFormat="1" x14ac:dyDescent="0.15"/>
    <row r="55" spans="2:7" s="14" customFormat="1" x14ac:dyDescent="0.15"/>
    <row r="56" spans="2:7" s="14" customFormat="1" x14ac:dyDescent="0.15"/>
    <row r="57" spans="2:7" s="14" customFormat="1" x14ac:dyDescent="0.15"/>
    <row r="58" spans="2:7" s="14" customFormat="1" x14ac:dyDescent="0.15"/>
    <row r="59" spans="2:7" s="14" customFormat="1" x14ac:dyDescent="0.15"/>
    <row r="60" spans="2:7" s="14" customFormat="1" x14ac:dyDescent="0.15"/>
    <row r="61" spans="2:7" s="14" customFormat="1" x14ac:dyDescent="0.15"/>
    <row r="62" spans="2:7" s="14" customFormat="1" x14ac:dyDescent="0.15"/>
    <row r="63" spans="2:7" s="14" customFormat="1" x14ac:dyDescent="0.15"/>
    <row r="64" spans="2:7" s="14" customFormat="1" x14ac:dyDescent="0.15"/>
    <row r="65" s="14" customFormat="1" x14ac:dyDescent="0.15"/>
    <row r="66" s="14" customFormat="1" x14ac:dyDescent="0.15"/>
    <row r="67" s="14" customFormat="1" x14ac:dyDescent="0.15"/>
    <row r="68" s="14" customFormat="1" x14ac:dyDescent="0.15"/>
    <row r="69" s="14" customFormat="1" x14ac:dyDescent="0.15"/>
    <row r="70" s="14" customFormat="1" x14ac:dyDescent="0.15"/>
    <row r="71" s="14" customFormat="1" x14ac:dyDescent="0.15"/>
    <row r="72" s="14" customFormat="1" x14ac:dyDescent="0.15"/>
    <row r="73" s="14" customFormat="1" x14ac:dyDescent="0.15"/>
    <row r="74" s="14" customFormat="1" x14ac:dyDescent="0.15"/>
    <row r="75" s="14" customFormat="1" x14ac:dyDescent="0.15"/>
    <row r="76" s="14" customFormat="1" x14ac:dyDescent="0.15"/>
    <row r="77" s="14" customFormat="1" x14ac:dyDescent="0.15"/>
    <row r="78" s="14" customFormat="1" x14ac:dyDescent="0.15"/>
    <row r="79" s="14" customFormat="1" x14ac:dyDescent="0.15"/>
    <row r="80" s="14" customFormat="1" x14ac:dyDescent="0.15"/>
    <row r="81" s="14" customFormat="1" x14ac:dyDescent="0.15"/>
    <row r="82" s="14" customFormat="1" x14ac:dyDescent="0.15"/>
    <row r="83" s="14" customFormat="1" x14ac:dyDescent="0.15"/>
    <row r="84" s="14" customFormat="1" x14ac:dyDescent="0.15"/>
  </sheetData>
  <mergeCells count="7">
    <mergeCell ref="C47:F47"/>
    <mergeCell ref="G18:J18"/>
    <mergeCell ref="C18:F18"/>
    <mergeCell ref="B3:J4"/>
    <mergeCell ref="B10:J10"/>
    <mergeCell ref="B14:J14"/>
    <mergeCell ref="B15:F15"/>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67"/>
  <sheetViews>
    <sheetView view="pageBreakPreview" topLeftCell="A37" zoomScale="80" zoomScaleNormal="100" zoomScaleSheetLayoutView="80" workbookViewId="0">
      <selection activeCell="E15" sqref="E15"/>
    </sheetView>
  </sheetViews>
  <sheetFormatPr defaultColWidth="9" defaultRowHeight="13.5" x14ac:dyDescent="0.15"/>
  <cols>
    <col min="1" max="1" width="13.375" style="13" customWidth="1"/>
    <col min="2" max="2" width="19.875" style="13" customWidth="1"/>
    <col min="3" max="10" width="13.875" style="13" customWidth="1"/>
    <col min="11" max="16384" width="9" style="13"/>
  </cols>
  <sheetData>
    <row r="1" spans="2:11" s="156" customFormat="1" ht="26.25" customHeight="1" x14ac:dyDescent="0.15">
      <c r="I1" s="13"/>
      <c r="J1" s="279" t="s">
        <v>162</v>
      </c>
    </row>
    <row r="2" spans="2:11" s="156" customFormat="1" ht="18.75" customHeight="1" x14ac:dyDescent="0.15"/>
    <row r="3" spans="2:11" s="156" customFormat="1" ht="18.75" customHeight="1" x14ac:dyDescent="0.15">
      <c r="B3" s="423" t="s">
        <v>398</v>
      </c>
      <c r="C3" s="423"/>
      <c r="D3" s="423"/>
      <c r="E3" s="423"/>
      <c r="F3" s="423"/>
      <c r="G3" s="423"/>
      <c r="H3" s="423"/>
      <c r="I3" s="423"/>
      <c r="J3" s="423"/>
    </row>
    <row r="4" spans="2:11" s="156" customFormat="1" ht="18.75" customHeight="1" x14ac:dyDescent="0.15">
      <c r="B4" s="423"/>
      <c r="C4" s="423"/>
      <c r="D4" s="423"/>
      <c r="E4" s="423"/>
      <c r="F4" s="423"/>
      <c r="G4" s="423"/>
      <c r="H4" s="423"/>
      <c r="I4" s="423"/>
      <c r="J4" s="423"/>
    </row>
    <row r="5" spans="2:11" ht="21" customHeight="1" x14ac:dyDescent="0.15">
      <c r="C5" s="39"/>
      <c r="D5" s="39"/>
      <c r="E5" s="39"/>
      <c r="F5" s="39"/>
      <c r="G5" s="39"/>
      <c r="H5" s="39"/>
      <c r="I5" s="39"/>
      <c r="J5" s="212" t="str">
        <f>IF(表紙!$G$8="","会社名",表紙!$G$8)</f>
        <v>会社名</v>
      </c>
    </row>
    <row r="6" spans="2:11" ht="18" customHeight="1" x14ac:dyDescent="0.15">
      <c r="B6" s="48" t="s">
        <v>64</v>
      </c>
    </row>
    <row r="7" spans="2:11" ht="18" customHeight="1" x14ac:dyDescent="0.15">
      <c r="B7" s="48" t="s">
        <v>65</v>
      </c>
    </row>
    <row r="8" spans="2:11" ht="9" customHeight="1" thickBot="1" x14ac:dyDescent="0.2"/>
    <row r="9" spans="2:11" s="156" customFormat="1" ht="37.5" customHeight="1" thickTop="1" thickBot="1" x14ac:dyDescent="0.2">
      <c r="B9" s="607" t="s">
        <v>289</v>
      </c>
      <c r="C9" s="608"/>
      <c r="D9" s="608"/>
      <c r="E9" s="608"/>
      <c r="F9" s="608"/>
      <c r="G9" s="608"/>
      <c r="H9" s="608"/>
      <c r="I9" s="608"/>
      <c r="J9" s="609"/>
    </row>
    <row r="10" spans="2:11" ht="19.5" customHeight="1" thickTop="1" x14ac:dyDescent="0.15">
      <c r="B10" s="428" t="s">
        <v>100</v>
      </c>
      <c r="C10" s="428"/>
      <c r="D10" s="428"/>
      <c r="E10" s="428"/>
      <c r="F10" s="428"/>
      <c r="G10" s="428"/>
      <c r="H10" s="428"/>
      <c r="I10" s="428"/>
    </row>
    <row r="11" spans="2:11" ht="18" thickBot="1" x14ac:dyDescent="0.2">
      <c r="B11" s="48" t="s">
        <v>57</v>
      </c>
    </row>
    <row r="12" spans="2:11" ht="45" customHeight="1" x14ac:dyDescent="0.15">
      <c r="B12" s="613" t="s">
        <v>34</v>
      </c>
      <c r="C12" s="466" t="s">
        <v>21</v>
      </c>
      <c r="D12" s="435"/>
      <c r="E12" s="435"/>
      <c r="F12" s="616"/>
      <c r="G12" s="466" t="s">
        <v>80</v>
      </c>
      <c r="H12" s="435"/>
      <c r="I12" s="435"/>
      <c r="J12" s="615"/>
    </row>
    <row r="13" spans="2:11" ht="18" customHeight="1" thickBot="1" x14ac:dyDescent="0.2">
      <c r="B13" s="614"/>
      <c r="C13" s="44"/>
      <c r="D13" s="166" t="s">
        <v>191</v>
      </c>
      <c r="E13" s="166" t="s">
        <v>192</v>
      </c>
      <c r="F13" s="166" t="s">
        <v>193</v>
      </c>
      <c r="G13" s="44"/>
      <c r="H13" s="166" t="s">
        <v>191</v>
      </c>
      <c r="I13" s="166" t="s">
        <v>192</v>
      </c>
      <c r="J13" s="167" t="s">
        <v>193</v>
      </c>
      <c r="K13" s="271"/>
    </row>
    <row r="14" spans="2:11" ht="18" customHeight="1" thickTop="1" x14ac:dyDescent="0.15">
      <c r="B14" s="115" t="s">
        <v>0</v>
      </c>
      <c r="C14" s="169" t="str">
        <f>IF(表2!C14="","",表2!C14)</f>
        <v/>
      </c>
      <c r="D14" s="135"/>
      <c r="E14" s="135"/>
      <c r="F14" s="169" t="str">
        <f>IF(C14="","",C14-D14-E14)</f>
        <v/>
      </c>
      <c r="G14" s="169">
        <f>IF(表2!E14="","",表2!E14)</f>
        <v>0</v>
      </c>
      <c r="H14" s="169">
        <f t="shared" ref="H14:H37" si="0">IF($C14="",0,G14*(D14/$C14))</f>
        <v>0</v>
      </c>
      <c r="I14" s="169">
        <f>IF($C14="",0,G14*(E14/$C14))</f>
        <v>0</v>
      </c>
      <c r="J14" s="139">
        <f>IF(G14=0,0,G14-H14-I14)</f>
        <v>0</v>
      </c>
      <c r="K14" s="63" t="s">
        <v>167</v>
      </c>
    </row>
    <row r="15" spans="2:11" ht="18" customHeight="1" x14ac:dyDescent="0.15">
      <c r="B15" s="115" t="s">
        <v>22</v>
      </c>
      <c r="C15" s="169" t="str">
        <f>IF(表2!C15="","",表2!C15)</f>
        <v/>
      </c>
      <c r="D15" s="135"/>
      <c r="E15" s="135"/>
      <c r="F15" s="169" t="str">
        <f t="shared" ref="F15:F37" si="1">IF(C15="","",C15-D15-E15)</f>
        <v/>
      </c>
      <c r="G15" s="169">
        <f>IF(表2!E15="","",表2!E15)</f>
        <v>0</v>
      </c>
      <c r="H15" s="169">
        <f t="shared" si="0"/>
        <v>0</v>
      </c>
      <c r="I15" s="169">
        <f>IF($C15="",0,G15*(E15/$C15))</f>
        <v>0</v>
      </c>
      <c r="J15" s="139">
        <f t="shared" ref="J15:J37" si="2">IF(G15=0,0,G15-H15-I15)</f>
        <v>0</v>
      </c>
      <c r="K15" s="63" t="s">
        <v>168</v>
      </c>
    </row>
    <row r="16" spans="2:11" ht="18" customHeight="1" x14ac:dyDescent="0.15">
      <c r="B16" s="115" t="s">
        <v>26</v>
      </c>
      <c r="C16" s="169" t="str">
        <f>IF(表2!C16="","",表2!C16)</f>
        <v/>
      </c>
      <c r="D16" s="135"/>
      <c r="E16" s="135"/>
      <c r="F16" s="169" t="str">
        <f t="shared" si="1"/>
        <v/>
      </c>
      <c r="G16" s="169">
        <f>IF(表2!E16="","",表2!E16)</f>
        <v>0</v>
      </c>
      <c r="H16" s="169">
        <f t="shared" si="0"/>
        <v>0</v>
      </c>
      <c r="I16" s="169">
        <f t="shared" ref="I16:I37" si="3">IF($C16="",0,G16*(E16/$C16))</f>
        <v>0</v>
      </c>
      <c r="J16" s="139">
        <f t="shared" si="2"/>
        <v>0</v>
      </c>
      <c r="K16" s="63" t="s">
        <v>169</v>
      </c>
    </row>
    <row r="17" spans="2:11" ht="18" customHeight="1" x14ac:dyDescent="0.15">
      <c r="B17" s="115" t="s">
        <v>87</v>
      </c>
      <c r="C17" s="169" t="str">
        <f>IF(表2!C17="","",表2!C17)</f>
        <v/>
      </c>
      <c r="D17" s="135"/>
      <c r="E17" s="135"/>
      <c r="F17" s="169" t="str">
        <f t="shared" si="1"/>
        <v/>
      </c>
      <c r="G17" s="169">
        <f>IF(表2!E17="","",表2!E17)</f>
        <v>0</v>
      </c>
      <c r="H17" s="169">
        <f t="shared" si="0"/>
        <v>0</v>
      </c>
      <c r="I17" s="169">
        <f t="shared" si="3"/>
        <v>0</v>
      </c>
      <c r="J17" s="139">
        <f t="shared" si="2"/>
        <v>0</v>
      </c>
      <c r="K17" s="63" t="s">
        <v>170</v>
      </c>
    </row>
    <row r="18" spans="2:11" ht="18" customHeight="1" x14ac:dyDescent="0.15">
      <c r="B18" s="115" t="s">
        <v>14</v>
      </c>
      <c r="C18" s="169" t="str">
        <f>IF(表2!C18="","",表2!C18)</f>
        <v/>
      </c>
      <c r="D18" s="135"/>
      <c r="E18" s="135"/>
      <c r="F18" s="169" t="str">
        <f t="shared" si="1"/>
        <v/>
      </c>
      <c r="G18" s="169">
        <f>IF(表2!E18="","",表2!E18)</f>
        <v>0</v>
      </c>
      <c r="H18" s="169">
        <f t="shared" si="0"/>
        <v>0</v>
      </c>
      <c r="I18" s="169">
        <f t="shared" si="3"/>
        <v>0</v>
      </c>
      <c r="J18" s="139">
        <f t="shared" si="2"/>
        <v>0</v>
      </c>
      <c r="K18" s="63" t="s">
        <v>171</v>
      </c>
    </row>
    <row r="19" spans="2:11" ht="18" customHeight="1" x14ac:dyDescent="0.15">
      <c r="B19" s="115" t="s">
        <v>88</v>
      </c>
      <c r="C19" s="169" t="str">
        <f>IF(表2!C19="","",表2!C19)</f>
        <v/>
      </c>
      <c r="D19" s="135"/>
      <c r="E19" s="135"/>
      <c r="F19" s="169" t="str">
        <f t="shared" si="1"/>
        <v/>
      </c>
      <c r="G19" s="169">
        <f>IF(表2!E19="","",表2!E19)</f>
        <v>0</v>
      </c>
      <c r="H19" s="169">
        <f t="shared" si="0"/>
        <v>0</v>
      </c>
      <c r="I19" s="169">
        <f t="shared" si="3"/>
        <v>0</v>
      </c>
      <c r="J19" s="139">
        <f t="shared" si="2"/>
        <v>0</v>
      </c>
      <c r="K19" s="63" t="s">
        <v>172</v>
      </c>
    </row>
    <row r="20" spans="2:11" ht="18" customHeight="1" x14ac:dyDescent="0.15">
      <c r="B20" s="115" t="s">
        <v>13</v>
      </c>
      <c r="C20" s="169" t="str">
        <f>IF(表2!C20="","",表2!C20)</f>
        <v/>
      </c>
      <c r="D20" s="135"/>
      <c r="E20" s="135"/>
      <c r="F20" s="169" t="str">
        <f t="shared" si="1"/>
        <v/>
      </c>
      <c r="G20" s="169">
        <f>IF(表2!E20="","",表2!E20)</f>
        <v>0</v>
      </c>
      <c r="H20" s="169">
        <f t="shared" si="0"/>
        <v>0</v>
      </c>
      <c r="I20" s="169">
        <f t="shared" si="3"/>
        <v>0</v>
      </c>
      <c r="J20" s="139">
        <f t="shared" si="2"/>
        <v>0</v>
      </c>
      <c r="K20" s="63" t="s">
        <v>173</v>
      </c>
    </row>
    <row r="21" spans="2:11" ht="18" customHeight="1" x14ac:dyDescent="0.15">
      <c r="B21" s="179" t="s">
        <v>89</v>
      </c>
      <c r="C21" s="169" t="str">
        <f>IF(表2!C21="","",表2!C21)</f>
        <v/>
      </c>
      <c r="D21" s="135"/>
      <c r="E21" s="135"/>
      <c r="F21" s="169" t="str">
        <f t="shared" si="1"/>
        <v/>
      </c>
      <c r="G21" s="169">
        <f>IF(表2!E21="","",表2!E21)</f>
        <v>0</v>
      </c>
      <c r="H21" s="169">
        <f t="shared" si="0"/>
        <v>0</v>
      </c>
      <c r="I21" s="169">
        <f t="shared" si="3"/>
        <v>0</v>
      </c>
      <c r="J21" s="139">
        <f t="shared" si="2"/>
        <v>0</v>
      </c>
      <c r="K21" s="63" t="s">
        <v>174</v>
      </c>
    </row>
    <row r="22" spans="2:11" ht="18" customHeight="1" x14ac:dyDescent="0.15">
      <c r="B22" s="179" t="s">
        <v>6</v>
      </c>
      <c r="C22" s="169" t="str">
        <f>IF(表2!C22="","",表2!C22)</f>
        <v/>
      </c>
      <c r="D22" s="135"/>
      <c r="E22" s="135"/>
      <c r="F22" s="169" t="str">
        <f t="shared" si="1"/>
        <v/>
      </c>
      <c r="G22" s="169">
        <f>IF(表2!E22="","",表2!E22)</f>
        <v>0</v>
      </c>
      <c r="H22" s="169">
        <f t="shared" si="0"/>
        <v>0</v>
      </c>
      <c r="I22" s="169">
        <f t="shared" si="3"/>
        <v>0</v>
      </c>
      <c r="J22" s="139">
        <f t="shared" si="2"/>
        <v>0</v>
      </c>
      <c r="K22" s="63" t="s">
        <v>175</v>
      </c>
    </row>
    <row r="23" spans="2:11" ht="18" customHeight="1" x14ac:dyDescent="0.15">
      <c r="B23" s="179" t="s">
        <v>90</v>
      </c>
      <c r="C23" s="169" t="str">
        <f>IF(表2!C23="","",表2!C23)</f>
        <v/>
      </c>
      <c r="D23" s="135"/>
      <c r="E23" s="135"/>
      <c r="F23" s="169" t="str">
        <f t="shared" si="1"/>
        <v/>
      </c>
      <c r="G23" s="169">
        <f>IF(表2!E23="","",表2!E23)</f>
        <v>0</v>
      </c>
      <c r="H23" s="169">
        <f t="shared" si="0"/>
        <v>0</v>
      </c>
      <c r="I23" s="169">
        <f t="shared" si="3"/>
        <v>0</v>
      </c>
      <c r="J23" s="139">
        <f t="shared" si="2"/>
        <v>0</v>
      </c>
      <c r="K23" s="63" t="s">
        <v>176</v>
      </c>
    </row>
    <row r="24" spans="2:11" ht="18" customHeight="1" x14ac:dyDescent="0.15">
      <c r="B24" s="179" t="s">
        <v>91</v>
      </c>
      <c r="C24" s="169" t="str">
        <f>IF(表2!C24="","",表2!C24)</f>
        <v/>
      </c>
      <c r="D24" s="135"/>
      <c r="E24" s="135"/>
      <c r="F24" s="169" t="str">
        <f t="shared" si="1"/>
        <v/>
      </c>
      <c r="G24" s="169">
        <f>IF(表2!E24="","",表2!E24)</f>
        <v>0</v>
      </c>
      <c r="H24" s="169">
        <f t="shared" si="0"/>
        <v>0</v>
      </c>
      <c r="I24" s="169">
        <f t="shared" si="3"/>
        <v>0</v>
      </c>
      <c r="J24" s="139">
        <f t="shared" si="2"/>
        <v>0</v>
      </c>
      <c r="K24" s="63" t="s">
        <v>177</v>
      </c>
    </row>
    <row r="25" spans="2:11" ht="18" customHeight="1" x14ac:dyDescent="0.15">
      <c r="B25" s="179" t="s">
        <v>8</v>
      </c>
      <c r="C25" s="169" t="str">
        <f>IF(表2!C25="","",表2!C25)</f>
        <v/>
      </c>
      <c r="D25" s="135"/>
      <c r="E25" s="135"/>
      <c r="F25" s="169" t="str">
        <f t="shared" si="1"/>
        <v/>
      </c>
      <c r="G25" s="169">
        <f>IF(表2!E25="","",表2!E25)</f>
        <v>0</v>
      </c>
      <c r="H25" s="169">
        <f t="shared" si="0"/>
        <v>0</v>
      </c>
      <c r="I25" s="169">
        <f t="shared" si="3"/>
        <v>0</v>
      </c>
      <c r="J25" s="139">
        <f t="shared" si="2"/>
        <v>0</v>
      </c>
      <c r="K25" s="63" t="s">
        <v>178</v>
      </c>
    </row>
    <row r="26" spans="2:11" ht="18" customHeight="1" x14ac:dyDescent="0.15">
      <c r="B26" s="179" t="s">
        <v>9</v>
      </c>
      <c r="C26" s="169" t="str">
        <f>IF(表2!C26="","",表2!C26)</f>
        <v/>
      </c>
      <c r="D26" s="135"/>
      <c r="E26" s="135"/>
      <c r="F26" s="169" t="str">
        <f t="shared" si="1"/>
        <v/>
      </c>
      <c r="G26" s="169">
        <f>IF(表2!E26="","",表2!E26)</f>
        <v>0</v>
      </c>
      <c r="H26" s="169">
        <f t="shared" si="0"/>
        <v>0</v>
      </c>
      <c r="I26" s="169">
        <f t="shared" si="3"/>
        <v>0</v>
      </c>
      <c r="J26" s="139">
        <f t="shared" si="2"/>
        <v>0</v>
      </c>
      <c r="K26" s="63" t="s">
        <v>179</v>
      </c>
    </row>
    <row r="27" spans="2:11" ht="18" customHeight="1" x14ac:dyDescent="0.15">
      <c r="B27" s="179" t="s">
        <v>10</v>
      </c>
      <c r="C27" s="169" t="str">
        <f>IF(表2!C27="","",表2!C27)</f>
        <v/>
      </c>
      <c r="D27" s="135"/>
      <c r="E27" s="135"/>
      <c r="F27" s="169" t="str">
        <f t="shared" si="1"/>
        <v/>
      </c>
      <c r="G27" s="169">
        <f>IF(表2!E27="","",表2!E27)</f>
        <v>0</v>
      </c>
      <c r="H27" s="169">
        <f t="shared" si="0"/>
        <v>0</v>
      </c>
      <c r="I27" s="169">
        <f t="shared" si="3"/>
        <v>0</v>
      </c>
      <c r="J27" s="139">
        <f t="shared" si="2"/>
        <v>0</v>
      </c>
      <c r="K27" s="63" t="s">
        <v>180</v>
      </c>
    </row>
    <row r="28" spans="2:11" ht="18" customHeight="1" x14ac:dyDescent="0.15">
      <c r="B28" s="179" t="s">
        <v>11</v>
      </c>
      <c r="C28" s="169" t="str">
        <f>IF(表2!C28="","",表2!C28)</f>
        <v/>
      </c>
      <c r="D28" s="135"/>
      <c r="E28" s="135"/>
      <c r="F28" s="169" t="str">
        <f t="shared" si="1"/>
        <v/>
      </c>
      <c r="G28" s="169">
        <f>IF(表2!E28="","",表2!E28)</f>
        <v>0</v>
      </c>
      <c r="H28" s="169">
        <f t="shared" si="0"/>
        <v>0</v>
      </c>
      <c r="I28" s="169">
        <f t="shared" si="3"/>
        <v>0</v>
      </c>
      <c r="J28" s="139">
        <f t="shared" si="2"/>
        <v>0</v>
      </c>
      <c r="K28" s="63" t="s">
        <v>181</v>
      </c>
    </row>
    <row r="29" spans="2:11" ht="18" customHeight="1" x14ac:dyDescent="0.15">
      <c r="B29" s="179" t="s">
        <v>12</v>
      </c>
      <c r="C29" s="169" t="str">
        <f>IF(表2!C29="","",表2!C29)</f>
        <v/>
      </c>
      <c r="D29" s="135"/>
      <c r="E29" s="135"/>
      <c r="F29" s="169" t="str">
        <f t="shared" si="1"/>
        <v/>
      </c>
      <c r="G29" s="169">
        <f>IF(表2!E29="","",表2!E29)</f>
        <v>0</v>
      </c>
      <c r="H29" s="169">
        <f t="shared" si="0"/>
        <v>0</v>
      </c>
      <c r="I29" s="169">
        <f t="shared" si="3"/>
        <v>0</v>
      </c>
      <c r="J29" s="139">
        <f t="shared" si="2"/>
        <v>0</v>
      </c>
      <c r="K29" s="63" t="s">
        <v>182</v>
      </c>
    </row>
    <row r="30" spans="2:11" ht="18" customHeight="1" x14ac:dyDescent="0.15">
      <c r="B30" s="179" t="s">
        <v>7</v>
      </c>
      <c r="C30" s="169" t="str">
        <f>IF(表2!C30="","",表2!C30)</f>
        <v/>
      </c>
      <c r="D30" s="135"/>
      <c r="E30" s="135"/>
      <c r="F30" s="169" t="str">
        <f t="shared" si="1"/>
        <v/>
      </c>
      <c r="G30" s="169">
        <f>IF(表2!E30="","",表2!E30)</f>
        <v>0</v>
      </c>
      <c r="H30" s="169">
        <f t="shared" si="0"/>
        <v>0</v>
      </c>
      <c r="I30" s="169">
        <f t="shared" si="3"/>
        <v>0</v>
      </c>
      <c r="J30" s="139">
        <f t="shared" si="2"/>
        <v>0</v>
      </c>
      <c r="K30" s="63" t="s">
        <v>183</v>
      </c>
    </row>
    <row r="31" spans="2:11" ht="18" customHeight="1" x14ac:dyDescent="0.15">
      <c r="B31" s="179" t="s">
        <v>15</v>
      </c>
      <c r="C31" s="169" t="str">
        <f>IF(表2!C31="","",表2!C31)</f>
        <v/>
      </c>
      <c r="D31" s="135"/>
      <c r="E31" s="135"/>
      <c r="F31" s="169" t="str">
        <f t="shared" si="1"/>
        <v/>
      </c>
      <c r="G31" s="169">
        <f>IF(表2!E31="","",表2!E31)</f>
        <v>0</v>
      </c>
      <c r="H31" s="169">
        <f t="shared" si="0"/>
        <v>0</v>
      </c>
      <c r="I31" s="169">
        <f t="shared" si="3"/>
        <v>0</v>
      </c>
      <c r="J31" s="139">
        <f t="shared" si="2"/>
        <v>0</v>
      </c>
      <c r="K31" s="63" t="s">
        <v>184</v>
      </c>
    </row>
    <row r="32" spans="2:11" ht="18" customHeight="1" x14ac:dyDescent="0.15">
      <c r="B32" s="179" t="s">
        <v>16</v>
      </c>
      <c r="C32" s="169" t="str">
        <f>IF(表2!C32="","",表2!C32)</f>
        <v/>
      </c>
      <c r="D32" s="135"/>
      <c r="E32" s="135"/>
      <c r="F32" s="169" t="str">
        <f t="shared" si="1"/>
        <v/>
      </c>
      <c r="G32" s="169">
        <f>IF(表2!E32="","",表2!E32)</f>
        <v>0</v>
      </c>
      <c r="H32" s="169">
        <f t="shared" si="0"/>
        <v>0</v>
      </c>
      <c r="I32" s="169">
        <f t="shared" si="3"/>
        <v>0</v>
      </c>
      <c r="J32" s="139">
        <f t="shared" si="2"/>
        <v>0</v>
      </c>
      <c r="K32" s="63" t="s">
        <v>185</v>
      </c>
    </row>
    <row r="33" spans="2:11" ht="18" customHeight="1" x14ac:dyDescent="0.15">
      <c r="B33" s="179" t="s">
        <v>94</v>
      </c>
      <c r="C33" s="182" t="str">
        <f>IF(表2!C33="","",表2!C33)</f>
        <v/>
      </c>
      <c r="D33" s="136"/>
      <c r="E33" s="136"/>
      <c r="F33" s="182" t="str">
        <f t="shared" si="1"/>
        <v/>
      </c>
      <c r="G33" s="169">
        <f>IF(表2!E33="","",表2!E33)</f>
        <v>0</v>
      </c>
      <c r="H33" s="169">
        <f t="shared" si="0"/>
        <v>0</v>
      </c>
      <c r="I33" s="169">
        <f t="shared" si="3"/>
        <v>0</v>
      </c>
      <c r="J33" s="139">
        <f t="shared" si="2"/>
        <v>0</v>
      </c>
      <c r="K33" s="63" t="s">
        <v>186</v>
      </c>
    </row>
    <row r="34" spans="2:11" ht="18" customHeight="1" x14ac:dyDescent="0.15">
      <c r="B34" s="179" t="s">
        <v>95</v>
      </c>
      <c r="C34" s="169" t="str">
        <f>IF(表2!C34="","",表2!C34)</f>
        <v/>
      </c>
      <c r="D34" s="135"/>
      <c r="E34" s="135"/>
      <c r="F34" s="169" t="str">
        <f t="shared" si="1"/>
        <v/>
      </c>
      <c r="G34" s="169">
        <f>IF(表2!E34="","",表2!E34)</f>
        <v>0</v>
      </c>
      <c r="H34" s="169">
        <f t="shared" si="0"/>
        <v>0</v>
      </c>
      <c r="I34" s="169">
        <f t="shared" si="3"/>
        <v>0</v>
      </c>
      <c r="J34" s="139">
        <f t="shared" si="2"/>
        <v>0</v>
      </c>
      <c r="K34" s="63" t="s">
        <v>187</v>
      </c>
    </row>
    <row r="35" spans="2:11" ht="18" customHeight="1" x14ac:dyDescent="0.15">
      <c r="B35" s="179" t="s">
        <v>97</v>
      </c>
      <c r="C35" s="169" t="str">
        <f>IF(表2!C35="","",表2!C35)</f>
        <v/>
      </c>
      <c r="D35" s="135"/>
      <c r="E35" s="135"/>
      <c r="F35" s="169" t="str">
        <f t="shared" si="1"/>
        <v/>
      </c>
      <c r="G35" s="169">
        <f>IF(表2!E35="","",表2!E35)</f>
        <v>0</v>
      </c>
      <c r="H35" s="169">
        <f t="shared" si="0"/>
        <v>0</v>
      </c>
      <c r="I35" s="169">
        <f t="shared" si="3"/>
        <v>0</v>
      </c>
      <c r="J35" s="139">
        <f t="shared" si="2"/>
        <v>0</v>
      </c>
      <c r="K35" s="63" t="s">
        <v>188</v>
      </c>
    </row>
    <row r="36" spans="2:11" ht="18" customHeight="1" x14ac:dyDescent="0.15">
      <c r="B36" s="179" t="s">
        <v>5</v>
      </c>
      <c r="C36" s="169" t="str">
        <f>IF(表2!C36="","",表2!C36)</f>
        <v/>
      </c>
      <c r="D36" s="135"/>
      <c r="E36" s="135"/>
      <c r="F36" s="169" t="str">
        <f t="shared" si="1"/>
        <v/>
      </c>
      <c r="G36" s="169">
        <f>IF(表2!E36="","",表2!E36)</f>
        <v>0</v>
      </c>
      <c r="H36" s="169">
        <f t="shared" si="0"/>
        <v>0</v>
      </c>
      <c r="I36" s="169">
        <f t="shared" si="3"/>
        <v>0</v>
      </c>
      <c r="J36" s="139">
        <f t="shared" si="2"/>
        <v>0</v>
      </c>
      <c r="K36" s="63" t="s">
        <v>189</v>
      </c>
    </row>
    <row r="37" spans="2:11" ht="18" customHeight="1" thickBot="1" x14ac:dyDescent="0.2">
      <c r="B37" s="180" t="s">
        <v>17</v>
      </c>
      <c r="C37" s="183" t="str">
        <f>IF(表2!C37="","",表2!C37)</f>
        <v/>
      </c>
      <c r="D37" s="177"/>
      <c r="E37" s="177"/>
      <c r="F37" s="184" t="str">
        <f t="shared" si="1"/>
        <v/>
      </c>
      <c r="G37" s="169">
        <f>IF(表2!E37="","",表2!E37)</f>
        <v>0</v>
      </c>
      <c r="H37" s="169">
        <f t="shared" si="0"/>
        <v>0</v>
      </c>
      <c r="I37" s="169">
        <f t="shared" si="3"/>
        <v>0</v>
      </c>
      <c r="J37" s="139">
        <f t="shared" si="2"/>
        <v>0</v>
      </c>
      <c r="K37" s="63" t="s">
        <v>190</v>
      </c>
    </row>
    <row r="38" spans="2:11" ht="18" customHeight="1" thickTop="1" thickBot="1" x14ac:dyDescent="0.2">
      <c r="B38" s="181" t="s">
        <v>23</v>
      </c>
      <c r="C38" s="178">
        <f>SUM(C14:C37)</f>
        <v>0</v>
      </c>
      <c r="D38" s="178"/>
      <c r="E38" s="178"/>
      <c r="F38" s="178"/>
      <c r="G38" s="172">
        <f>SUM(G14:G37)</f>
        <v>0</v>
      </c>
      <c r="H38" s="172">
        <f>SUM(H14:H37)</f>
        <v>0</v>
      </c>
      <c r="I38" s="172">
        <f>SUM(I14:I37)</f>
        <v>0</v>
      </c>
      <c r="J38" s="133">
        <f>SUM(J14:J37)</f>
        <v>0</v>
      </c>
    </row>
    <row r="39" spans="2:11" ht="18" customHeight="1" x14ac:dyDescent="0.15">
      <c r="B39" s="100"/>
      <c r="C39" s="101"/>
      <c r="D39" s="101"/>
      <c r="E39" s="101"/>
      <c r="F39" s="101"/>
      <c r="G39" s="101"/>
      <c r="H39" s="101"/>
      <c r="I39" s="101"/>
      <c r="J39" s="29"/>
    </row>
    <row r="40" spans="2:11" ht="18" customHeight="1" thickBot="1" x14ac:dyDescent="0.2">
      <c r="B40" s="26"/>
      <c r="C40" s="101"/>
      <c r="D40" s="101"/>
      <c r="E40" s="101"/>
      <c r="F40" s="101"/>
      <c r="G40" s="101"/>
      <c r="H40" s="101"/>
      <c r="I40" s="101"/>
      <c r="J40" s="29"/>
    </row>
    <row r="41" spans="2:11" ht="45" customHeight="1" x14ac:dyDescent="0.15">
      <c r="B41" s="118" t="s">
        <v>223</v>
      </c>
      <c r="C41" s="610" t="s">
        <v>290</v>
      </c>
      <c r="D41" s="611"/>
      <c r="E41" s="611"/>
      <c r="F41" s="612"/>
    </row>
    <row r="42" spans="2:11" ht="18" customHeight="1" thickBot="1" x14ac:dyDescent="0.2">
      <c r="B42" s="119"/>
      <c r="C42" s="165"/>
      <c r="D42" s="166" t="s">
        <v>191</v>
      </c>
      <c r="E42" s="166" t="s">
        <v>192</v>
      </c>
      <c r="F42" s="167" t="s">
        <v>193</v>
      </c>
    </row>
    <row r="43" spans="2:11" ht="18" customHeight="1" thickTop="1" thickBot="1" x14ac:dyDescent="0.2">
      <c r="B43" s="105" t="s">
        <v>32</v>
      </c>
      <c r="C43" s="230"/>
      <c r="D43" s="230"/>
      <c r="E43" s="230"/>
      <c r="F43" s="231" t="str">
        <f>IF(C43="","",C43-D43-E43)</f>
        <v/>
      </c>
      <c r="G43" s="63"/>
    </row>
    <row r="44" spans="2:11" s="14" customFormat="1" x14ac:dyDescent="0.15"/>
    <row r="45" spans="2:11" s="14" customFormat="1" x14ac:dyDescent="0.15"/>
    <row r="46" spans="2:11" s="14" customFormat="1" x14ac:dyDescent="0.15"/>
    <row r="47" spans="2:11" s="14" customFormat="1" x14ac:dyDescent="0.15"/>
    <row r="48" spans="2:11"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mergeCells count="7">
    <mergeCell ref="C41:F41"/>
    <mergeCell ref="B3:J4"/>
    <mergeCell ref="B9:J9"/>
    <mergeCell ref="B10:I10"/>
    <mergeCell ref="B12:B13"/>
    <mergeCell ref="G12:J12"/>
    <mergeCell ref="C12:F12"/>
  </mergeCells>
  <phoneticPr fontId="1"/>
  <pageMargins left="0.78740157480314965" right="0.78740157480314965" top="0.39370078740157483" bottom="0.39370078740157483" header="0.51181102362204722" footer="0.51181102362204722"/>
  <pageSetup paperSize="9" scale="60" fitToHeight="0" orientation="portrait" cellComments="asDisplayed" verticalDpi="7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83"/>
  <sheetViews>
    <sheetView view="pageBreakPreview" topLeftCell="A40" zoomScale="85" zoomScaleNormal="85" zoomScaleSheetLayoutView="85" workbookViewId="0">
      <selection activeCell="B5" sqref="B5"/>
    </sheetView>
  </sheetViews>
  <sheetFormatPr defaultColWidth="9" defaultRowHeight="13.5" x14ac:dyDescent="0.15"/>
  <cols>
    <col min="1" max="1" width="2.875" style="13" customWidth="1"/>
    <col min="2" max="2" width="19.875" style="13" customWidth="1"/>
    <col min="3" max="3" width="10.875" style="13" customWidth="1"/>
    <col min="4" max="4" width="5.125" style="13" bestFit="1" customWidth="1"/>
    <col min="5" max="5" width="11.875" style="13" customWidth="1"/>
    <col min="6" max="6" width="6.625" style="13" customWidth="1"/>
    <col min="7" max="7" width="11.875" style="13" customWidth="1"/>
    <col min="8" max="8" width="6.625" style="13" customWidth="1"/>
    <col min="9" max="9" width="15.375" style="13" bestFit="1" customWidth="1"/>
    <col min="10" max="10" width="15.375" style="13" customWidth="1"/>
    <col min="11" max="11" width="13.875" style="13" bestFit="1" customWidth="1"/>
    <col min="12" max="12" width="9.625" style="13" bestFit="1" customWidth="1"/>
    <col min="13" max="16384" width="9" style="13"/>
  </cols>
  <sheetData>
    <row r="1" spans="2:11" ht="26.25" customHeight="1" x14ac:dyDescent="0.15">
      <c r="K1" s="45" t="s">
        <v>41</v>
      </c>
    </row>
    <row r="2" spans="2:11" ht="18.75" customHeight="1" x14ac:dyDescent="0.15"/>
    <row r="3" spans="2:11" ht="18.75" customHeight="1" x14ac:dyDescent="0.15">
      <c r="B3" s="423" t="s">
        <v>385</v>
      </c>
      <c r="C3" s="424"/>
      <c r="D3" s="424"/>
      <c r="E3" s="424"/>
      <c r="F3" s="424"/>
      <c r="G3" s="424"/>
      <c r="H3" s="424"/>
      <c r="I3" s="424"/>
      <c r="J3" s="424"/>
      <c r="K3" s="424"/>
    </row>
    <row r="4" spans="2:11" ht="18.75" customHeight="1" x14ac:dyDescent="0.15">
      <c r="B4" s="424"/>
      <c r="C4" s="424"/>
      <c r="D4" s="424"/>
      <c r="E4" s="424"/>
      <c r="F4" s="424"/>
      <c r="G4" s="424"/>
      <c r="H4" s="424"/>
      <c r="I4" s="424"/>
      <c r="J4" s="424"/>
      <c r="K4" s="424"/>
    </row>
    <row r="5" spans="2:11" ht="21" customHeight="1" x14ac:dyDescent="0.15">
      <c r="I5" s="39"/>
      <c r="J5" s="39"/>
      <c r="K5" s="212" t="str">
        <f>IF(表紙!$G$8="","会社名",表紙!$G$8)</f>
        <v>会社名</v>
      </c>
    </row>
    <row r="6" spans="2:11" ht="26.25" customHeight="1" x14ac:dyDescent="0.15"/>
    <row r="7" spans="2:11" ht="18" customHeight="1" x14ac:dyDescent="0.15">
      <c r="B7" s="48" t="s">
        <v>63</v>
      </c>
    </row>
    <row r="8" spans="2:11" ht="18" customHeight="1" x14ac:dyDescent="0.15">
      <c r="B8" s="48" t="s">
        <v>58</v>
      </c>
    </row>
    <row r="9" spans="2:11" ht="9" customHeight="1" thickBot="1" x14ac:dyDescent="0.2"/>
    <row r="10" spans="2:11" ht="37.5" customHeight="1" thickTop="1" thickBot="1" x14ac:dyDescent="0.2">
      <c r="B10" s="425" t="s">
        <v>76</v>
      </c>
      <c r="C10" s="426"/>
      <c r="D10" s="426"/>
      <c r="E10" s="426"/>
      <c r="F10" s="426"/>
      <c r="G10" s="426"/>
      <c r="H10" s="426"/>
      <c r="I10" s="426"/>
      <c r="J10" s="426"/>
      <c r="K10" s="427"/>
    </row>
    <row r="11" spans="2:11" ht="9.75" customHeight="1" thickTop="1" x14ac:dyDescent="0.15">
      <c r="B11" s="48"/>
    </row>
    <row r="12" spans="2:11" ht="18" customHeight="1" x14ac:dyDescent="0.15">
      <c r="B12" s="48" t="s">
        <v>59</v>
      </c>
    </row>
    <row r="13" spans="2:11" ht="9.75" customHeight="1" thickBot="1" x14ac:dyDescent="0.2">
      <c r="B13" s="48"/>
    </row>
    <row r="14" spans="2:11" ht="37.5" customHeight="1" thickTop="1" thickBot="1" x14ac:dyDescent="0.2">
      <c r="B14" s="425" t="s">
        <v>77</v>
      </c>
      <c r="C14" s="426"/>
      <c r="D14" s="426"/>
      <c r="E14" s="426"/>
      <c r="F14" s="426"/>
      <c r="G14" s="426"/>
      <c r="H14" s="426"/>
      <c r="I14" s="426"/>
      <c r="J14" s="426"/>
      <c r="K14" s="427"/>
    </row>
    <row r="15" spans="2:11" ht="31.5" customHeight="1" thickTop="1" x14ac:dyDescent="0.15">
      <c r="B15" s="428" t="s">
        <v>78</v>
      </c>
      <c r="C15" s="428"/>
      <c r="D15" s="428"/>
      <c r="E15" s="428"/>
      <c r="F15" s="428"/>
      <c r="G15" s="428"/>
    </row>
    <row r="16" spans="2:11" ht="18" customHeight="1" x14ac:dyDescent="0.15">
      <c r="B16" s="48"/>
    </row>
    <row r="17" spans="2:12" ht="18" thickBot="1" x14ac:dyDescent="0.2">
      <c r="B17" s="48" t="s">
        <v>39</v>
      </c>
      <c r="J17" s="42"/>
    </row>
    <row r="18" spans="2:12" ht="45" customHeight="1" x14ac:dyDescent="0.15">
      <c r="B18" s="118" t="s">
        <v>34</v>
      </c>
      <c r="C18" s="432" t="s">
        <v>19</v>
      </c>
      <c r="D18" s="433"/>
      <c r="E18" s="434" t="s">
        <v>68</v>
      </c>
      <c r="F18" s="435"/>
      <c r="G18" s="435"/>
      <c r="H18" s="436"/>
      <c r="I18" s="103" t="s">
        <v>21</v>
      </c>
      <c r="J18" s="43" t="s">
        <v>79</v>
      </c>
      <c r="K18" s="33" t="s">
        <v>80</v>
      </c>
    </row>
    <row r="19" spans="2:12" ht="18" customHeight="1" thickBot="1" x14ac:dyDescent="0.2">
      <c r="B19" s="119"/>
      <c r="C19" s="120"/>
      <c r="D19" s="12"/>
      <c r="E19" s="439" t="s">
        <v>70</v>
      </c>
      <c r="F19" s="440"/>
      <c r="G19" s="439" t="s">
        <v>71</v>
      </c>
      <c r="H19" s="440"/>
      <c r="I19" s="32"/>
      <c r="J19" s="44"/>
      <c r="K19" s="121"/>
    </row>
    <row r="20" spans="2:12" ht="18" customHeight="1" thickTop="1" x14ac:dyDescent="0.15">
      <c r="B20" s="112" t="s">
        <v>35</v>
      </c>
      <c r="C20" s="125"/>
      <c r="D20" s="1" t="s">
        <v>81</v>
      </c>
      <c r="E20" s="128"/>
      <c r="F20" s="2" t="s">
        <v>82</v>
      </c>
      <c r="G20" s="163" t="str">
        <f>IF(C20="","",IF(E20="",参考!$E$7*1000,""))</f>
        <v/>
      </c>
      <c r="H20" s="2" t="s">
        <v>82</v>
      </c>
      <c r="I20" s="130">
        <f>IF(C20="",0,IF(E20="",C20*G20,C20*E20))</f>
        <v>0</v>
      </c>
      <c r="J20" s="19">
        <v>2.4500000000000001E-2</v>
      </c>
      <c r="K20" s="132">
        <f>(J20*I20/10^6)*44/12</f>
        <v>0</v>
      </c>
      <c r="L20" s="63" t="s">
        <v>167</v>
      </c>
    </row>
    <row r="21" spans="2:12" ht="18" customHeight="1" x14ac:dyDescent="0.15">
      <c r="B21" s="113" t="s">
        <v>36</v>
      </c>
      <c r="C21" s="125"/>
      <c r="D21" s="1" t="s">
        <v>83</v>
      </c>
      <c r="E21" s="125"/>
      <c r="F21" s="2" t="s">
        <v>84</v>
      </c>
      <c r="G21" s="163" t="str">
        <f>IF(C21="","",IF(E21="",参考!$E$8*1000,""))</f>
        <v/>
      </c>
      <c r="H21" s="2" t="s">
        <v>84</v>
      </c>
      <c r="I21" s="130">
        <f t="shared" ref="I21:I43" si="0">IF(C21="",0,IF(E21="",C21*G21,C21*E21))</f>
        <v>0</v>
      </c>
      <c r="J21" s="19">
        <v>2.47E-2</v>
      </c>
      <c r="K21" s="132">
        <f>(J21*I21/10^6)*44/12</f>
        <v>0</v>
      </c>
      <c r="L21" s="63" t="s">
        <v>168</v>
      </c>
    </row>
    <row r="22" spans="2:12" ht="18" customHeight="1" x14ac:dyDescent="0.15">
      <c r="B22" s="113" t="s">
        <v>2</v>
      </c>
      <c r="C22" s="125"/>
      <c r="D22" s="1" t="s">
        <v>85</v>
      </c>
      <c r="E22" s="125"/>
      <c r="F22" s="2" t="s">
        <v>86</v>
      </c>
      <c r="G22" s="163" t="str">
        <f>IF(C22="","",IF(E22="",参考!$E$9*1000,""))</f>
        <v/>
      </c>
      <c r="H22" s="2" t="s">
        <v>86</v>
      </c>
      <c r="I22" s="130">
        <f t="shared" si="0"/>
        <v>0</v>
      </c>
      <c r="J22" s="19">
        <v>2.5499999999999998E-2</v>
      </c>
      <c r="K22" s="132">
        <f t="shared" ref="K22:K42" si="1">(J22*I22/10^6)*44/12</f>
        <v>0</v>
      </c>
      <c r="L22" s="63" t="s">
        <v>169</v>
      </c>
    </row>
    <row r="23" spans="2:12" ht="18" customHeight="1" x14ac:dyDescent="0.15">
      <c r="B23" s="113" t="s">
        <v>87</v>
      </c>
      <c r="C23" s="125"/>
      <c r="D23" s="1" t="s">
        <v>24</v>
      </c>
      <c r="E23" s="125"/>
      <c r="F23" s="2" t="s">
        <v>25</v>
      </c>
      <c r="G23" s="163" t="str">
        <f>IF(C23="","",IF(E23="",参考!$E$10*1000,""))</f>
        <v/>
      </c>
      <c r="H23" s="2" t="s">
        <v>25</v>
      </c>
      <c r="I23" s="130">
        <f t="shared" si="0"/>
        <v>0</v>
      </c>
      <c r="J23" s="19">
        <v>2.9399999999999999E-2</v>
      </c>
      <c r="K23" s="132">
        <f t="shared" si="1"/>
        <v>0</v>
      </c>
      <c r="L23" s="63" t="s">
        <v>170</v>
      </c>
    </row>
    <row r="24" spans="2:12" ht="18" customHeight="1" x14ac:dyDescent="0.15">
      <c r="B24" s="113" t="s">
        <v>14</v>
      </c>
      <c r="C24" s="125"/>
      <c r="D24" s="1" t="s">
        <v>24</v>
      </c>
      <c r="E24" s="125"/>
      <c r="F24" s="2" t="s">
        <v>25</v>
      </c>
      <c r="G24" s="163" t="str">
        <f>IF(C24="","",IF(E24="",参考!$E$11*1000,""))</f>
        <v/>
      </c>
      <c r="H24" s="2" t="s">
        <v>25</v>
      </c>
      <c r="I24" s="130">
        <f t="shared" si="0"/>
        <v>0</v>
      </c>
      <c r="J24" s="19">
        <v>2.5399999999999999E-2</v>
      </c>
      <c r="K24" s="132">
        <f t="shared" si="1"/>
        <v>0</v>
      </c>
      <c r="L24" s="63" t="s">
        <v>171</v>
      </c>
    </row>
    <row r="25" spans="2:12" ht="18" customHeight="1" x14ac:dyDescent="0.15">
      <c r="B25" s="113" t="s">
        <v>88</v>
      </c>
      <c r="C25" s="125"/>
      <c r="D25" s="1" t="s">
        <v>24</v>
      </c>
      <c r="E25" s="125"/>
      <c r="F25" s="2" t="s">
        <v>25</v>
      </c>
      <c r="G25" s="163" t="str">
        <f>IF(C25="","",IF(E25="",参考!$E$12*1000,""))</f>
        <v/>
      </c>
      <c r="H25" s="2" t="s">
        <v>25</v>
      </c>
      <c r="I25" s="130">
        <f t="shared" si="0"/>
        <v>0</v>
      </c>
      <c r="J25" s="19">
        <v>2.0899999999999998E-2</v>
      </c>
      <c r="K25" s="132">
        <f t="shared" si="1"/>
        <v>0</v>
      </c>
      <c r="L25" s="63" t="s">
        <v>172</v>
      </c>
    </row>
    <row r="26" spans="2:12" ht="18" customHeight="1" x14ac:dyDescent="0.15">
      <c r="B26" s="113" t="s">
        <v>13</v>
      </c>
      <c r="C26" s="125"/>
      <c r="D26" s="1" t="s">
        <v>24</v>
      </c>
      <c r="E26" s="125"/>
      <c r="F26" s="2" t="s">
        <v>25</v>
      </c>
      <c r="G26" s="163" t="str">
        <f>IF(C26="","",IF(E26="",参考!$E$13*1000,""))</f>
        <v/>
      </c>
      <c r="H26" s="2" t="s">
        <v>25</v>
      </c>
      <c r="I26" s="130">
        <f t="shared" si="0"/>
        <v>0</v>
      </c>
      <c r="J26" s="19">
        <v>2.0799999999999999E-2</v>
      </c>
      <c r="K26" s="132">
        <f t="shared" si="1"/>
        <v>0</v>
      </c>
      <c r="L26" s="63" t="s">
        <v>173</v>
      </c>
    </row>
    <row r="27" spans="2:12" ht="18" customHeight="1" x14ac:dyDescent="0.15">
      <c r="B27" s="116" t="s">
        <v>89</v>
      </c>
      <c r="C27" s="126"/>
      <c r="D27" s="3" t="s">
        <v>20</v>
      </c>
      <c r="E27" s="126"/>
      <c r="F27" s="4" t="s">
        <v>28</v>
      </c>
      <c r="G27" s="163" t="str">
        <f>IF(C27="","",IF(E27="",参考!$E$14*1000*1000,""))</f>
        <v/>
      </c>
      <c r="H27" s="4" t="s">
        <v>28</v>
      </c>
      <c r="I27" s="130">
        <f t="shared" si="0"/>
        <v>0</v>
      </c>
      <c r="J27" s="19">
        <v>1.84E-2</v>
      </c>
      <c r="K27" s="132">
        <f t="shared" si="1"/>
        <v>0</v>
      </c>
      <c r="L27" s="63" t="s">
        <v>174</v>
      </c>
    </row>
    <row r="28" spans="2:12" ht="18" customHeight="1" x14ac:dyDescent="0.15">
      <c r="B28" s="116" t="s">
        <v>6</v>
      </c>
      <c r="C28" s="126"/>
      <c r="D28" s="3" t="s">
        <v>20</v>
      </c>
      <c r="E28" s="126"/>
      <c r="F28" s="4" t="s">
        <v>28</v>
      </c>
      <c r="G28" s="164" t="str">
        <f>IF(C28="","",IF(E28="",参考!$E$15*1000*1000,""))</f>
        <v/>
      </c>
      <c r="H28" s="4" t="s">
        <v>28</v>
      </c>
      <c r="I28" s="130">
        <f t="shared" si="0"/>
        <v>0</v>
      </c>
      <c r="J28" s="19">
        <v>1.8700000000000001E-2</v>
      </c>
      <c r="K28" s="132">
        <f t="shared" si="1"/>
        <v>0</v>
      </c>
      <c r="L28" s="63" t="s">
        <v>175</v>
      </c>
    </row>
    <row r="29" spans="2:12" ht="18" customHeight="1" x14ac:dyDescent="0.15">
      <c r="B29" s="116" t="s">
        <v>90</v>
      </c>
      <c r="C29" s="126"/>
      <c r="D29" s="3" t="s">
        <v>20</v>
      </c>
      <c r="E29" s="126"/>
      <c r="F29" s="4" t="s">
        <v>28</v>
      </c>
      <c r="G29" s="164" t="str">
        <f>IF(C29="","",IF(E29="",参考!$E$16*1000*1000,""))</f>
        <v/>
      </c>
      <c r="H29" s="4" t="s">
        <v>28</v>
      </c>
      <c r="I29" s="130">
        <f t="shared" si="0"/>
        <v>0</v>
      </c>
      <c r="J29" s="19">
        <v>1.83E-2</v>
      </c>
      <c r="K29" s="132">
        <f t="shared" si="1"/>
        <v>0</v>
      </c>
      <c r="L29" s="63" t="s">
        <v>176</v>
      </c>
    </row>
    <row r="30" spans="2:12" ht="18" customHeight="1" x14ac:dyDescent="0.15">
      <c r="B30" s="116" t="s">
        <v>91</v>
      </c>
      <c r="C30" s="126"/>
      <c r="D30" s="3" t="s">
        <v>29</v>
      </c>
      <c r="E30" s="126"/>
      <c r="F30" s="4" t="s">
        <v>28</v>
      </c>
      <c r="G30" s="164" t="str">
        <f>IF(C30="","",IF(E30="",参考!$E$17*1000*1000,""))</f>
        <v/>
      </c>
      <c r="H30" s="4" t="s">
        <v>28</v>
      </c>
      <c r="I30" s="130">
        <f t="shared" si="0"/>
        <v>0</v>
      </c>
      <c r="J30" s="19">
        <v>1.8200000000000001E-2</v>
      </c>
      <c r="K30" s="132">
        <f t="shared" si="1"/>
        <v>0</v>
      </c>
      <c r="L30" s="63" t="s">
        <v>177</v>
      </c>
    </row>
    <row r="31" spans="2:12" ht="18" customHeight="1" x14ac:dyDescent="0.15">
      <c r="B31" s="116" t="s">
        <v>8</v>
      </c>
      <c r="C31" s="126"/>
      <c r="D31" s="3" t="s">
        <v>29</v>
      </c>
      <c r="E31" s="126"/>
      <c r="F31" s="4" t="s">
        <v>27</v>
      </c>
      <c r="G31" s="164" t="str">
        <f>IF(C31="","",IF(E31="",参考!$E$18*1000*1000,""))</f>
        <v/>
      </c>
      <c r="H31" s="4" t="s">
        <v>27</v>
      </c>
      <c r="I31" s="130">
        <f t="shared" si="0"/>
        <v>0</v>
      </c>
      <c r="J31" s="19">
        <v>1.83E-2</v>
      </c>
      <c r="K31" s="132">
        <f t="shared" si="1"/>
        <v>0</v>
      </c>
      <c r="L31" s="63" t="s">
        <v>178</v>
      </c>
    </row>
    <row r="32" spans="2:12" ht="18" customHeight="1" x14ac:dyDescent="0.15">
      <c r="B32" s="116" t="s">
        <v>9</v>
      </c>
      <c r="C32" s="126"/>
      <c r="D32" s="3" t="s">
        <v>29</v>
      </c>
      <c r="E32" s="126"/>
      <c r="F32" s="4" t="s">
        <v>27</v>
      </c>
      <c r="G32" s="164" t="str">
        <f>IF(C32="","",IF(E32="",参考!$E$19*1000*1000,""))</f>
        <v/>
      </c>
      <c r="H32" s="4" t="s">
        <v>27</v>
      </c>
      <c r="I32" s="130">
        <f t="shared" si="0"/>
        <v>0</v>
      </c>
      <c r="J32" s="19">
        <v>1.8499999999999999E-2</v>
      </c>
      <c r="K32" s="132">
        <f t="shared" si="1"/>
        <v>0</v>
      </c>
      <c r="L32" s="63" t="s">
        <v>179</v>
      </c>
    </row>
    <row r="33" spans="2:12" ht="18" customHeight="1" x14ac:dyDescent="0.15">
      <c r="B33" s="116" t="s">
        <v>10</v>
      </c>
      <c r="C33" s="126"/>
      <c r="D33" s="3" t="s">
        <v>20</v>
      </c>
      <c r="E33" s="126"/>
      <c r="F33" s="4" t="s">
        <v>27</v>
      </c>
      <c r="G33" s="164" t="str">
        <f>IF(C33="","",IF(E33="",参考!$E$20*1000*1000,""))</f>
        <v/>
      </c>
      <c r="H33" s="4" t="s">
        <v>27</v>
      </c>
      <c r="I33" s="130">
        <f t="shared" si="0"/>
        <v>0</v>
      </c>
      <c r="J33" s="19">
        <v>1.8700000000000001E-2</v>
      </c>
      <c r="K33" s="132">
        <f t="shared" si="1"/>
        <v>0</v>
      </c>
      <c r="L33" s="63" t="s">
        <v>180</v>
      </c>
    </row>
    <row r="34" spans="2:12" ht="18" customHeight="1" x14ac:dyDescent="0.15">
      <c r="B34" s="116" t="s">
        <v>11</v>
      </c>
      <c r="C34" s="126"/>
      <c r="D34" s="3" t="s">
        <v>20</v>
      </c>
      <c r="E34" s="126"/>
      <c r="F34" s="4" t="s">
        <v>27</v>
      </c>
      <c r="G34" s="164" t="str">
        <f>IF(C34="","",IF(E34="",参考!$E$21*1000*1000,""))</f>
        <v/>
      </c>
      <c r="H34" s="4" t="s">
        <v>27</v>
      </c>
      <c r="I34" s="130">
        <f t="shared" si="0"/>
        <v>0</v>
      </c>
      <c r="J34" s="19">
        <v>1.89E-2</v>
      </c>
      <c r="K34" s="132">
        <f t="shared" si="1"/>
        <v>0</v>
      </c>
      <c r="L34" s="63" t="s">
        <v>181</v>
      </c>
    </row>
    <row r="35" spans="2:12" ht="18" customHeight="1" x14ac:dyDescent="0.15">
      <c r="B35" s="116" t="s">
        <v>12</v>
      </c>
      <c r="C35" s="126"/>
      <c r="D35" s="3" t="s">
        <v>20</v>
      </c>
      <c r="E35" s="126"/>
      <c r="F35" s="4" t="s">
        <v>27</v>
      </c>
      <c r="G35" s="164" t="str">
        <f>IF(C35="","",IF(E35="",参考!$E$22*1000*1000,""))</f>
        <v/>
      </c>
      <c r="H35" s="4" t="s">
        <v>27</v>
      </c>
      <c r="I35" s="130">
        <f t="shared" si="0"/>
        <v>0</v>
      </c>
      <c r="J35" s="19">
        <v>1.95E-2</v>
      </c>
      <c r="K35" s="132">
        <f t="shared" si="1"/>
        <v>0</v>
      </c>
      <c r="L35" s="63" t="s">
        <v>182</v>
      </c>
    </row>
    <row r="36" spans="2:12" ht="18" customHeight="1" x14ac:dyDescent="0.15">
      <c r="B36" s="116" t="s">
        <v>7</v>
      </c>
      <c r="C36" s="126"/>
      <c r="D36" s="3" t="s">
        <v>92</v>
      </c>
      <c r="E36" s="126"/>
      <c r="F36" s="4" t="s">
        <v>93</v>
      </c>
      <c r="G36" s="163" t="str">
        <f>IF(C36="","",IF(E36="",参考!$E$23*1000,""))</f>
        <v/>
      </c>
      <c r="H36" s="4" t="s">
        <v>93</v>
      </c>
      <c r="I36" s="130">
        <f t="shared" si="0"/>
        <v>0</v>
      </c>
      <c r="J36" s="19">
        <v>1.61E-2</v>
      </c>
      <c r="K36" s="132">
        <f t="shared" si="1"/>
        <v>0</v>
      </c>
      <c r="L36" s="63" t="s">
        <v>183</v>
      </c>
    </row>
    <row r="37" spans="2:12" ht="18" customHeight="1" x14ac:dyDescent="0.15">
      <c r="B37" s="116" t="s">
        <v>15</v>
      </c>
      <c r="C37" s="126"/>
      <c r="D37" s="3" t="s">
        <v>37</v>
      </c>
      <c r="E37" s="126"/>
      <c r="F37" s="4" t="s">
        <v>31</v>
      </c>
      <c r="G37" s="163" t="str">
        <f>IF(C37="","",IF(E37="",参考!$E$24*1000,""))</f>
        <v/>
      </c>
      <c r="H37" s="4" t="s">
        <v>31</v>
      </c>
      <c r="I37" s="130">
        <f t="shared" si="0"/>
        <v>0</v>
      </c>
      <c r="J37" s="19">
        <v>1.4200000000000001E-2</v>
      </c>
      <c r="K37" s="132">
        <f t="shared" si="1"/>
        <v>0</v>
      </c>
      <c r="L37" s="63" t="s">
        <v>184</v>
      </c>
    </row>
    <row r="38" spans="2:12" ht="18" customHeight="1" x14ac:dyDescent="0.15">
      <c r="B38" s="116" t="s">
        <v>16</v>
      </c>
      <c r="C38" s="126"/>
      <c r="D38" s="3" t="s">
        <v>92</v>
      </c>
      <c r="E38" s="126"/>
      <c r="F38" s="4" t="s">
        <v>93</v>
      </c>
      <c r="G38" s="163" t="str">
        <f>IF(C38="","",IF(E38="",参考!$E$25*1000,""))</f>
        <v/>
      </c>
      <c r="H38" s="4" t="s">
        <v>93</v>
      </c>
      <c r="I38" s="130">
        <f t="shared" si="0"/>
        <v>0</v>
      </c>
      <c r="J38" s="19">
        <v>1.35E-2</v>
      </c>
      <c r="K38" s="132">
        <f t="shared" si="1"/>
        <v>0</v>
      </c>
      <c r="L38" s="63" t="s">
        <v>185</v>
      </c>
    </row>
    <row r="39" spans="2:12" ht="18" customHeight="1" x14ac:dyDescent="0.15">
      <c r="B39" s="116" t="s">
        <v>94</v>
      </c>
      <c r="C39" s="126"/>
      <c r="D39" s="3" t="s">
        <v>37</v>
      </c>
      <c r="E39" s="126"/>
      <c r="F39" s="4" t="s">
        <v>31</v>
      </c>
      <c r="G39" s="163" t="str">
        <f>IF(C39="","",IF(E39="",参考!$E$26*1000,""))</f>
        <v/>
      </c>
      <c r="H39" s="4" t="s">
        <v>31</v>
      </c>
      <c r="I39" s="130">
        <f t="shared" si="0"/>
        <v>0</v>
      </c>
      <c r="J39" s="19">
        <v>1.3899999999999999E-2</v>
      </c>
      <c r="K39" s="132">
        <f t="shared" si="1"/>
        <v>0</v>
      </c>
      <c r="L39" s="63" t="s">
        <v>186</v>
      </c>
    </row>
    <row r="40" spans="2:12" ht="18" customHeight="1" x14ac:dyDescent="0.15">
      <c r="B40" s="116" t="s">
        <v>95</v>
      </c>
      <c r="C40" s="127"/>
      <c r="D40" s="5" t="s">
        <v>96</v>
      </c>
      <c r="E40" s="126"/>
      <c r="F40" s="4" t="s">
        <v>31</v>
      </c>
      <c r="G40" s="163" t="str">
        <f>IF(C40="","",IF(E40="",参考!$E$27*1000,""))</f>
        <v/>
      </c>
      <c r="H40" s="4" t="s">
        <v>31</v>
      </c>
      <c r="I40" s="130">
        <f t="shared" si="0"/>
        <v>0</v>
      </c>
      <c r="J40" s="19">
        <v>1.0999999999999999E-2</v>
      </c>
      <c r="K40" s="132">
        <f t="shared" si="1"/>
        <v>0</v>
      </c>
      <c r="L40" s="63" t="s">
        <v>187</v>
      </c>
    </row>
    <row r="41" spans="2:12" ht="18" customHeight="1" x14ac:dyDescent="0.15">
      <c r="B41" s="116" t="s">
        <v>97</v>
      </c>
      <c r="C41" s="127"/>
      <c r="D41" s="5" t="s">
        <v>96</v>
      </c>
      <c r="E41" s="127"/>
      <c r="F41" s="4" t="s">
        <v>31</v>
      </c>
      <c r="G41" s="163" t="str">
        <f>IF(C41="","",IF(E41="",参考!$E$28*1000,""))</f>
        <v/>
      </c>
      <c r="H41" s="4" t="s">
        <v>31</v>
      </c>
      <c r="I41" s="130">
        <f t="shared" si="0"/>
        <v>0</v>
      </c>
      <c r="J41" s="19">
        <v>2.63E-2</v>
      </c>
      <c r="K41" s="132">
        <f t="shared" si="1"/>
        <v>0</v>
      </c>
      <c r="L41" s="63" t="s">
        <v>188</v>
      </c>
    </row>
    <row r="42" spans="2:12" ht="18" customHeight="1" x14ac:dyDescent="0.15">
      <c r="B42" s="116" t="s">
        <v>5</v>
      </c>
      <c r="C42" s="127"/>
      <c r="D42" s="5" t="s">
        <v>96</v>
      </c>
      <c r="E42" s="127"/>
      <c r="F42" s="4" t="s">
        <v>31</v>
      </c>
      <c r="G42" s="163" t="str">
        <f>IF(C42="","",IF(E42="",参考!$E$29*1000,""))</f>
        <v/>
      </c>
      <c r="H42" s="4" t="s">
        <v>31</v>
      </c>
      <c r="I42" s="130">
        <f t="shared" si="0"/>
        <v>0</v>
      </c>
      <c r="J42" s="19">
        <v>3.8399999999999997E-2</v>
      </c>
      <c r="K42" s="132">
        <f t="shared" si="1"/>
        <v>0</v>
      </c>
      <c r="L42" s="63" t="s">
        <v>189</v>
      </c>
    </row>
    <row r="43" spans="2:12" ht="18" customHeight="1" thickBot="1" x14ac:dyDescent="0.2">
      <c r="B43" s="117" t="s">
        <v>17</v>
      </c>
      <c r="C43" s="127"/>
      <c r="D43" s="5" t="s">
        <v>37</v>
      </c>
      <c r="E43" s="129"/>
      <c r="F43" s="122" t="s">
        <v>31</v>
      </c>
      <c r="G43" s="163" t="str">
        <f>IF(C43="","",IF(E43="",参考!$E$30*1000,""))</f>
        <v/>
      </c>
      <c r="H43" s="122" t="s">
        <v>31</v>
      </c>
      <c r="I43" s="130">
        <f t="shared" si="0"/>
        <v>0</v>
      </c>
      <c r="J43" s="19">
        <v>1.3599999999999999E-2</v>
      </c>
      <c r="K43" s="132">
        <f>(J43*I43/10^6)*44/12</f>
        <v>0</v>
      </c>
      <c r="L43" s="63" t="s">
        <v>190</v>
      </c>
    </row>
    <row r="44" spans="2:12" ht="18" customHeight="1" thickTop="1" thickBot="1" x14ac:dyDescent="0.2">
      <c r="B44" s="105" t="s">
        <v>32</v>
      </c>
      <c r="C44" s="437" t="s">
        <v>98</v>
      </c>
      <c r="D44" s="438"/>
      <c r="E44" s="437" t="s">
        <v>98</v>
      </c>
      <c r="F44" s="438"/>
      <c r="G44" s="437" t="s">
        <v>98</v>
      </c>
      <c r="H44" s="438"/>
      <c r="I44" s="288">
        <f>SUM(I20:I43)</f>
        <v>0</v>
      </c>
      <c r="J44" s="40" t="s">
        <v>98</v>
      </c>
      <c r="K44" s="133">
        <f>SUM(K20:K43)</f>
        <v>0</v>
      </c>
    </row>
    <row r="45" spans="2:12" ht="23.25" customHeight="1" x14ac:dyDescent="0.15">
      <c r="B45" s="429"/>
      <c r="C45" s="430"/>
      <c r="D45" s="430"/>
      <c r="E45" s="430"/>
      <c r="F45" s="430"/>
      <c r="G45" s="430"/>
      <c r="H45" s="430"/>
      <c r="I45" s="430"/>
      <c r="J45" s="430"/>
      <c r="K45" s="430"/>
    </row>
    <row r="46" spans="2:12" ht="18" customHeight="1" x14ac:dyDescent="0.15">
      <c r="B46" s="431"/>
      <c r="C46" s="431"/>
      <c r="D46" s="431"/>
      <c r="E46" s="431"/>
      <c r="F46" s="431"/>
      <c r="G46" s="431"/>
      <c r="H46" s="431"/>
      <c r="I46" s="431"/>
      <c r="J46" s="431"/>
      <c r="K46" s="431"/>
    </row>
    <row r="47" spans="2:12" ht="18" customHeight="1" x14ac:dyDescent="0.15">
      <c r="B47" s="11"/>
      <c r="C47" s="11"/>
      <c r="D47" s="11"/>
      <c r="E47" s="11"/>
      <c r="F47" s="11"/>
      <c r="G47" s="11"/>
      <c r="H47" s="11"/>
      <c r="I47" s="11"/>
      <c r="J47" s="11"/>
      <c r="K47" s="11"/>
    </row>
    <row r="48" spans="2:12"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row r="68" s="14" customFormat="1" x14ac:dyDescent="0.15"/>
    <row r="69" s="14" customFormat="1" x14ac:dyDescent="0.15"/>
    <row r="70" s="14" customFormat="1" x14ac:dyDescent="0.15"/>
    <row r="71" s="14" customFormat="1" x14ac:dyDescent="0.15"/>
    <row r="72" s="14" customFormat="1" x14ac:dyDescent="0.15"/>
    <row r="73" s="14" customFormat="1" x14ac:dyDescent="0.15"/>
    <row r="74" s="14" customFormat="1" x14ac:dyDescent="0.15"/>
    <row r="75" s="14" customFormat="1" x14ac:dyDescent="0.15"/>
    <row r="76" s="14" customFormat="1" x14ac:dyDescent="0.15"/>
    <row r="77" s="14" customFormat="1" x14ac:dyDescent="0.15"/>
    <row r="78" s="14" customFormat="1" x14ac:dyDescent="0.15"/>
    <row r="79" s="14" customFormat="1" x14ac:dyDescent="0.15"/>
    <row r="80" s="14" customFormat="1" x14ac:dyDescent="0.15"/>
    <row r="81" s="14" customFormat="1" x14ac:dyDescent="0.15"/>
    <row r="82" s="14" customFormat="1" x14ac:dyDescent="0.15"/>
    <row r="83" s="14" customFormat="1" x14ac:dyDescent="0.15"/>
  </sheetData>
  <customSheetViews>
    <customSheetView guid="{7C73768E-F605-4E66-A1EA-792805CF7D21}" showPageBreaks="1" fitToPage="1" hiddenColumns="1" view="pageBreakPreview" showRuler="0">
      <selection activeCell="G6" sqref="G6"/>
      <pageMargins left="0.39370078740157483" right="0.39370078740157483" top="0.39370078740157483" bottom="0.39370078740157483" header="0.51181102362204722" footer="0.51181102362204722"/>
      <pageSetup paperSize="9" scale="86" orientation="portrait" r:id="rId1"/>
      <headerFooter alignWithMargins="0"/>
    </customSheetView>
  </customSheetViews>
  <mergeCells count="12">
    <mergeCell ref="B3:K4"/>
    <mergeCell ref="B10:K10"/>
    <mergeCell ref="B14:K14"/>
    <mergeCell ref="B15:G15"/>
    <mergeCell ref="B45:K46"/>
    <mergeCell ref="C18:D18"/>
    <mergeCell ref="E18:H18"/>
    <mergeCell ref="C44:D44"/>
    <mergeCell ref="E44:F44"/>
    <mergeCell ref="G44:H44"/>
    <mergeCell ref="E19:F19"/>
    <mergeCell ref="G19:H19"/>
  </mergeCells>
  <phoneticPr fontId="1"/>
  <pageMargins left="0.78740157480314965" right="0.78740157480314965" top="0.39370078740157483" bottom="0.39370078740157483" header="0.51181102362204722" footer="0.51181102362204722"/>
  <pageSetup paperSize="9" scale="72" fitToHeight="0" orientation="portrait" cellComments="asDisplayed" verticalDpi="72"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68"/>
  <sheetViews>
    <sheetView view="pageBreakPreview" zoomScale="70" zoomScaleNormal="100" zoomScaleSheetLayoutView="70" workbookViewId="0">
      <selection activeCell="B5" sqref="B5"/>
    </sheetView>
  </sheetViews>
  <sheetFormatPr defaultColWidth="9" defaultRowHeight="13.5" x14ac:dyDescent="0.15"/>
  <cols>
    <col min="1" max="1" width="2" style="13" customWidth="1"/>
    <col min="2" max="2" width="19.875" style="13" customWidth="1"/>
    <col min="3" max="10" width="13.875" style="13" customWidth="1"/>
    <col min="11" max="11" width="9.625" style="13" bestFit="1" customWidth="1"/>
    <col min="12" max="16384" width="9" style="13"/>
  </cols>
  <sheetData>
    <row r="1" spans="2:11" s="156" customFormat="1" ht="26.25" customHeight="1" x14ac:dyDescent="0.15">
      <c r="B1" s="13"/>
      <c r="C1" s="13"/>
      <c r="D1" s="13"/>
      <c r="E1" s="13"/>
      <c r="F1" s="13"/>
      <c r="G1" s="13"/>
      <c r="H1" s="13"/>
      <c r="I1" s="13"/>
      <c r="J1" s="279" t="s">
        <v>163</v>
      </c>
    </row>
    <row r="2" spans="2:11" s="156" customFormat="1" ht="18.75" customHeight="1" x14ac:dyDescent="0.15">
      <c r="B2" s="13"/>
      <c r="C2" s="13"/>
      <c r="D2" s="13"/>
      <c r="E2" s="13"/>
      <c r="F2" s="13"/>
      <c r="G2" s="13"/>
      <c r="H2" s="13"/>
      <c r="I2" s="13"/>
      <c r="J2" s="13"/>
    </row>
    <row r="3" spans="2:11" s="156" customFormat="1" ht="21" customHeight="1" x14ac:dyDescent="0.15">
      <c r="B3" s="423" t="s">
        <v>399</v>
      </c>
      <c r="C3" s="423"/>
      <c r="D3" s="423"/>
      <c r="E3" s="423"/>
      <c r="F3" s="423"/>
      <c r="G3" s="423"/>
      <c r="H3" s="423"/>
      <c r="I3" s="423"/>
      <c r="J3" s="423"/>
    </row>
    <row r="4" spans="2:11" s="156" customFormat="1" ht="21" customHeight="1" x14ac:dyDescent="0.15">
      <c r="B4" s="423"/>
      <c r="C4" s="423"/>
      <c r="D4" s="423"/>
      <c r="E4" s="423"/>
      <c r="F4" s="423"/>
      <c r="G4" s="423"/>
      <c r="H4" s="423"/>
      <c r="I4" s="423"/>
      <c r="J4" s="423"/>
    </row>
    <row r="5" spans="2:11" ht="21" customHeight="1" x14ac:dyDescent="0.15">
      <c r="B5" s="48"/>
      <c r="J5" s="212" t="str">
        <f>IF(表紙!$G$8="","会社名",表紙!$G$8)</f>
        <v>会社名</v>
      </c>
    </row>
    <row r="6" spans="2:11" ht="18" customHeight="1" x14ac:dyDescent="0.15">
      <c r="B6" s="48" t="s">
        <v>64</v>
      </c>
    </row>
    <row r="7" spans="2:11" ht="18" customHeight="1" x14ac:dyDescent="0.15">
      <c r="B7" s="48" t="s">
        <v>66</v>
      </c>
    </row>
    <row r="8" spans="2:11" ht="9" customHeight="1" thickBot="1" x14ac:dyDescent="0.2"/>
    <row r="9" spans="2:11" s="156" customFormat="1" ht="37.5" customHeight="1" thickTop="1" thickBot="1" x14ac:dyDescent="0.2">
      <c r="B9" s="607" t="s">
        <v>291</v>
      </c>
      <c r="C9" s="608"/>
      <c r="D9" s="608"/>
      <c r="E9" s="608"/>
      <c r="F9" s="608"/>
      <c r="G9" s="608"/>
      <c r="H9" s="608"/>
      <c r="I9" s="608"/>
      <c r="J9" s="609"/>
    </row>
    <row r="10" spans="2:11" ht="30" customHeight="1" thickTop="1" x14ac:dyDescent="0.15">
      <c r="B10" s="428" t="s">
        <v>120</v>
      </c>
      <c r="C10" s="428"/>
      <c r="D10" s="428"/>
      <c r="E10" s="428"/>
      <c r="F10" s="428"/>
      <c r="G10" s="38"/>
      <c r="H10" s="38"/>
      <c r="I10" s="38"/>
    </row>
    <row r="11" spans="2:11" ht="18" thickBot="1" x14ac:dyDescent="0.2">
      <c r="B11" s="48" t="s">
        <v>57</v>
      </c>
    </row>
    <row r="12" spans="2:11" ht="45" customHeight="1" x14ac:dyDescent="0.15">
      <c r="B12" s="613" t="s">
        <v>34</v>
      </c>
      <c r="C12" s="466" t="s">
        <v>55</v>
      </c>
      <c r="D12" s="617"/>
      <c r="E12" s="617"/>
      <c r="F12" s="494"/>
      <c r="G12" s="466" t="s">
        <v>80</v>
      </c>
      <c r="H12" s="617"/>
      <c r="I12" s="617"/>
      <c r="J12" s="467"/>
    </row>
    <row r="13" spans="2:11" ht="18" customHeight="1" thickBot="1" x14ac:dyDescent="0.2">
      <c r="B13" s="614"/>
      <c r="C13" s="44"/>
      <c r="D13" s="166" t="s">
        <v>191</v>
      </c>
      <c r="E13" s="166" t="s">
        <v>192</v>
      </c>
      <c r="F13" s="166" t="s">
        <v>193</v>
      </c>
      <c r="G13" s="44"/>
      <c r="H13" s="166" t="s">
        <v>191</v>
      </c>
      <c r="I13" s="166" t="s">
        <v>192</v>
      </c>
      <c r="J13" s="167" t="s">
        <v>193</v>
      </c>
      <c r="K13" s="271"/>
    </row>
    <row r="14" spans="2:11" ht="18" customHeight="1" thickTop="1" x14ac:dyDescent="0.15">
      <c r="B14" s="114" t="s">
        <v>0</v>
      </c>
      <c r="C14" s="169" t="str">
        <f>IF(表3!C14="","",表3!C14)</f>
        <v/>
      </c>
      <c r="D14" s="185"/>
      <c r="E14" s="185"/>
      <c r="F14" s="173" t="str">
        <f>IF(C14="","",C14-D14-E14)</f>
        <v/>
      </c>
      <c r="G14" s="169">
        <f>IF(表3!I14="","",表3!I14)</f>
        <v>0</v>
      </c>
      <c r="H14" s="169">
        <f t="shared" ref="H14:H37" si="0">IF($C14="",0,G14*(D14/$C14))</f>
        <v>0</v>
      </c>
      <c r="I14" s="169">
        <f>IF($C14="",0,G14*(E14/$C14))</f>
        <v>0</v>
      </c>
      <c r="J14" s="139">
        <f>IF(G14=0,0,G14-H14-I14)</f>
        <v>0</v>
      </c>
      <c r="K14" s="63" t="s">
        <v>167</v>
      </c>
    </row>
    <row r="15" spans="2:11" ht="18" customHeight="1" x14ac:dyDescent="0.15">
      <c r="B15" s="115" t="s">
        <v>22</v>
      </c>
      <c r="C15" s="169" t="str">
        <f>IF(表3!C15="","",表3!C15)</f>
        <v/>
      </c>
      <c r="D15" s="170"/>
      <c r="E15" s="170"/>
      <c r="F15" s="173" t="str">
        <f t="shared" ref="F15:F37" si="1">IF(C15="","",C15-D15-E15)</f>
        <v/>
      </c>
      <c r="G15" s="169">
        <f>IF(表3!I15="","",表3!I15)</f>
        <v>0</v>
      </c>
      <c r="H15" s="169">
        <f t="shared" si="0"/>
        <v>0</v>
      </c>
      <c r="I15" s="169">
        <f t="shared" ref="I15:I37" si="2">IF($C15="",0,G15*(E15/$C15))</f>
        <v>0</v>
      </c>
      <c r="J15" s="139">
        <f t="shared" ref="J15:J37" si="3">IF(G15=0,0,G15-H15-I15)</f>
        <v>0</v>
      </c>
      <c r="K15" s="63" t="s">
        <v>168</v>
      </c>
    </row>
    <row r="16" spans="2:11" ht="18" customHeight="1" x14ac:dyDescent="0.15">
      <c r="B16" s="115" t="s">
        <v>26</v>
      </c>
      <c r="C16" s="169" t="str">
        <f>IF(表3!C16="","",表3!C16)</f>
        <v/>
      </c>
      <c r="D16" s="170"/>
      <c r="E16" s="170"/>
      <c r="F16" s="173" t="str">
        <f t="shared" si="1"/>
        <v/>
      </c>
      <c r="G16" s="169">
        <f>IF(表3!I16="","",表3!I16)</f>
        <v>0</v>
      </c>
      <c r="H16" s="169">
        <f t="shared" si="0"/>
        <v>0</v>
      </c>
      <c r="I16" s="169">
        <f t="shared" si="2"/>
        <v>0</v>
      </c>
      <c r="J16" s="139">
        <f t="shared" si="3"/>
        <v>0</v>
      </c>
      <c r="K16" s="63" t="s">
        <v>169</v>
      </c>
    </row>
    <row r="17" spans="2:11" ht="18" customHeight="1" x14ac:dyDescent="0.15">
      <c r="B17" s="115" t="s">
        <v>87</v>
      </c>
      <c r="C17" s="169" t="str">
        <f>IF(表3!C17="","",表3!C17)</f>
        <v/>
      </c>
      <c r="D17" s="170"/>
      <c r="E17" s="170"/>
      <c r="F17" s="173" t="str">
        <f t="shared" si="1"/>
        <v/>
      </c>
      <c r="G17" s="169">
        <f>IF(表3!I17="","",表3!I17)</f>
        <v>0</v>
      </c>
      <c r="H17" s="169">
        <f t="shared" si="0"/>
        <v>0</v>
      </c>
      <c r="I17" s="169">
        <f t="shared" si="2"/>
        <v>0</v>
      </c>
      <c r="J17" s="139">
        <f t="shared" si="3"/>
        <v>0</v>
      </c>
      <c r="K17" s="63" t="s">
        <v>170</v>
      </c>
    </row>
    <row r="18" spans="2:11" ht="18" customHeight="1" x14ac:dyDescent="0.15">
      <c r="B18" s="115" t="s">
        <v>14</v>
      </c>
      <c r="C18" s="169" t="str">
        <f>IF(表3!C18="","",表3!C18)</f>
        <v/>
      </c>
      <c r="D18" s="170"/>
      <c r="E18" s="170"/>
      <c r="F18" s="173" t="str">
        <f t="shared" si="1"/>
        <v/>
      </c>
      <c r="G18" s="169">
        <f>IF(表3!I18="","",表3!I18)</f>
        <v>0</v>
      </c>
      <c r="H18" s="169">
        <f t="shared" si="0"/>
        <v>0</v>
      </c>
      <c r="I18" s="169">
        <f t="shared" si="2"/>
        <v>0</v>
      </c>
      <c r="J18" s="139">
        <f t="shared" si="3"/>
        <v>0</v>
      </c>
      <c r="K18" s="63" t="s">
        <v>171</v>
      </c>
    </row>
    <row r="19" spans="2:11" ht="18" customHeight="1" x14ac:dyDescent="0.15">
      <c r="B19" s="115" t="s">
        <v>88</v>
      </c>
      <c r="C19" s="169" t="str">
        <f>IF(表3!C19="","",表3!C19)</f>
        <v/>
      </c>
      <c r="D19" s="170"/>
      <c r="E19" s="170"/>
      <c r="F19" s="173" t="str">
        <f t="shared" si="1"/>
        <v/>
      </c>
      <c r="G19" s="169">
        <f>IF(表3!I19="","",表3!I19)</f>
        <v>0</v>
      </c>
      <c r="H19" s="169">
        <f t="shared" si="0"/>
        <v>0</v>
      </c>
      <c r="I19" s="169">
        <f t="shared" si="2"/>
        <v>0</v>
      </c>
      <c r="J19" s="139">
        <f t="shared" si="3"/>
        <v>0</v>
      </c>
      <c r="K19" s="63" t="s">
        <v>172</v>
      </c>
    </row>
    <row r="20" spans="2:11" ht="18" customHeight="1" x14ac:dyDescent="0.15">
      <c r="B20" s="115" t="s">
        <v>13</v>
      </c>
      <c r="C20" s="169" t="str">
        <f>IF(表3!C20="","",表3!C20)</f>
        <v/>
      </c>
      <c r="D20" s="170"/>
      <c r="E20" s="170"/>
      <c r="F20" s="173" t="str">
        <f t="shared" si="1"/>
        <v/>
      </c>
      <c r="G20" s="169">
        <f>IF(表3!I20="","",表3!I20)</f>
        <v>0</v>
      </c>
      <c r="H20" s="169">
        <f t="shared" si="0"/>
        <v>0</v>
      </c>
      <c r="I20" s="169">
        <f t="shared" si="2"/>
        <v>0</v>
      </c>
      <c r="J20" s="139">
        <f t="shared" si="3"/>
        <v>0</v>
      </c>
      <c r="K20" s="63" t="s">
        <v>173</v>
      </c>
    </row>
    <row r="21" spans="2:11" ht="18" customHeight="1" x14ac:dyDescent="0.15">
      <c r="B21" s="179" t="s">
        <v>89</v>
      </c>
      <c r="C21" s="169" t="str">
        <f>IF(表3!C21="","",表3!C21)</f>
        <v/>
      </c>
      <c r="D21" s="170"/>
      <c r="E21" s="170"/>
      <c r="F21" s="174" t="str">
        <f t="shared" si="1"/>
        <v/>
      </c>
      <c r="G21" s="169">
        <f>IF(表3!I21="","",表3!I21)</f>
        <v>0</v>
      </c>
      <c r="H21" s="169">
        <f t="shared" si="0"/>
        <v>0</v>
      </c>
      <c r="I21" s="169">
        <f t="shared" si="2"/>
        <v>0</v>
      </c>
      <c r="J21" s="139">
        <f t="shared" si="3"/>
        <v>0</v>
      </c>
      <c r="K21" s="63" t="s">
        <v>174</v>
      </c>
    </row>
    <row r="22" spans="2:11" ht="18" customHeight="1" x14ac:dyDescent="0.15">
      <c r="B22" s="179" t="s">
        <v>6</v>
      </c>
      <c r="C22" s="169" t="str">
        <f>IF(表3!C22="","",表3!C22)</f>
        <v/>
      </c>
      <c r="D22" s="170"/>
      <c r="E22" s="170"/>
      <c r="F22" s="174" t="str">
        <f t="shared" si="1"/>
        <v/>
      </c>
      <c r="G22" s="169">
        <f>IF(表3!I22="","",表3!I22)</f>
        <v>0</v>
      </c>
      <c r="H22" s="169">
        <f t="shared" si="0"/>
        <v>0</v>
      </c>
      <c r="I22" s="169">
        <f t="shared" si="2"/>
        <v>0</v>
      </c>
      <c r="J22" s="139">
        <f t="shared" si="3"/>
        <v>0</v>
      </c>
      <c r="K22" s="63" t="s">
        <v>175</v>
      </c>
    </row>
    <row r="23" spans="2:11" ht="18" customHeight="1" x14ac:dyDescent="0.15">
      <c r="B23" s="179" t="s">
        <v>90</v>
      </c>
      <c r="C23" s="169" t="str">
        <f>IF(表3!C23="","",表3!C23)</f>
        <v/>
      </c>
      <c r="D23" s="170"/>
      <c r="E23" s="170"/>
      <c r="F23" s="174" t="str">
        <f t="shared" si="1"/>
        <v/>
      </c>
      <c r="G23" s="169">
        <f>IF(表3!I23="","",表3!I23)</f>
        <v>0</v>
      </c>
      <c r="H23" s="169">
        <f t="shared" si="0"/>
        <v>0</v>
      </c>
      <c r="I23" s="169">
        <f t="shared" si="2"/>
        <v>0</v>
      </c>
      <c r="J23" s="139">
        <f t="shared" si="3"/>
        <v>0</v>
      </c>
      <c r="K23" s="63" t="s">
        <v>176</v>
      </c>
    </row>
    <row r="24" spans="2:11" ht="18" customHeight="1" x14ac:dyDescent="0.15">
      <c r="B24" s="179" t="s">
        <v>91</v>
      </c>
      <c r="C24" s="169" t="str">
        <f>IF(表3!C24="","",表3!C24)</f>
        <v/>
      </c>
      <c r="D24" s="170"/>
      <c r="E24" s="170"/>
      <c r="F24" s="174" t="str">
        <f t="shared" si="1"/>
        <v/>
      </c>
      <c r="G24" s="169">
        <f>IF(表3!I24="","",表3!I24)</f>
        <v>0</v>
      </c>
      <c r="H24" s="169">
        <f t="shared" si="0"/>
        <v>0</v>
      </c>
      <c r="I24" s="169">
        <f t="shared" si="2"/>
        <v>0</v>
      </c>
      <c r="J24" s="139">
        <f t="shared" si="3"/>
        <v>0</v>
      </c>
      <c r="K24" s="63" t="s">
        <v>177</v>
      </c>
    </row>
    <row r="25" spans="2:11" ht="18" customHeight="1" x14ac:dyDescent="0.15">
      <c r="B25" s="179" t="s">
        <v>8</v>
      </c>
      <c r="C25" s="169" t="str">
        <f>IF(表3!C25="","",表3!C25)</f>
        <v/>
      </c>
      <c r="D25" s="170"/>
      <c r="E25" s="170"/>
      <c r="F25" s="174" t="str">
        <f t="shared" si="1"/>
        <v/>
      </c>
      <c r="G25" s="169">
        <f>IF(表3!I25="","",表3!I25)</f>
        <v>0</v>
      </c>
      <c r="H25" s="169">
        <f t="shared" si="0"/>
        <v>0</v>
      </c>
      <c r="I25" s="169">
        <f t="shared" si="2"/>
        <v>0</v>
      </c>
      <c r="J25" s="139">
        <f t="shared" si="3"/>
        <v>0</v>
      </c>
      <c r="K25" s="63" t="s">
        <v>178</v>
      </c>
    </row>
    <row r="26" spans="2:11" ht="18" customHeight="1" x14ac:dyDescent="0.15">
      <c r="B26" s="179" t="s">
        <v>9</v>
      </c>
      <c r="C26" s="169" t="str">
        <f>IF(表3!C26="","",表3!C26)</f>
        <v/>
      </c>
      <c r="D26" s="170"/>
      <c r="E26" s="170"/>
      <c r="F26" s="174" t="str">
        <f t="shared" si="1"/>
        <v/>
      </c>
      <c r="G26" s="169">
        <f>IF(表3!I26="","",表3!I26)</f>
        <v>0</v>
      </c>
      <c r="H26" s="169">
        <f t="shared" si="0"/>
        <v>0</v>
      </c>
      <c r="I26" s="169">
        <f t="shared" si="2"/>
        <v>0</v>
      </c>
      <c r="J26" s="139">
        <f t="shared" si="3"/>
        <v>0</v>
      </c>
      <c r="K26" s="63" t="s">
        <v>179</v>
      </c>
    </row>
    <row r="27" spans="2:11" ht="18" customHeight="1" x14ac:dyDescent="0.15">
      <c r="B27" s="179" t="s">
        <v>10</v>
      </c>
      <c r="C27" s="169" t="str">
        <f>IF(表3!C27="","",表3!C27)</f>
        <v/>
      </c>
      <c r="D27" s="170"/>
      <c r="E27" s="170"/>
      <c r="F27" s="174" t="str">
        <f t="shared" si="1"/>
        <v/>
      </c>
      <c r="G27" s="169">
        <f>IF(表3!I27="","",表3!I27)</f>
        <v>0</v>
      </c>
      <c r="H27" s="169">
        <f t="shared" si="0"/>
        <v>0</v>
      </c>
      <c r="I27" s="169">
        <f t="shared" si="2"/>
        <v>0</v>
      </c>
      <c r="J27" s="139">
        <f t="shared" si="3"/>
        <v>0</v>
      </c>
      <c r="K27" s="63" t="s">
        <v>180</v>
      </c>
    </row>
    <row r="28" spans="2:11" ht="18" customHeight="1" x14ac:dyDescent="0.15">
      <c r="B28" s="179" t="s">
        <v>11</v>
      </c>
      <c r="C28" s="169" t="str">
        <f>IF(表3!C28="","",表3!C28)</f>
        <v/>
      </c>
      <c r="D28" s="170"/>
      <c r="E28" s="170"/>
      <c r="F28" s="174" t="str">
        <f t="shared" si="1"/>
        <v/>
      </c>
      <c r="G28" s="169">
        <f>IF(表3!I28="","",表3!I28)</f>
        <v>0</v>
      </c>
      <c r="H28" s="169">
        <f t="shared" si="0"/>
        <v>0</v>
      </c>
      <c r="I28" s="169">
        <f t="shared" si="2"/>
        <v>0</v>
      </c>
      <c r="J28" s="139">
        <f t="shared" si="3"/>
        <v>0</v>
      </c>
      <c r="K28" s="63" t="s">
        <v>181</v>
      </c>
    </row>
    <row r="29" spans="2:11" ht="18" customHeight="1" x14ac:dyDescent="0.15">
      <c r="B29" s="179" t="s">
        <v>12</v>
      </c>
      <c r="C29" s="169" t="str">
        <f>IF(表3!C29="","",表3!C29)</f>
        <v/>
      </c>
      <c r="D29" s="170"/>
      <c r="E29" s="170"/>
      <c r="F29" s="174" t="str">
        <f t="shared" si="1"/>
        <v/>
      </c>
      <c r="G29" s="169">
        <f>IF(表3!I29="","",表3!I29)</f>
        <v>0</v>
      </c>
      <c r="H29" s="169">
        <f t="shared" si="0"/>
        <v>0</v>
      </c>
      <c r="I29" s="169">
        <f t="shared" si="2"/>
        <v>0</v>
      </c>
      <c r="J29" s="139">
        <f t="shared" si="3"/>
        <v>0</v>
      </c>
      <c r="K29" s="63" t="s">
        <v>182</v>
      </c>
    </row>
    <row r="30" spans="2:11" ht="18" customHeight="1" x14ac:dyDescent="0.15">
      <c r="B30" s="179" t="s">
        <v>7</v>
      </c>
      <c r="C30" s="169" t="str">
        <f>IF(表3!C30="","",表3!C30)</f>
        <v/>
      </c>
      <c r="D30" s="170"/>
      <c r="E30" s="170"/>
      <c r="F30" s="174" t="str">
        <f t="shared" si="1"/>
        <v/>
      </c>
      <c r="G30" s="169">
        <f>IF(表3!I30="","",表3!I30)</f>
        <v>0</v>
      </c>
      <c r="H30" s="169">
        <f t="shared" si="0"/>
        <v>0</v>
      </c>
      <c r="I30" s="169">
        <f t="shared" si="2"/>
        <v>0</v>
      </c>
      <c r="J30" s="139">
        <f t="shared" si="3"/>
        <v>0</v>
      </c>
      <c r="K30" s="63" t="s">
        <v>183</v>
      </c>
    </row>
    <row r="31" spans="2:11" ht="18" customHeight="1" x14ac:dyDescent="0.15">
      <c r="B31" s="179" t="s">
        <v>15</v>
      </c>
      <c r="C31" s="169" t="str">
        <f>IF(表3!C31="","",表3!C31)</f>
        <v/>
      </c>
      <c r="D31" s="170"/>
      <c r="E31" s="170"/>
      <c r="F31" s="174" t="str">
        <f t="shared" si="1"/>
        <v/>
      </c>
      <c r="G31" s="169">
        <f>IF(表3!I31="","",表3!I31)</f>
        <v>0</v>
      </c>
      <c r="H31" s="169">
        <f t="shared" si="0"/>
        <v>0</v>
      </c>
      <c r="I31" s="169">
        <f t="shared" si="2"/>
        <v>0</v>
      </c>
      <c r="J31" s="139">
        <f t="shared" si="3"/>
        <v>0</v>
      </c>
      <c r="K31" s="63" t="s">
        <v>184</v>
      </c>
    </row>
    <row r="32" spans="2:11" ht="18" customHeight="1" x14ac:dyDescent="0.15">
      <c r="B32" s="179" t="s">
        <v>16</v>
      </c>
      <c r="C32" s="169" t="str">
        <f>IF(表3!C32="","",表3!C32)</f>
        <v/>
      </c>
      <c r="D32" s="170"/>
      <c r="E32" s="170"/>
      <c r="F32" s="174" t="str">
        <f t="shared" si="1"/>
        <v/>
      </c>
      <c r="G32" s="169">
        <f>IF(表3!I32="","",表3!I32)</f>
        <v>0</v>
      </c>
      <c r="H32" s="169">
        <f t="shared" si="0"/>
        <v>0</v>
      </c>
      <c r="I32" s="169">
        <f t="shared" si="2"/>
        <v>0</v>
      </c>
      <c r="J32" s="139">
        <f t="shared" si="3"/>
        <v>0</v>
      </c>
      <c r="K32" s="63" t="s">
        <v>185</v>
      </c>
    </row>
    <row r="33" spans="2:11" ht="18" customHeight="1" x14ac:dyDescent="0.15">
      <c r="B33" s="179" t="s">
        <v>94</v>
      </c>
      <c r="C33" s="182" t="str">
        <f>IF(表3!C33="","",表3!C33)</f>
        <v/>
      </c>
      <c r="D33" s="170"/>
      <c r="E33" s="170"/>
      <c r="F33" s="174" t="str">
        <f t="shared" si="1"/>
        <v/>
      </c>
      <c r="G33" s="169">
        <f>IF(表3!I33="","",表3!I33)</f>
        <v>0</v>
      </c>
      <c r="H33" s="169">
        <f t="shared" si="0"/>
        <v>0</v>
      </c>
      <c r="I33" s="169">
        <f t="shared" si="2"/>
        <v>0</v>
      </c>
      <c r="J33" s="139">
        <f t="shared" si="3"/>
        <v>0</v>
      </c>
      <c r="K33" s="63" t="s">
        <v>186</v>
      </c>
    </row>
    <row r="34" spans="2:11" ht="18" customHeight="1" x14ac:dyDescent="0.15">
      <c r="B34" s="179" t="s">
        <v>95</v>
      </c>
      <c r="C34" s="169" t="str">
        <f>IF(表3!C34="","",表3!C34)</f>
        <v/>
      </c>
      <c r="D34" s="170"/>
      <c r="E34" s="170"/>
      <c r="F34" s="175" t="str">
        <f t="shared" si="1"/>
        <v/>
      </c>
      <c r="G34" s="169">
        <f>IF(表3!I34="","",表3!I34)</f>
        <v>0</v>
      </c>
      <c r="H34" s="169">
        <f t="shared" si="0"/>
        <v>0</v>
      </c>
      <c r="I34" s="169">
        <f t="shared" si="2"/>
        <v>0</v>
      </c>
      <c r="J34" s="139">
        <f t="shared" si="3"/>
        <v>0</v>
      </c>
      <c r="K34" s="63" t="s">
        <v>187</v>
      </c>
    </row>
    <row r="35" spans="2:11" ht="18" customHeight="1" x14ac:dyDescent="0.15">
      <c r="B35" s="179" t="s">
        <v>97</v>
      </c>
      <c r="C35" s="169" t="str">
        <f>IF(表3!C35="","",表3!C35)</f>
        <v/>
      </c>
      <c r="D35" s="170"/>
      <c r="E35" s="170"/>
      <c r="F35" s="175" t="str">
        <f t="shared" si="1"/>
        <v/>
      </c>
      <c r="G35" s="169">
        <f>IF(表3!I35="","",表3!I35)</f>
        <v>0</v>
      </c>
      <c r="H35" s="169">
        <f t="shared" si="0"/>
        <v>0</v>
      </c>
      <c r="I35" s="169">
        <f t="shared" si="2"/>
        <v>0</v>
      </c>
      <c r="J35" s="139">
        <f t="shared" si="3"/>
        <v>0</v>
      </c>
      <c r="K35" s="63" t="s">
        <v>188</v>
      </c>
    </row>
    <row r="36" spans="2:11" ht="18" customHeight="1" x14ac:dyDescent="0.15">
      <c r="B36" s="179" t="s">
        <v>5</v>
      </c>
      <c r="C36" s="169" t="str">
        <f>IF(表3!C36="","",表3!C36)</f>
        <v/>
      </c>
      <c r="D36" s="170"/>
      <c r="E36" s="170"/>
      <c r="F36" s="175" t="str">
        <f t="shared" si="1"/>
        <v/>
      </c>
      <c r="G36" s="169">
        <f>IF(表3!I36="","",表3!I36)</f>
        <v>0</v>
      </c>
      <c r="H36" s="169">
        <f t="shared" si="0"/>
        <v>0</v>
      </c>
      <c r="I36" s="169">
        <f t="shared" si="2"/>
        <v>0</v>
      </c>
      <c r="J36" s="139">
        <f t="shared" si="3"/>
        <v>0</v>
      </c>
      <c r="K36" s="63" t="s">
        <v>189</v>
      </c>
    </row>
    <row r="37" spans="2:11" ht="18" customHeight="1" thickBot="1" x14ac:dyDescent="0.2">
      <c r="B37" s="180" t="s">
        <v>17</v>
      </c>
      <c r="C37" s="183" t="str">
        <f>IF(表3!C37="","",表3!C37)</f>
        <v/>
      </c>
      <c r="D37" s="186"/>
      <c r="E37" s="186"/>
      <c r="F37" s="175" t="str">
        <f t="shared" si="1"/>
        <v/>
      </c>
      <c r="G37" s="169">
        <f>IF(表3!I37="","",表3!I37)</f>
        <v>0</v>
      </c>
      <c r="H37" s="169">
        <f t="shared" si="0"/>
        <v>0</v>
      </c>
      <c r="I37" s="169">
        <f t="shared" si="2"/>
        <v>0</v>
      </c>
      <c r="J37" s="139">
        <f t="shared" si="3"/>
        <v>0</v>
      </c>
      <c r="K37" s="63" t="s">
        <v>190</v>
      </c>
    </row>
    <row r="38" spans="2:11" ht="18" customHeight="1" thickTop="1" thickBot="1" x14ac:dyDescent="0.2">
      <c r="B38" s="181" t="s">
        <v>23</v>
      </c>
      <c r="C38" s="187">
        <f t="shared" ref="C38:J38" si="4">SUM(C14:C37)</f>
        <v>0</v>
      </c>
      <c r="D38" s="187">
        <f t="shared" si="4"/>
        <v>0</v>
      </c>
      <c r="E38" s="187">
        <f t="shared" si="4"/>
        <v>0</v>
      </c>
      <c r="F38" s="187">
        <f t="shared" si="4"/>
        <v>0</v>
      </c>
      <c r="G38" s="172">
        <f t="shared" si="4"/>
        <v>0</v>
      </c>
      <c r="H38" s="172">
        <f t="shared" si="4"/>
        <v>0</v>
      </c>
      <c r="I38" s="172">
        <f t="shared" si="4"/>
        <v>0</v>
      </c>
      <c r="J38" s="133">
        <f t="shared" si="4"/>
        <v>0</v>
      </c>
    </row>
    <row r="39" spans="2:11" ht="18" customHeight="1" x14ac:dyDescent="0.15">
      <c r="B39" s="100"/>
      <c r="C39" s="107"/>
      <c r="D39" s="107"/>
      <c r="E39" s="107"/>
      <c r="F39" s="107"/>
      <c r="G39" s="107"/>
      <c r="H39" s="107"/>
      <c r="I39" s="107"/>
      <c r="J39" s="29"/>
    </row>
    <row r="40" spans="2:11" ht="18" customHeight="1" thickBot="1" x14ac:dyDescent="0.2">
      <c r="B40" s="100"/>
      <c r="C40" s="107"/>
      <c r="D40" s="107"/>
      <c r="E40" s="107"/>
      <c r="F40" s="107"/>
      <c r="G40" s="107"/>
      <c r="H40" s="107"/>
      <c r="I40" s="107"/>
      <c r="J40" s="29"/>
    </row>
    <row r="41" spans="2:11" ht="45" customHeight="1" x14ac:dyDescent="0.15">
      <c r="B41" s="118" t="s">
        <v>224</v>
      </c>
      <c r="C41" s="610" t="s">
        <v>290</v>
      </c>
      <c r="D41" s="611"/>
      <c r="E41" s="611"/>
      <c r="F41" s="612"/>
    </row>
    <row r="42" spans="2:11" ht="18" customHeight="1" thickBot="1" x14ac:dyDescent="0.2">
      <c r="B42" s="119"/>
      <c r="C42" s="165"/>
      <c r="D42" s="166" t="s">
        <v>191</v>
      </c>
      <c r="E42" s="166" t="s">
        <v>192</v>
      </c>
      <c r="F42" s="167" t="s">
        <v>193</v>
      </c>
    </row>
    <row r="43" spans="2:11" ht="18" customHeight="1" thickTop="1" thickBot="1" x14ac:dyDescent="0.2">
      <c r="B43" s="105" t="s">
        <v>32</v>
      </c>
      <c r="C43" s="230"/>
      <c r="D43" s="230"/>
      <c r="E43" s="230"/>
      <c r="F43" s="231" t="str">
        <f>IF(C43="","",C43-D43-E43)</f>
        <v/>
      </c>
      <c r="G43" s="63"/>
    </row>
    <row r="44" spans="2:11" s="14" customFormat="1" x14ac:dyDescent="0.15"/>
    <row r="45" spans="2:11" s="14" customFormat="1" x14ac:dyDescent="0.15"/>
    <row r="46" spans="2:11" s="14" customFormat="1" x14ac:dyDescent="0.15"/>
    <row r="47" spans="2:11" s="14" customFormat="1" x14ac:dyDescent="0.15"/>
    <row r="48" spans="2:11"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row r="68" s="14" customFormat="1" x14ac:dyDescent="0.15"/>
  </sheetData>
  <mergeCells count="7">
    <mergeCell ref="C41:F41"/>
    <mergeCell ref="B12:B13"/>
    <mergeCell ref="G12:J12"/>
    <mergeCell ref="C12:F12"/>
    <mergeCell ref="B3:J4"/>
    <mergeCell ref="B9:J9"/>
    <mergeCell ref="B10:F10"/>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46"/>
  <sheetViews>
    <sheetView showWhiteSpace="0" view="pageBreakPreview" zoomScale="85" zoomScaleNormal="100" zoomScaleSheetLayoutView="85" workbookViewId="0">
      <selection activeCell="B5" sqref="B5"/>
    </sheetView>
  </sheetViews>
  <sheetFormatPr defaultColWidth="9" defaultRowHeight="13.5" x14ac:dyDescent="0.15"/>
  <cols>
    <col min="1" max="1" width="7.125" style="13" customWidth="1"/>
    <col min="2" max="2" width="19.875" style="13" customWidth="1"/>
    <col min="3" max="10" width="13.875" style="13" customWidth="1"/>
    <col min="11" max="11" width="9.625" style="13" bestFit="1" customWidth="1"/>
    <col min="12" max="16384" width="9" style="13"/>
  </cols>
  <sheetData>
    <row r="1" spans="2:11" s="156" customFormat="1" ht="26.25" customHeight="1" x14ac:dyDescent="0.15">
      <c r="B1" s="13"/>
      <c r="C1" s="13"/>
      <c r="D1" s="13"/>
      <c r="E1" s="13"/>
      <c r="F1" s="13"/>
      <c r="G1" s="13"/>
      <c r="H1" s="13"/>
      <c r="J1" s="279" t="s">
        <v>164</v>
      </c>
    </row>
    <row r="2" spans="2:11" s="156" customFormat="1" ht="18.75" customHeight="1" x14ac:dyDescent="0.15">
      <c r="B2" s="13"/>
      <c r="C2" s="13"/>
      <c r="D2" s="13"/>
      <c r="E2" s="13"/>
      <c r="F2" s="13"/>
      <c r="G2" s="13"/>
      <c r="H2" s="13"/>
      <c r="I2" s="13"/>
      <c r="J2" s="13"/>
    </row>
    <row r="3" spans="2:11" s="156" customFormat="1" ht="21" customHeight="1" x14ac:dyDescent="0.15">
      <c r="B3" s="423" t="s">
        <v>399</v>
      </c>
      <c r="C3" s="424"/>
      <c r="D3" s="424"/>
      <c r="E3" s="424"/>
      <c r="F3" s="424"/>
      <c r="G3" s="424"/>
      <c r="H3" s="424"/>
      <c r="I3" s="424"/>
      <c r="J3" s="424"/>
    </row>
    <row r="4" spans="2:11" s="156" customFormat="1" ht="21" customHeight="1" x14ac:dyDescent="0.15">
      <c r="B4" s="424"/>
      <c r="C4" s="424"/>
      <c r="D4" s="424"/>
      <c r="E4" s="424"/>
      <c r="F4" s="424"/>
      <c r="G4" s="424"/>
      <c r="H4" s="424"/>
      <c r="I4" s="424"/>
      <c r="J4" s="424"/>
    </row>
    <row r="5" spans="2:11" ht="21" customHeight="1" x14ac:dyDescent="0.15">
      <c r="B5" s="48"/>
      <c r="C5" s="39"/>
      <c r="D5" s="39"/>
      <c r="E5" s="39"/>
      <c r="F5" s="39"/>
      <c r="G5" s="39"/>
      <c r="H5" s="39"/>
      <c r="I5" s="39"/>
      <c r="J5" s="212" t="str">
        <f>IF(表紙!$G$8="","会社名",表紙!$G$8)</f>
        <v>会社名</v>
      </c>
    </row>
    <row r="6" spans="2:11" ht="21" customHeight="1" x14ac:dyDescent="0.15">
      <c r="B6" s="48"/>
      <c r="C6" s="39"/>
      <c r="D6" s="39"/>
      <c r="E6" s="39"/>
      <c r="F6" s="39"/>
      <c r="G6" s="39"/>
      <c r="H6" s="39"/>
      <c r="I6" s="39"/>
      <c r="K6" s="63"/>
    </row>
    <row r="7" spans="2:11" ht="18" customHeight="1" x14ac:dyDescent="0.15">
      <c r="B7" s="48" t="s">
        <v>63</v>
      </c>
    </row>
    <row r="8" spans="2:11" ht="18" customHeight="1" x14ac:dyDescent="0.15">
      <c r="B8" s="48" t="s">
        <v>43</v>
      </c>
    </row>
    <row r="9" spans="2:11" ht="9" customHeight="1" thickBot="1" x14ac:dyDescent="0.2"/>
    <row r="10" spans="2:11" s="156" customFormat="1" ht="37.5" customHeight="1" thickTop="1" thickBot="1" x14ac:dyDescent="0.2">
      <c r="B10" s="607" t="s">
        <v>292</v>
      </c>
      <c r="C10" s="608"/>
      <c r="D10" s="608"/>
      <c r="E10" s="608"/>
      <c r="F10" s="608"/>
      <c r="G10" s="608"/>
      <c r="H10" s="608"/>
      <c r="I10" s="608"/>
      <c r="J10" s="609"/>
    </row>
    <row r="11" spans="2:11" ht="21.75" customHeight="1" thickTop="1" x14ac:dyDescent="0.2">
      <c r="B11" s="428" t="s">
        <v>117</v>
      </c>
      <c r="C11" s="428"/>
      <c r="D11" s="428"/>
      <c r="E11" s="428"/>
      <c r="F11" s="428"/>
      <c r="G11" s="428"/>
      <c r="H11" s="428"/>
      <c r="I11" s="428"/>
      <c r="J11" s="428"/>
    </row>
    <row r="12" spans="2:11" ht="18" thickBot="1" x14ac:dyDescent="0.2">
      <c r="B12" s="48" t="s">
        <v>57</v>
      </c>
    </row>
    <row r="13" spans="2:11" ht="45" customHeight="1" x14ac:dyDescent="0.15">
      <c r="B13" s="613" t="s">
        <v>46</v>
      </c>
      <c r="C13" s="466" t="s">
        <v>44</v>
      </c>
      <c r="D13" s="617"/>
      <c r="E13" s="617"/>
      <c r="F13" s="494"/>
      <c r="G13" s="466" t="s">
        <v>80</v>
      </c>
      <c r="H13" s="617"/>
      <c r="I13" s="617"/>
      <c r="J13" s="467"/>
    </row>
    <row r="14" spans="2:11" ht="18" customHeight="1" thickBot="1" x14ac:dyDescent="0.2">
      <c r="B14" s="614"/>
      <c r="C14" s="44"/>
      <c r="D14" s="166" t="s">
        <v>191</v>
      </c>
      <c r="E14" s="166" t="s">
        <v>192</v>
      </c>
      <c r="F14" s="166" t="s">
        <v>193</v>
      </c>
      <c r="G14" s="44"/>
      <c r="H14" s="166" t="s">
        <v>191</v>
      </c>
      <c r="I14" s="166" t="s">
        <v>192</v>
      </c>
      <c r="J14" s="167" t="s">
        <v>193</v>
      </c>
      <c r="K14" s="271"/>
    </row>
    <row r="15" spans="2:11" ht="18" customHeight="1" thickTop="1" x14ac:dyDescent="0.15">
      <c r="B15" s="114" t="s">
        <v>62</v>
      </c>
      <c r="C15" s="169" t="str">
        <f>IF(表4!C15="","",表4!C15)</f>
        <v/>
      </c>
      <c r="D15" s="185"/>
      <c r="E15" s="185"/>
      <c r="F15" s="173" t="str">
        <f>IF(C15="","",C15-D15-E15)</f>
        <v/>
      </c>
      <c r="G15" s="169">
        <f>IF(表4!E15="","",表4!E15)</f>
        <v>0</v>
      </c>
      <c r="H15" s="169">
        <f>IF($C15="",0,G15*(D15/$C15))</f>
        <v>0</v>
      </c>
      <c r="I15" s="169">
        <f>IF($C15="",0,G15*(E15/$C15))</f>
        <v>0</v>
      </c>
      <c r="J15" s="139">
        <f>IF(G15=0,0,G15-H15-I15)</f>
        <v>0</v>
      </c>
      <c r="K15" s="63" t="s">
        <v>167</v>
      </c>
    </row>
    <row r="16" spans="2:11" ht="18" customHeight="1" x14ac:dyDescent="0.15">
      <c r="B16" s="115" t="s">
        <v>18</v>
      </c>
      <c r="C16" s="169" t="str">
        <f>IF(表4!C16="","",表4!C16)</f>
        <v/>
      </c>
      <c r="D16" s="135"/>
      <c r="E16" s="135"/>
      <c r="F16" s="169" t="str">
        <f>IF(C16="","",C16-D16-E16)</f>
        <v/>
      </c>
      <c r="G16" s="169">
        <f>IF(表4!E16="","",表4!E16)</f>
        <v>0</v>
      </c>
      <c r="H16" s="169">
        <f>IF($C16="",0,G16*(D16/$C16))</f>
        <v>0</v>
      </c>
      <c r="I16" s="169">
        <f>IF($C16="",0,G16*(E16/$C16))</f>
        <v>0</v>
      </c>
      <c r="J16" s="139">
        <f>IF(G16=0,0,G16-H16-I16)</f>
        <v>0</v>
      </c>
      <c r="K16" s="63" t="s">
        <v>168</v>
      </c>
    </row>
    <row r="17" spans="2:11" ht="18" customHeight="1" thickBot="1" x14ac:dyDescent="0.2">
      <c r="B17" s="115" t="s">
        <v>105</v>
      </c>
      <c r="C17" s="169" t="str">
        <f>IF(表4!C17="","",表4!C17)</f>
        <v/>
      </c>
      <c r="D17" s="135"/>
      <c r="E17" s="135"/>
      <c r="F17" s="169" t="str">
        <f>IF(C17="","",C17-D17-E17)</f>
        <v/>
      </c>
      <c r="G17" s="169">
        <f>IF(表4!E17="","",表4!E17)</f>
        <v>0</v>
      </c>
      <c r="H17" s="169">
        <f>IF($C17="",0,G17*(D17/$C17))</f>
        <v>0</v>
      </c>
      <c r="I17" s="169">
        <f>IF($C17="",0,G17*(E17/$C17))</f>
        <v>0</v>
      </c>
      <c r="J17" s="139">
        <f>IF(G17=0,0,G17-H17-I17)</f>
        <v>0</v>
      </c>
      <c r="K17" s="63" t="s">
        <v>169</v>
      </c>
    </row>
    <row r="18" spans="2:11" ht="18" customHeight="1" thickTop="1" thickBot="1" x14ac:dyDescent="0.2">
      <c r="B18" s="181" t="s">
        <v>23</v>
      </c>
      <c r="C18" s="178">
        <f t="shared" ref="C18:J18" si="0">SUM(C15:C17)</f>
        <v>0</v>
      </c>
      <c r="D18" s="178">
        <f t="shared" si="0"/>
        <v>0</v>
      </c>
      <c r="E18" s="178">
        <f t="shared" si="0"/>
        <v>0</v>
      </c>
      <c r="F18" s="178">
        <f t="shared" si="0"/>
        <v>0</v>
      </c>
      <c r="G18" s="172">
        <f t="shared" si="0"/>
        <v>0</v>
      </c>
      <c r="H18" s="172">
        <f t="shared" si="0"/>
        <v>0</v>
      </c>
      <c r="I18" s="172">
        <f t="shared" si="0"/>
        <v>0</v>
      </c>
      <c r="J18" s="133">
        <f t="shared" si="0"/>
        <v>0</v>
      </c>
    </row>
    <row r="19" spans="2:11" ht="18" customHeight="1" x14ac:dyDescent="0.15">
      <c r="B19" s="100"/>
      <c r="C19" s="101"/>
      <c r="D19" s="101"/>
      <c r="E19" s="101"/>
      <c r="F19" s="101"/>
      <c r="G19" s="101"/>
      <c r="H19" s="101"/>
      <c r="I19" s="101"/>
      <c r="J19" s="29"/>
    </row>
    <row r="20" spans="2:11" ht="18" customHeight="1" thickBot="1" x14ac:dyDescent="0.2">
      <c r="B20" s="100"/>
      <c r="C20" s="107"/>
      <c r="D20" s="107"/>
      <c r="E20" s="107"/>
      <c r="F20" s="107"/>
      <c r="G20" s="107"/>
      <c r="H20" s="107"/>
      <c r="I20" s="107"/>
      <c r="J20" s="29"/>
    </row>
    <row r="21" spans="2:11" ht="45" customHeight="1" x14ac:dyDescent="0.15">
      <c r="B21" s="118" t="s">
        <v>225</v>
      </c>
      <c r="C21" s="610" t="s">
        <v>290</v>
      </c>
      <c r="D21" s="611"/>
      <c r="E21" s="611"/>
      <c r="F21" s="612"/>
    </row>
    <row r="22" spans="2:11" ht="18" customHeight="1" thickBot="1" x14ac:dyDescent="0.2">
      <c r="B22" s="119"/>
      <c r="C22" s="165"/>
      <c r="D22" s="166" t="s">
        <v>191</v>
      </c>
      <c r="E22" s="166" t="s">
        <v>192</v>
      </c>
      <c r="F22" s="167" t="s">
        <v>193</v>
      </c>
    </row>
    <row r="23" spans="2:11" ht="18" customHeight="1" thickTop="1" thickBot="1" x14ac:dyDescent="0.2">
      <c r="B23" s="105" t="s">
        <v>32</v>
      </c>
      <c r="C23" s="229"/>
      <c r="D23" s="230"/>
      <c r="E23" s="230"/>
      <c r="F23" s="231" t="str">
        <f>IF(C23="","",C23-D23-E23)</f>
        <v/>
      </c>
      <c r="G23" s="63"/>
    </row>
    <row r="24" spans="2:11" s="14" customFormat="1" x14ac:dyDescent="0.15"/>
    <row r="25" spans="2:11" s="14" customFormat="1" x14ac:dyDescent="0.15"/>
    <row r="26" spans="2:11" s="14" customFormat="1" x14ac:dyDescent="0.15"/>
    <row r="27" spans="2:11" s="14" customFormat="1" x14ac:dyDescent="0.15"/>
    <row r="28" spans="2:11" s="14" customFormat="1" x14ac:dyDescent="0.15"/>
    <row r="29" spans="2:11" s="14" customFormat="1" x14ac:dyDescent="0.15"/>
    <row r="30" spans="2:11" s="14" customFormat="1" x14ac:dyDescent="0.15"/>
    <row r="31" spans="2:11" s="14" customFormat="1" x14ac:dyDescent="0.15"/>
    <row r="32" spans="2:11"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mergeCells count="7">
    <mergeCell ref="C21:F21"/>
    <mergeCell ref="B3:J4"/>
    <mergeCell ref="B10:J10"/>
    <mergeCell ref="B11:J11"/>
    <mergeCell ref="G13:J13"/>
    <mergeCell ref="C13:F13"/>
    <mergeCell ref="B13:B14"/>
  </mergeCells>
  <phoneticPr fontId="1"/>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46"/>
  <sheetViews>
    <sheetView view="pageBreakPreview" topLeftCell="A7" zoomScaleNormal="100" zoomScaleSheetLayoutView="100" workbookViewId="0">
      <selection activeCell="B5" sqref="B5"/>
    </sheetView>
  </sheetViews>
  <sheetFormatPr defaultColWidth="9" defaultRowHeight="13.5" x14ac:dyDescent="0.15"/>
  <cols>
    <col min="1" max="1" width="1.625" style="13" customWidth="1"/>
    <col min="2" max="2" width="19.875" style="13" customWidth="1"/>
    <col min="3" max="10" width="13.875" style="13" customWidth="1"/>
    <col min="11" max="11" width="9.625" style="13" bestFit="1" customWidth="1"/>
    <col min="12" max="16384" width="9" style="13"/>
  </cols>
  <sheetData>
    <row r="1" spans="2:11" s="156" customFormat="1" ht="26.25" customHeight="1" x14ac:dyDescent="0.15">
      <c r="B1" s="13"/>
      <c r="C1" s="13"/>
      <c r="D1" s="13"/>
      <c r="E1" s="13"/>
      <c r="F1" s="13"/>
      <c r="G1" s="13"/>
      <c r="H1" s="13"/>
      <c r="I1" s="13"/>
      <c r="J1" s="279" t="s">
        <v>165</v>
      </c>
    </row>
    <row r="2" spans="2:11" s="156" customFormat="1" ht="18.75" customHeight="1" x14ac:dyDescent="0.15">
      <c r="B2" s="13"/>
      <c r="C2" s="13"/>
      <c r="D2" s="13"/>
      <c r="E2" s="13"/>
      <c r="F2" s="13"/>
      <c r="G2" s="13"/>
      <c r="H2" s="13"/>
      <c r="I2" s="13"/>
      <c r="J2" s="13"/>
    </row>
    <row r="3" spans="2:11" s="156" customFormat="1" ht="21" customHeight="1" x14ac:dyDescent="0.15">
      <c r="B3" s="423" t="s">
        <v>399</v>
      </c>
      <c r="C3" s="423"/>
      <c r="D3" s="423"/>
      <c r="E3" s="423"/>
      <c r="F3" s="423"/>
      <c r="G3" s="423"/>
      <c r="H3" s="423"/>
      <c r="I3" s="423"/>
      <c r="J3" s="423"/>
    </row>
    <row r="4" spans="2:11" s="156" customFormat="1" ht="21" customHeight="1" x14ac:dyDescent="0.15">
      <c r="B4" s="423"/>
      <c r="C4" s="423"/>
      <c r="D4" s="423"/>
      <c r="E4" s="423"/>
      <c r="F4" s="423"/>
      <c r="G4" s="423"/>
      <c r="H4" s="423"/>
      <c r="I4" s="423"/>
      <c r="J4" s="423"/>
    </row>
    <row r="5" spans="2:11" ht="21" customHeight="1" x14ac:dyDescent="0.15">
      <c r="B5" s="48"/>
      <c r="G5" s="39"/>
      <c r="H5" s="39"/>
      <c r="I5" s="39"/>
      <c r="J5" s="212" t="str">
        <f>IF(表紙!$G$8="","会社名",表紙!$G$8)</f>
        <v>会社名</v>
      </c>
    </row>
    <row r="6" spans="2:11" ht="18" customHeight="1" x14ac:dyDescent="0.15">
      <c r="B6" s="48" t="s">
        <v>63</v>
      </c>
    </row>
    <row r="7" spans="2:11" ht="18" customHeight="1" x14ac:dyDescent="0.15">
      <c r="B7" s="48" t="s">
        <v>45</v>
      </c>
    </row>
    <row r="8" spans="2:11" ht="9" customHeight="1" thickBot="1" x14ac:dyDescent="0.2"/>
    <row r="9" spans="2:11" s="156" customFormat="1" ht="37.5" customHeight="1" thickTop="1" thickBot="1" x14ac:dyDescent="0.2">
      <c r="B9" s="607" t="s">
        <v>293</v>
      </c>
      <c r="C9" s="608"/>
      <c r="D9" s="608"/>
      <c r="E9" s="608"/>
      <c r="F9" s="608"/>
      <c r="G9" s="608"/>
      <c r="H9" s="608"/>
      <c r="I9" s="608"/>
      <c r="J9" s="609"/>
    </row>
    <row r="10" spans="2:11" ht="30" customHeight="1" thickTop="1" x14ac:dyDescent="0.2">
      <c r="B10" s="428" t="s">
        <v>121</v>
      </c>
      <c r="C10" s="428"/>
      <c r="D10" s="428"/>
      <c r="E10" s="428"/>
      <c r="F10" s="428"/>
      <c r="G10" s="428"/>
      <c r="H10" s="38"/>
    </row>
    <row r="11" spans="2:11" ht="18" thickBot="1" x14ac:dyDescent="0.2">
      <c r="B11" s="48" t="s">
        <v>57</v>
      </c>
    </row>
    <row r="12" spans="2:11" ht="45" customHeight="1" x14ac:dyDescent="0.15">
      <c r="B12" s="613" t="s">
        <v>46</v>
      </c>
      <c r="C12" s="603" t="s">
        <v>56</v>
      </c>
      <c r="D12" s="603"/>
      <c r="E12" s="603"/>
      <c r="F12" s="603"/>
      <c r="G12" s="466" t="s">
        <v>80</v>
      </c>
      <c r="H12" s="617"/>
      <c r="I12" s="617"/>
      <c r="J12" s="467"/>
    </row>
    <row r="13" spans="2:11" ht="18" customHeight="1" thickBot="1" x14ac:dyDescent="0.2">
      <c r="B13" s="614"/>
      <c r="C13" s="44"/>
      <c r="D13" s="166" t="s">
        <v>191</v>
      </c>
      <c r="E13" s="166" t="s">
        <v>192</v>
      </c>
      <c r="F13" s="166" t="s">
        <v>193</v>
      </c>
      <c r="G13" s="44"/>
      <c r="H13" s="166" t="s">
        <v>191</v>
      </c>
      <c r="I13" s="166" t="s">
        <v>192</v>
      </c>
      <c r="J13" s="167" t="s">
        <v>193</v>
      </c>
      <c r="K13" s="271"/>
    </row>
    <row r="14" spans="2:11" ht="18" customHeight="1" thickTop="1" x14ac:dyDescent="0.15">
      <c r="B14" s="114" t="s">
        <v>62</v>
      </c>
      <c r="C14" s="169" t="str">
        <f>IF(表5!C14="","",表5!C14)</f>
        <v/>
      </c>
      <c r="D14" s="185"/>
      <c r="E14" s="185"/>
      <c r="F14" s="173" t="str">
        <f>IF(C14="","",C14-D14-E14)</f>
        <v/>
      </c>
      <c r="G14" s="169">
        <f>IF(表5!I14="","",表5!I14)</f>
        <v>0</v>
      </c>
      <c r="H14" s="169">
        <f>IF($C14="",0,G14*(D14/$C14))</f>
        <v>0</v>
      </c>
      <c r="I14" s="169">
        <f>IF($C14="",0,G14*(E14/$C14))</f>
        <v>0</v>
      </c>
      <c r="J14" s="139">
        <f>IF(G14=0,0,G14-H14-I14)</f>
        <v>0</v>
      </c>
      <c r="K14" s="63" t="s">
        <v>167</v>
      </c>
    </row>
    <row r="15" spans="2:11" ht="18" customHeight="1" x14ac:dyDescent="0.15">
      <c r="B15" s="115" t="s">
        <v>18</v>
      </c>
      <c r="C15" s="169" t="str">
        <f>IF(表5!C15="","",表5!C15)</f>
        <v/>
      </c>
      <c r="D15" s="135"/>
      <c r="E15" s="135"/>
      <c r="F15" s="169" t="str">
        <f>IF(C15="","",C15-D15-E15)</f>
        <v/>
      </c>
      <c r="G15" s="169">
        <f>IF(表5!I15="","",表5!I15)</f>
        <v>0</v>
      </c>
      <c r="H15" s="169">
        <f>IF($C15="",0,G15*(D15/$C15))</f>
        <v>0</v>
      </c>
      <c r="I15" s="169">
        <f>IF($C15="",0,G15*(E15/$C15))</f>
        <v>0</v>
      </c>
      <c r="J15" s="139">
        <f>IF(G15=0,0,G15-H15-I15)</f>
        <v>0</v>
      </c>
      <c r="K15" s="63" t="s">
        <v>168</v>
      </c>
    </row>
    <row r="16" spans="2:11" ht="18" customHeight="1" thickBot="1" x14ac:dyDescent="0.2">
      <c r="B16" s="115" t="s">
        <v>105</v>
      </c>
      <c r="C16" s="169" t="str">
        <f>IF(表5!C16="","",表5!C16)</f>
        <v/>
      </c>
      <c r="D16" s="135"/>
      <c r="E16" s="135"/>
      <c r="F16" s="169" t="str">
        <f>IF(C16="","",C16-D16-E16)</f>
        <v/>
      </c>
      <c r="G16" s="169">
        <f>IF(表5!I16="","",表5!I16)</f>
        <v>0</v>
      </c>
      <c r="H16" s="169">
        <f>IF($C16="",0,G16*(D16/$C16))</f>
        <v>0</v>
      </c>
      <c r="I16" s="169">
        <f>IF($C16="",0,G16*(E16/$C16))</f>
        <v>0</v>
      </c>
      <c r="J16" s="139">
        <f>IF(G16=0,0,G16-H16-I16)</f>
        <v>0</v>
      </c>
      <c r="K16" s="63" t="s">
        <v>169</v>
      </c>
    </row>
    <row r="17" spans="2:10" ht="18" customHeight="1" thickTop="1" thickBot="1" x14ac:dyDescent="0.2">
      <c r="B17" s="181" t="s">
        <v>23</v>
      </c>
      <c r="C17" s="178">
        <f t="shared" ref="C17:J17" si="0">SUM(C14:C16)</f>
        <v>0</v>
      </c>
      <c r="D17" s="178">
        <f t="shared" si="0"/>
        <v>0</v>
      </c>
      <c r="E17" s="178">
        <f t="shared" si="0"/>
        <v>0</v>
      </c>
      <c r="F17" s="178">
        <f t="shared" si="0"/>
        <v>0</v>
      </c>
      <c r="G17" s="172">
        <f t="shared" si="0"/>
        <v>0</v>
      </c>
      <c r="H17" s="172">
        <f t="shared" si="0"/>
        <v>0</v>
      </c>
      <c r="I17" s="172">
        <f t="shared" si="0"/>
        <v>0</v>
      </c>
      <c r="J17" s="133">
        <f t="shared" si="0"/>
        <v>0</v>
      </c>
    </row>
    <row r="18" spans="2:10" ht="18" customHeight="1" x14ac:dyDescent="0.15">
      <c r="B18" s="100"/>
      <c r="C18" s="107"/>
      <c r="D18" s="8"/>
      <c r="E18" s="107"/>
      <c r="F18" s="8"/>
      <c r="G18" s="101"/>
      <c r="H18" s="101"/>
      <c r="I18" s="41"/>
      <c r="J18" s="29"/>
    </row>
    <row r="19" spans="2:10" ht="18" customHeight="1" x14ac:dyDescent="0.15">
      <c r="B19" s="26"/>
      <c r="C19" s="107"/>
      <c r="D19" s="8"/>
      <c r="E19" s="107"/>
      <c r="F19" s="8"/>
      <c r="G19" s="101"/>
      <c r="H19" s="101"/>
      <c r="I19" s="41"/>
      <c r="J19" s="29"/>
    </row>
    <row r="20" spans="2:10" s="14" customFormat="1" x14ac:dyDescent="0.15"/>
    <row r="21" spans="2:10" s="14" customFormat="1" x14ac:dyDescent="0.15"/>
    <row r="22" spans="2:10" s="14" customFormat="1" x14ac:dyDescent="0.15"/>
    <row r="23" spans="2:10" s="14" customFormat="1" x14ac:dyDescent="0.15"/>
    <row r="24" spans="2:10" s="14" customFormat="1" x14ac:dyDescent="0.15"/>
    <row r="25" spans="2:10" s="14" customFormat="1" x14ac:dyDescent="0.15"/>
    <row r="26" spans="2:10" s="14" customFormat="1" x14ac:dyDescent="0.15"/>
    <row r="27" spans="2:10" s="14" customFormat="1" x14ac:dyDescent="0.15"/>
    <row r="28" spans="2:10" s="14" customFormat="1" x14ac:dyDescent="0.15"/>
    <row r="29" spans="2:10" s="14" customFormat="1" x14ac:dyDescent="0.15"/>
    <row r="30" spans="2:10" s="14" customFormat="1" x14ac:dyDescent="0.15"/>
    <row r="31" spans="2:10" s="14" customFormat="1" x14ac:dyDescent="0.15"/>
    <row r="32" spans="2:10"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mergeCells count="6">
    <mergeCell ref="B3:J4"/>
    <mergeCell ref="B9:J9"/>
    <mergeCell ref="B10:G10"/>
    <mergeCell ref="C12:F12"/>
    <mergeCell ref="G12:J12"/>
    <mergeCell ref="B12:B13"/>
  </mergeCells>
  <phoneticPr fontId="1"/>
  <pageMargins left="0.78740157480314965" right="0.78740157480314965" top="0.39370078740157483" bottom="0.39370078740157483" header="0.51181102362204722" footer="0.51181102362204722"/>
  <pageSetup paperSize="9" scale="65" fitToHeight="0" orientation="portrait" cellComments="asDisplayed" verticalDpi="7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N125"/>
  <sheetViews>
    <sheetView view="pageBreakPreview" topLeftCell="A113" zoomScaleNormal="100" zoomScaleSheetLayoutView="100" workbookViewId="0">
      <selection activeCell="A5" sqref="A5"/>
    </sheetView>
  </sheetViews>
  <sheetFormatPr defaultColWidth="9" defaultRowHeight="13.5" outlineLevelRow="1" x14ac:dyDescent="0.15"/>
  <cols>
    <col min="1" max="2" width="2.625" style="13" customWidth="1"/>
    <col min="3" max="3" width="19.875" style="13" customWidth="1"/>
    <col min="4" max="12" width="13.875" style="13" customWidth="1"/>
    <col min="13" max="13" width="4.625" style="13" customWidth="1"/>
    <col min="14" max="16384" width="9" style="13"/>
  </cols>
  <sheetData>
    <row r="1" spans="1:13" ht="26.25" customHeight="1" x14ac:dyDescent="0.15">
      <c r="M1" s="45" t="s">
        <v>166</v>
      </c>
    </row>
    <row r="2" spans="1:13" ht="18.75" customHeight="1" x14ac:dyDescent="0.15"/>
    <row r="3" spans="1:13" ht="21" customHeight="1" x14ac:dyDescent="0.15">
      <c r="A3" s="423" t="s">
        <v>399</v>
      </c>
      <c r="B3" s="423"/>
      <c r="C3" s="423"/>
      <c r="D3" s="423"/>
      <c r="E3" s="423"/>
      <c r="F3" s="423"/>
      <c r="G3" s="423"/>
      <c r="H3" s="423"/>
      <c r="I3" s="423"/>
      <c r="J3" s="423"/>
      <c r="K3" s="423"/>
      <c r="L3" s="423"/>
      <c r="M3" s="423"/>
    </row>
    <row r="4" spans="1:13" ht="21" customHeight="1" x14ac:dyDescent="0.15">
      <c r="A4" s="423"/>
      <c r="B4" s="423"/>
      <c r="C4" s="423"/>
      <c r="D4" s="423"/>
      <c r="E4" s="423"/>
      <c r="F4" s="423"/>
      <c r="G4" s="423"/>
      <c r="H4" s="423"/>
      <c r="I4" s="423"/>
      <c r="J4" s="423"/>
      <c r="K4" s="423"/>
      <c r="L4" s="423"/>
      <c r="M4" s="423"/>
    </row>
    <row r="5" spans="1:13" ht="21" customHeight="1" x14ac:dyDescent="0.15">
      <c r="C5" s="48"/>
      <c r="E5" s="39"/>
      <c r="F5" s="39"/>
      <c r="G5" s="39"/>
      <c r="H5" s="39"/>
      <c r="L5" s="212" t="str">
        <f>IF(表紙!$G$8="","会社名",表紙!$G$8)</f>
        <v>会社名</v>
      </c>
    </row>
    <row r="6" spans="1:13" ht="21" customHeight="1" x14ac:dyDescent="0.15">
      <c r="C6" s="48"/>
      <c r="E6" s="39"/>
      <c r="F6" s="39"/>
      <c r="G6" s="39"/>
      <c r="H6" s="39"/>
      <c r="L6" s="63"/>
    </row>
    <row r="7" spans="1:13" ht="22.5" customHeight="1" x14ac:dyDescent="0.15">
      <c r="C7" s="48" t="s">
        <v>349</v>
      </c>
    </row>
    <row r="8" spans="1:13" ht="19.5" customHeight="1" thickBot="1" x14ac:dyDescent="0.2">
      <c r="I8" s="66"/>
      <c r="J8" s="66"/>
      <c r="K8" s="66"/>
    </row>
    <row r="9" spans="1:13" ht="37.5" customHeight="1" thickTop="1" thickBot="1" x14ac:dyDescent="0.2">
      <c r="C9" s="425" t="s">
        <v>350</v>
      </c>
      <c r="D9" s="426"/>
      <c r="E9" s="426"/>
      <c r="F9" s="426"/>
      <c r="G9" s="426"/>
      <c r="H9" s="426"/>
      <c r="I9" s="426"/>
      <c r="J9" s="426"/>
      <c r="K9" s="426"/>
      <c r="L9" s="427"/>
    </row>
    <row r="10" spans="1:13" ht="18.75" customHeight="1" thickTop="1" thickBot="1" x14ac:dyDescent="0.2">
      <c r="C10" s="428" t="s">
        <v>294</v>
      </c>
      <c r="D10" s="428"/>
      <c r="E10" s="428"/>
      <c r="F10" s="428"/>
      <c r="G10" s="428"/>
      <c r="H10" s="428"/>
      <c r="I10" s="428"/>
      <c r="J10" s="428"/>
      <c r="K10" s="428"/>
      <c r="L10" s="428"/>
    </row>
    <row r="11" spans="1:13" ht="55.5" customHeight="1" x14ac:dyDescent="0.15">
      <c r="C11" s="618" t="s">
        <v>255</v>
      </c>
      <c r="D11" s="603" t="s">
        <v>56</v>
      </c>
      <c r="E11" s="603"/>
      <c r="F11" s="603"/>
      <c r="G11" s="603"/>
      <c r="H11" s="603" t="s">
        <v>332</v>
      </c>
      <c r="I11" s="466" t="s">
        <v>80</v>
      </c>
      <c r="J11" s="617"/>
      <c r="K11" s="617"/>
      <c r="L11" s="467"/>
    </row>
    <row r="12" spans="1:13" ht="18" customHeight="1" thickBot="1" x14ac:dyDescent="0.2">
      <c r="C12" s="619"/>
      <c r="D12" s="44"/>
      <c r="E12" s="166" t="s">
        <v>191</v>
      </c>
      <c r="F12" s="166" t="s">
        <v>192</v>
      </c>
      <c r="G12" s="166" t="s">
        <v>193</v>
      </c>
      <c r="H12" s="620"/>
      <c r="I12" s="44"/>
      <c r="J12" s="166" t="s">
        <v>191</v>
      </c>
      <c r="K12" s="166" t="s">
        <v>192</v>
      </c>
      <c r="L12" s="270" t="s">
        <v>193</v>
      </c>
      <c r="M12" s="271"/>
    </row>
    <row r="13" spans="1:13" ht="18" customHeight="1" thickTop="1" x14ac:dyDescent="0.15">
      <c r="C13" s="188" t="str">
        <f>IF(表6!$C13="","",表6!$C13)</f>
        <v/>
      </c>
      <c r="D13" s="192" t="str">
        <f>IF(表6!$D13="","",表6!$D13)</f>
        <v/>
      </c>
      <c r="E13" s="274"/>
      <c r="F13" s="274"/>
      <c r="G13" s="192" t="str">
        <f>IF(D13="","",D13-E13-F13)</f>
        <v/>
      </c>
      <c r="H13" s="143" t="str">
        <f>IF(表6!$F13="","",表6!$F13)</f>
        <v/>
      </c>
      <c r="I13" s="194" t="str">
        <f>IF(H13="","",表6!G13)</f>
        <v/>
      </c>
      <c r="J13" s="194" t="str">
        <f>IF($D13="","",ROUND(E13*$H13,6))</f>
        <v/>
      </c>
      <c r="K13" s="194" t="str">
        <f>IF($D13="","",ROUND(F13*$H13,6))</f>
        <v/>
      </c>
      <c r="L13" s="161" t="str">
        <f>IF(I13="","",I13-J13-K13)</f>
        <v/>
      </c>
    </row>
    <row r="14" spans="1:13" ht="18" customHeight="1" x14ac:dyDescent="0.15">
      <c r="C14" s="189" t="str">
        <f>IF(表6!$C14="","",表6!$C14)</f>
        <v/>
      </c>
      <c r="D14" s="193" t="str">
        <f>IF(表6!$D14="","",表6!$D14)</f>
        <v/>
      </c>
      <c r="E14" s="273"/>
      <c r="F14" s="273"/>
      <c r="G14" s="193" t="str">
        <f t="shared" ref="G14:G97" si="0">IF(D14="","",D14-E14-F14)</f>
        <v/>
      </c>
      <c r="H14" s="144" t="str">
        <f>IF(表6!$F14="","",表6!$F14)</f>
        <v/>
      </c>
      <c r="I14" s="195" t="str">
        <f>IF(H14="","",表6!G14)</f>
        <v/>
      </c>
      <c r="J14" s="195" t="str">
        <f t="shared" ref="J14:K74" si="1">IF($D14="","",ROUND(E14*$H14,6))</f>
        <v/>
      </c>
      <c r="K14" s="195" t="str">
        <f t="shared" si="1"/>
        <v/>
      </c>
      <c r="L14" s="225" t="str">
        <f t="shared" ref="L14:L97" si="2">IF(I14="","",I14-J14-K14)</f>
        <v/>
      </c>
    </row>
    <row r="15" spans="1:13" ht="18" customHeight="1" x14ac:dyDescent="0.15">
      <c r="C15" s="189" t="str">
        <f>IF(表6!$C15="","",表6!$C15)</f>
        <v/>
      </c>
      <c r="D15" s="193" t="str">
        <f>IF(表6!$D15="","",表6!$D15)</f>
        <v/>
      </c>
      <c r="E15" s="273"/>
      <c r="F15" s="273"/>
      <c r="G15" s="193" t="str">
        <f t="shared" si="0"/>
        <v/>
      </c>
      <c r="H15" s="144" t="str">
        <f>IF(表6!$F15="","",表6!$F15)</f>
        <v/>
      </c>
      <c r="I15" s="195" t="str">
        <f>IF(H15="","",表6!G15)</f>
        <v/>
      </c>
      <c r="J15" s="195" t="str">
        <f t="shared" si="1"/>
        <v/>
      </c>
      <c r="K15" s="195" t="str">
        <f t="shared" si="1"/>
        <v/>
      </c>
      <c r="L15" s="225" t="str">
        <f t="shared" si="2"/>
        <v/>
      </c>
    </row>
    <row r="16" spans="1:13" ht="18" customHeight="1" x14ac:dyDescent="0.15">
      <c r="C16" s="189" t="str">
        <f>IF(表6!$C16="","",表6!$C16)</f>
        <v/>
      </c>
      <c r="D16" s="193" t="str">
        <f>IF(表6!$D16="","",表6!$D16)</f>
        <v/>
      </c>
      <c r="E16" s="273"/>
      <c r="F16" s="273"/>
      <c r="G16" s="193" t="str">
        <f t="shared" si="0"/>
        <v/>
      </c>
      <c r="H16" s="144" t="str">
        <f>IF(表6!$F16="","",表6!$F16)</f>
        <v/>
      </c>
      <c r="I16" s="195" t="str">
        <f>IF(H16="","",表6!G16)</f>
        <v/>
      </c>
      <c r="J16" s="195" t="str">
        <f t="shared" si="1"/>
        <v/>
      </c>
      <c r="K16" s="195" t="str">
        <f t="shared" si="1"/>
        <v/>
      </c>
      <c r="L16" s="225" t="str">
        <f t="shared" si="2"/>
        <v/>
      </c>
    </row>
    <row r="17" spans="3:12" ht="18" customHeight="1" x14ac:dyDescent="0.15">
      <c r="C17" s="189" t="str">
        <f>IF(表6!$C17="","",表6!$C17)</f>
        <v/>
      </c>
      <c r="D17" s="193" t="str">
        <f>IF(表6!$D17="","",表6!$D17)</f>
        <v/>
      </c>
      <c r="E17" s="273"/>
      <c r="F17" s="273"/>
      <c r="G17" s="193" t="str">
        <f t="shared" si="0"/>
        <v/>
      </c>
      <c r="H17" s="144" t="str">
        <f>IF(表6!$F17="","",表6!$F17)</f>
        <v/>
      </c>
      <c r="I17" s="195" t="str">
        <f>IF(H17="","",表6!G17)</f>
        <v/>
      </c>
      <c r="J17" s="195" t="str">
        <f t="shared" si="1"/>
        <v/>
      </c>
      <c r="K17" s="195" t="str">
        <f t="shared" si="1"/>
        <v/>
      </c>
      <c r="L17" s="225" t="str">
        <f t="shared" si="2"/>
        <v/>
      </c>
    </row>
    <row r="18" spans="3:12" ht="18" customHeight="1" x14ac:dyDescent="0.15">
      <c r="C18" s="189" t="str">
        <f>IF(表6!$C18="","",表6!$C18)</f>
        <v/>
      </c>
      <c r="D18" s="193" t="str">
        <f>IF(表6!$D18="","",表6!$D18)</f>
        <v/>
      </c>
      <c r="E18" s="273"/>
      <c r="F18" s="273"/>
      <c r="G18" s="193" t="str">
        <f t="shared" si="0"/>
        <v/>
      </c>
      <c r="H18" s="144" t="str">
        <f>IF(表6!$F18="","",表6!$F18)</f>
        <v/>
      </c>
      <c r="I18" s="195" t="str">
        <f>IF(H18="","",表6!G18)</f>
        <v/>
      </c>
      <c r="J18" s="195" t="str">
        <f t="shared" si="1"/>
        <v/>
      </c>
      <c r="K18" s="195" t="str">
        <f t="shared" si="1"/>
        <v/>
      </c>
      <c r="L18" s="225" t="str">
        <f t="shared" si="2"/>
        <v/>
      </c>
    </row>
    <row r="19" spans="3:12" ht="18" customHeight="1" x14ac:dyDescent="0.15">
      <c r="C19" s="189" t="str">
        <f>IF(表6!$C19="","",表6!$C19)</f>
        <v/>
      </c>
      <c r="D19" s="193" t="str">
        <f>IF(表6!$D19="","",表6!$D19)</f>
        <v/>
      </c>
      <c r="E19" s="273"/>
      <c r="F19" s="273"/>
      <c r="G19" s="193" t="str">
        <f t="shared" si="0"/>
        <v/>
      </c>
      <c r="H19" s="144" t="str">
        <f>IF(表6!$F19="","",表6!$F19)</f>
        <v/>
      </c>
      <c r="I19" s="195" t="str">
        <f>IF(H19="","",表6!G19)</f>
        <v/>
      </c>
      <c r="J19" s="195" t="str">
        <f t="shared" si="1"/>
        <v/>
      </c>
      <c r="K19" s="195" t="str">
        <f t="shared" si="1"/>
        <v/>
      </c>
      <c r="L19" s="225" t="str">
        <f t="shared" si="2"/>
        <v/>
      </c>
    </row>
    <row r="20" spans="3:12" ht="18" customHeight="1" x14ac:dyDescent="0.15">
      <c r="C20" s="189" t="str">
        <f>IF(表6!$C20="","",表6!$C20)</f>
        <v/>
      </c>
      <c r="D20" s="193" t="str">
        <f>IF(表6!$D20="","",表6!$D20)</f>
        <v/>
      </c>
      <c r="E20" s="273"/>
      <c r="F20" s="273"/>
      <c r="G20" s="193" t="str">
        <f t="shared" si="0"/>
        <v/>
      </c>
      <c r="H20" s="144" t="str">
        <f>IF(表6!$F20="","",表6!$F20)</f>
        <v/>
      </c>
      <c r="I20" s="195" t="str">
        <f>IF(H20="","",表6!G20)</f>
        <v/>
      </c>
      <c r="J20" s="195" t="str">
        <f t="shared" si="1"/>
        <v/>
      </c>
      <c r="K20" s="195" t="str">
        <f t="shared" si="1"/>
        <v/>
      </c>
      <c r="L20" s="225" t="str">
        <f t="shared" si="2"/>
        <v/>
      </c>
    </row>
    <row r="21" spans="3:12" ht="18" customHeight="1" x14ac:dyDescent="0.15">
      <c r="C21" s="189" t="str">
        <f>IF(表6!$C21="","",表6!$C21)</f>
        <v/>
      </c>
      <c r="D21" s="193" t="str">
        <f>IF(表6!$D21="","",表6!$D21)</f>
        <v/>
      </c>
      <c r="E21" s="273"/>
      <c r="F21" s="273"/>
      <c r="G21" s="193" t="str">
        <f t="shared" si="0"/>
        <v/>
      </c>
      <c r="H21" s="144" t="str">
        <f>IF(表6!$F21="","",表6!$F21)</f>
        <v/>
      </c>
      <c r="I21" s="195" t="str">
        <f>IF(H21="","",表6!G21)</f>
        <v/>
      </c>
      <c r="J21" s="195" t="str">
        <f t="shared" si="1"/>
        <v/>
      </c>
      <c r="K21" s="195" t="str">
        <f t="shared" si="1"/>
        <v/>
      </c>
      <c r="L21" s="225" t="str">
        <f t="shared" si="2"/>
        <v/>
      </c>
    </row>
    <row r="22" spans="3:12" ht="18" customHeight="1" x14ac:dyDescent="0.15">
      <c r="C22" s="189" t="str">
        <f>IF(表6!$C22="","",表6!$C22)</f>
        <v/>
      </c>
      <c r="D22" s="193" t="str">
        <f>IF(表6!$D22="","",表6!$D22)</f>
        <v/>
      </c>
      <c r="E22" s="273"/>
      <c r="F22" s="273"/>
      <c r="G22" s="193" t="str">
        <f t="shared" si="0"/>
        <v/>
      </c>
      <c r="H22" s="144" t="str">
        <f>IF(表6!$F22="","",表6!$F22)</f>
        <v/>
      </c>
      <c r="I22" s="195" t="str">
        <f>IF(H22="","",表6!G22)</f>
        <v/>
      </c>
      <c r="J22" s="195" t="str">
        <f t="shared" si="1"/>
        <v/>
      </c>
      <c r="K22" s="195" t="str">
        <f t="shared" si="1"/>
        <v/>
      </c>
      <c r="L22" s="225" t="str">
        <f t="shared" si="2"/>
        <v/>
      </c>
    </row>
    <row r="23" spans="3:12" ht="18" hidden="1" customHeight="1" outlineLevel="1" x14ac:dyDescent="0.15">
      <c r="C23" s="189" t="str">
        <f>IF(表6!$C23="","",表6!$C23)</f>
        <v/>
      </c>
      <c r="D23" s="193" t="str">
        <f>IF(表6!$D23="","",表6!$D23)</f>
        <v/>
      </c>
      <c r="E23" s="273"/>
      <c r="F23" s="273"/>
      <c r="G23" s="193" t="str">
        <f t="shared" si="0"/>
        <v/>
      </c>
      <c r="H23" s="144" t="str">
        <f>IF(表6!$F23="","",表6!$F23)</f>
        <v/>
      </c>
      <c r="I23" s="195" t="str">
        <f>IF(H23="","",表6!G23)</f>
        <v/>
      </c>
      <c r="J23" s="195" t="str">
        <f t="shared" si="1"/>
        <v/>
      </c>
      <c r="K23" s="195" t="str">
        <f t="shared" si="1"/>
        <v/>
      </c>
      <c r="L23" s="225" t="str">
        <f t="shared" si="2"/>
        <v/>
      </c>
    </row>
    <row r="24" spans="3:12" ht="18" hidden="1" customHeight="1" outlineLevel="1" x14ac:dyDescent="0.15">
      <c r="C24" s="189" t="str">
        <f>IF(表6!$C24="","",表6!$C24)</f>
        <v/>
      </c>
      <c r="D24" s="193" t="str">
        <f>IF(表6!$D24="","",表6!$D24)</f>
        <v/>
      </c>
      <c r="E24" s="273"/>
      <c r="F24" s="273"/>
      <c r="G24" s="193" t="str">
        <f t="shared" si="0"/>
        <v/>
      </c>
      <c r="H24" s="144" t="str">
        <f>IF(表6!$F24="","",表6!$F24)</f>
        <v/>
      </c>
      <c r="I24" s="195" t="str">
        <f>IF(H24="","",表6!G24)</f>
        <v/>
      </c>
      <c r="J24" s="195" t="str">
        <f t="shared" si="1"/>
        <v/>
      </c>
      <c r="K24" s="195" t="str">
        <f t="shared" si="1"/>
        <v/>
      </c>
      <c r="L24" s="225" t="str">
        <f t="shared" si="2"/>
        <v/>
      </c>
    </row>
    <row r="25" spans="3:12" ht="18" hidden="1" customHeight="1" outlineLevel="1" x14ac:dyDescent="0.15">
      <c r="C25" s="189" t="str">
        <f>IF(表6!$C25="","",表6!$C25)</f>
        <v/>
      </c>
      <c r="D25" s="190" t="str">
        <f>IF(表6!$D25="","",表6!$D25)</f>
        <v/>
      </c>
      <c r="E25" s="286"/>
      <c r="F25" s="286"/>
      <c r="G25" s="190" t="str">
        <f t="shared" si="0"/>
        <v/>
      </c>
      <c r="H25" s="144" t="str">
        <f>IF(表6!$F25="","",表6!$F25)</f>
        <v/>
      </c>
      <c r="I25" s="195" t="str">
        <f>IF(H25="","",表6!G25)</f>
        <v/>
      </c>
      <c r="J25" s="195" t="str">
        <f t="shared" si="1"/>
        <v/>
      </c>
      <c r="K25" s="195" t="str">
        <f t="shared" si="1"/>
        <v/>
      </c>
      <c r="L25" s="225" t="str">
        <f t="shared" si="2"/>
        <v/>
      </c>
    </row>
    <row r="26" spans="3:12" ht="18" hidden="1" customHeight="1" outlineLevel="1" x14ac:dyDescent="0.15">
      <c r="C26" s="189" t="str">
        <f>IF(表6!$C26="","",表6!$C26)</f>
        <v/>
      </c>
      <c r="D26" s="190" t="str">
        <f>IF(表6!$D26="","",表6!$D26)</f>
        <v/>
      </c>
      <c r="E26" s="286"/>
      <c r="F26" s="286"/>
      <c r="G26" s="190" t="str">
        <f t="shared" si="0"/>
        <v/>
      </c>
      <c r="H26" s="144" t="str">
        <f>IF(表6!$F26="","",表6!$F26)</f>
        <v/>
      </c>
      <c r="I26" s="195" t="str">
        <f>IF(H26="","",表6!G26)</f>
        <v/>
      </c>
      <c r="J26" s="195" t="str">
        <f t="shared" si="1"/>
        <v/>
      </c>
      <c r="K26" s="195" t="str">
        <f t="shared" si="1"/>
        <v/>
      </c>
      <c r="L26" s="225" t="str">
        <f t="shared" si="2"/>
        <v/>
      </c>
    </row>
    <row r="27" spans="3:12" ht="18" hidden="1" customHeight="1" outlineLevel="1" x14ac:dyDescent="0.15">
      <c r="C27" s="189" t="str">
        <f>IF(表6!$C27="","",表6!$C27)</f>
        <v/>
      </c>
      <c r="D27" s="190" t="str">
        <f>IF(表6!$D27="","",表6!$D27)</f>
        <v/>
      </c>
      <c r="E27" s="286"/>
      <c r="F27" s="286"/>
      <c r="G27" s="190" t="str">
        <f t="shared" si="0"/>
        <v/>
      </c>
      <c r="H27" s="144" t="str">
        <f>IF(表6!$F27="","",表6!$F27)</f>
        <v/>
      </c>
      <c r="I27" s="195" t="str">
        <f>IF(H27="","",表6!G27)</f>
        <v/>
      </c>
      <c r="J27" s="195" t="str">
        <f t="shared" si="1"/>
        <v/>
      </c>
      <c r="K27" s="195" t="str">
        <f t="shared" si="1"/>
        <v/>
      </c>
      <c r="L27" s="225" t="str">
        <f t="shared" si="2"/>
        <v/>
      </c>
    </row>
    <row r="28" spans="3:12" ht="18" hidden="1" customHeight="1" outlineLevel="1" x14ac:dyDescent="0.15">
      <c r="C28" s="189" t="str">
        <f>IF(表6!$C28="","",表6!$C28)</f>
        <v/>
      </c>
      <c r="D28" s="190" t="str">
        <f>IF(表6!$D28="","",表6!$D28)</f>
        <v/>
      </c>
      <c r="E28" s="286"/>
      <c r="F28" s="286"/>
      <c r="G28" s="190" t="str">
        <f t="shared" si="0"/>
        <v/>
      </c>
      <c r="H28" s="144" t="str">
        <f>IF(表6!$F28="","",表6!$F28)</f>
        <v/>
      </c>
      <c r="I28" s="195" t="str">
        <f>IF(H28="","",表6!G28)</f>
        <v/>
      </c>
      <c r="J28" s="195" t="str">
        <f t="shared" si="1"/>
        <v/>
      </c>
      <c r="K28" s="195" t="str">
        <f t="shared" si="1"/>
        <v/>
      </c>
      <c r="L28" s="225" t="str">
        <f t="shared" si="2"/>
        <v/>
      </c>
    </row>
    <row r="29" spans="3:12" ht="18" hidden="1" customHeight="1" outlineLevel="1" x14ac:dyDescent="0.15">
      <c r="C29" s="189" t="str">
        <f>IF(表6!$C29="","",表6!$C29)</f>
        <v/>
      </c>
      <c r="D29" s="190" t="str">
        <f>IF(表6!$D29="","",表6!$D29)</f>
        <v/>
      </c>
      <c r="E29" s="286"/>
      <c r="F29" s="286"/>
      <c r="G29" s="190" t="str">
        <f t="shared" si="0"/>
        <v/>
      </c>
      <c r="H29" s="144" t="str">
        <f>IF(表6!$F29="","",表6!$F29)</f>
        <v/>
      </c>
      <c r="I29" s="195" t="str">
        <f>IF(H29="","",表6!G29)</f>
        <v/>
      </c>
      <c r="J29" s="195" t="str">
        <f t="shared" si="1"/>
        <v/>
      </c>
      <c r="K29" s="195" t="str">
        <f t="shared" si="1"/>
        <v/>
      </c>
      <c r="L29" s="225" t="str">
        <f t="shared" si="2"/>
        <v/>
      </c>
    </row>
    <row r="30" spans="3:12" ht="18" hidden="1" customHeight="1" outlineLevel="1" x14ac:dyDescent="0.15">
      <c r="C30" s="189" t="str">
        <f>IF(表6!$C30="","",表6!$C30)</f>
        <v/>
      </c>
      <c r="D30" s="190" t="str">
        <f>IF(表6!$D30="","",表6!$D30)</f>
        <v/>
      </c>
      <c r="E30" s="286"/>
      <c r="F30" s="286"/>
      <c r="G30" s="190" t="str">
        <f t="shared" si="0"/>
        <v/>
      </c>
      <c r="H30" s="144" t="str">
        <f>IF(表6!$F30="","",表6!$F30)</f>
        <v/>
      </c>
      <c r="I30" s="195" t="str">
        <f>IF(H30="","",表6!G30)</f>
        <v/>
      </c>
      <c r="J30" s="195" t="str">
        <f t="shared" si="1"/>
        <v/>
      </c>
      <c r="K30" s="195" t="str">
        <f t="shared" si="1"/>
        <v/>
      </c>
      <c r="L30" s="225" t="str">
        <f t="shared" si="2"/>
        <v/>
      </c>
    </row>
    <row r="31" spans="3:12" ht="18" hidden="1" customHeight="1" outlineLevel="1" x14ac:dyDescent="0.15">
      <c r="C31" s="189" t="str">
        <f>IF(表6!$C31="","",表6!$C31)</f>
        <v/>
      </c>
      <c r="D31" s="190" t="str">
        <f>IF(表6!$D31="","",表6!$D31)</f>
        <v/>
      </c>
      <c r="E31" s="286"/>
      <c r="F31" s="286"/>
      <c r="G31" s="190" t="str">
        <f t="shared" si="0"/>
        <v/>
      </c>
      <c r="H31" s="144" t="str">
        <f>IF(表6!$F31="","",表6!$F31)</f>
        <v/>
      </c>
      <c r="I31" s="195" t="str">
        <f>IF(H31="","",表6!G31)</f>
        <v/>
      </c>
      <c r="J31" s="195" t="str">
        <f t="shared" si="1"/>
        <v/>
      </c>
      <c r="K31" s="195" t="str">
        <f t="shared" si="1"/>
        <v/>
      </c>
      <c r="L31" s="225" t="str">
        <f t="shared" si="2"/>
        <v/>
      </c>
    </row>
    <row r="32" spans="3:12" ht="18" hidden="1" customHeight="1" outlineLevel="1" x14ac:dyDescent="0.15">
      <c r="C32" s="189" t="str">
        <f>IF(表6!$C32="","",表6!$C32)</f>
        <v/>
      </c>
      <c r="D32" s="190" t="str">
        <f>IF(表6!$D32="","",表6!$D32)</f>
        <v/>
      </c>
      <c r="E32" s="286"/>
      <c r="F32" s="286"/>
      <c r="G32" s="190" t="str">
        <f t="shared" si="0"/>
        <v/>
      </c>
      <c r="H32" s="144" t="str">
        <f>IF(表6!$F32="","",表6!$F32)</f>
        <v/>
      </c>
      <c r="I32" s="195" t="str">
        <f>IF(H32="","",表6!G32)</f>
        <v/>
      </c>
      <c r="J32" s="195" t="str">
        <f t="shared" si="1"/>
        <v/>
      </c>
      <c r="K32" s="195" t="str">
        <f t="shared" si="1"/>
        <v/>
      </c>
      <c r="L32" s="225" t="str">
        <f t="shared" si="2"/>
        <v/>
      </c>
    </row>
    <row r="33" spans="3:12" ht="18" hidden="1" customHeight="1" outlineLevel="1" x14ac:dyDescent="0.15">
      <c r="C33" s="189" t="str">
        <f>IF(表6!$C33="","",表6!$C33)</f>
        <v/>
      </c>
      <c r="D33" s="190" t="str">
        <f>IF(表6!$D33="","",表6!$D33)</f>
        <v/>
      </c>
      <c r="E33" s="286"/>
      <c r="F33" s="286"/>
      <c r="G33" s="190" t="str">
        <f t="shared" si="0"/>
        <v/>
      </c>
      <c r="H33" s="144" t="str">
        <f>IF(表6!$F33="","",表6!$F33)</f>
        <v/>
      </c>
      <c r="I33" s="195" t="str">
        <f>IF(H33="","",表6!G33)</f>
        <v/>
      </c>
      <c r="J33" s="195" t="str">
        <f t="shared" si="1"/>
        <v/>
      </c>
      <c r="K33" s="195" t="str">
        <f t="shared" si="1"/>
        <v/>
      </c>
      <c r="L33" s="225" t="str">
        <f t="shared" si="2"/>
        <v/>
      </c>
    </row>
    <row r="34" spans="3:12" ht="18" hidden="1" customHeight="1" outlineLevel="1" x14ac:dyDescent="0.15">
      <c r="C34" s="189" t="str">
        <f>IF(表6!$C34="","",表6!$C34)</f>
        <v/>
      </c>
      <c r="D34" s="190" t="str">
        <f>IF(表6!$D34="","",表6!$D34)</f>
        <v/>
      </c>
      <c r="E34" s="286"/>
      <c r="F34" s="286"/>
      <c r="G34" s="190" t="str">
        <f t="shared" si="0"/>
        <v/>
      </c>
      <c r="H34" s="144" t="str">
        <f>IF(表6!$F34="","",表6!$F34)</f>
        <v/>
      </c>
      <c r="I34" s="195" t="str">
        <f>IF(H34="","",表6!G34)</f>
        <v/>
      </c>
      <c r="J34" s="195" t="str">
        <f t="shared" si="1"/>
        <v/>
      </c>
      <c r="K34" s="195" t="str">
        <f t="shared" si="1"/>
        <v/>
      </c>
      <c r="L34" s="225" t="str">
        <f t="shared" si="2"/>
        <v/>
      </c>
    </row>
    <row r="35" spans="3:12" ht="18" hidden="1" customHeight="1" outlineLevel="1" x14ac:dyDescent="0.15">
      <c r="C35" s="189" t="str">
        <f>IF(表6!$C35="","",表6!$C35)</f>
        <v/>
      </c>
      <c r="D35" s="190" t="str">
        <f>IF(表6!$D35="","",表6!$D35)</f>
        <v/>
      </c>
      <c r="E35" s="286"/>
      <c r="F35" s="286"/>
      <c r="G35" s="190" t="str">
        <f t="shared" si="0"/>
        <v/>
      </c>
      <c r="H35" s="144" t="str">
        <f>IF(表6!$F35="","",表6!$F35)</f>
        <v/>
      </c>
      <c r="I35" s="195" t="str">
        <f>IF(H35="","",表6!G35)</f>
        <v/>
      </c>
      <c r="J35" s="195" t="str">
        <f t="shared" si="1"/>
        <v/>
      </c>
      <c r="K35" s="195" t="str">
        <f t="shared" si="1"/>
        <v/>
      </c>
      <c r="L35" s="225" t="str">
        <f t="shared" si="2"/>
        <v/>
      </c>
    </row>
    <row r="36" spans="3:12" ht="18" hidden="1" customHeight="1" outlineLevel="1" x14ac:dyDescent="0.15">
      <c r="C36" s="189" t="str">
        <f>IF(表6!$C36="","",表6!$C36)</f>
        <v/>
      </c>
      <c r="D36" s="190" t="str">
        <f>IF(表6!$D36="","",表6!$D36)</f>
        <v/>
      </c>
      <c r="E36" s="286"/>
      <c r="F36" s="286"/>
      <c r="G36" s="190" t="str">
        <f t="shared" si="0"/>
        <v/>
      </c>
      <c r="H36" s="144" t="str">
        <f>IF(表6!$F36="","",表6!$F36)</f>
        <v/>
      </c>
      <c r="I36" s="195" t="str">
        <f>IF(H36="","",表6!G36)</f>
        <v/>
      </c>
      <c r="J36" s="195" t="str">
        <f t="shared" si="1"/>
        <v/>
      </c>
      <c r="K36" s="195" t="str">
        <f t="shared" si="1"/>
        <v/>
      </c>
      <c r="L36" s="225" t="str">
        <f t="shared" si="2"/>
        <v/>
      </c>
    </row>
    <row r="37" spans="3:12" ht="18" hidden="1" customHeight="1" outlineLevel="1" x14ac:dyDescent="0.15">
      <c r="C37" s="189" t="str">
        <f>IF(表6!$C37="","",表6!$C37)</f>
        <v/>
      </c>
      <c r="D37" s="190" t="str">
        <f>IF(表6!$D37="","",表6!$D37)</f>
        <v/>
      </c>
      <c r="E37" s="286"/>
      <c r="F37" s="286"/>
      <c r="G37" s="190" t="str">
        <f t="shared" si="0"/>
        <v/>
      </c>
      <c r="H37" s="144" t="str">
        <f>IF(表6!$F37="","",表6!$F37)</f>
        <v/>
      </c>
      <c r="I37" s="195" t="str">
        <f>IF(H37="","",表6!G37)</f>
        <v/>
      </c>
      <c r="J37" s="195" t="str">
        <f t="shared" si="1"/>
        <v/>
      </c>
      <c r="K37" s="195" t="str">
        <f t="shared" si="1"/>
        <v/>
      </c>
      <c r="L37" s="225" t="str">
        <f t="shared" si="2"/>
        <v/>
      </c>
    </row>
    <row r="38" spans="3:12" ht="18" hidden="1" customHeight="1" outlineLevel="1" x14ac:dyDescent="0.15">
      <c r="C38" s="189" t="str">
        <f>IF(表6!$C38="","",表6!$C38)</f>
        <v/>
      </c>
      <c r="D38" s="190" t="str">
        <f>IF(表6!$D38="","",表6!$D38)</f>
        <v/>
      </c>
      <c r="E38" s="286"/>
      <c r="F38" s="286"/>
      <c r="G38" s="190" t="str">
        <f t="shared" si="0"/>
        <v/>
      </c>
      <c r="H38" s="144" t="str">
        <f>IF(表6!$F38="","",表6!$F38)</f>
        <v/>
      </c>
      <c r="I38" s="195" t="str">
        <f>IF(H38="","",表6!G38)</f>
        <v/>
      </c>
      <c r="J38" s="195" t="str">
        <f t="shared" si="1"/>
        <v/>
      </c>
      <c r="K38" s="195" t="str">
        <f t="shared" si="1"/>
        <v/>
      </c>
      <c r="L38" s="225" t="str">
        <f t="shared" si="2"/>
        <v/>
      </c>
    </row>
    <row r="39" spans="3:12" ht="18" hidden="1" customHeight="1" outlineLevel="1" x14ac:dyDescent="0.15">
      <c r="C39" s="189" t="str">
        <f>IF(表6!$C39="","",表6!$C39)</f>
        <v/>
      </c>
      <c r="D39" s="190" t="str">
        <f>IF(表6!$D39="","",表6!$D39)</f>
        <v/>
      </c>
      <c r="E39" s="286"/>
      <c r="F39" s="286"/>
      <c r="G39" s="190" t="str">
        <f t="shared" si="0"/>
        <v/>
      </c>
      <c r="H39" s="144" t="str">
        <f>IF(表6!$F39="","",表6!$F39)</f>
        <v/>
      </c>
      <c r="I39" s="195" t="str">
        <f>IF(H39="","",表6!G39)</f>
        <v/>
      </c>
      <c r="J39" s="195" t="str">
        <f t="shared" si="1"/>
        <v/>
      </c>
      <c r="K39" s="195" t="str">
        <f t="shared" si="1"/>
        <v/>
      </c>
      <c r="L39" s="225" t="str">
        <f t="shared" si="2"/>
        <v/>
      </c>
    </row>
    <row r="40" spans="3:12" ht="18" hidden="1" customHeight="1" outlineLevel="1" x14ac:dyDescent="0.15">
      <c r="C40" s="189" t="str">
        <f>IF(表6!$C40="","",表6!$C40)</f>
        <v/>
      </c>
      <c r="D40" s="190" t="str">
        <f>IF(表6!$D40="","",表6!$D40)</f>
        <v/>
      </c>
      <c r="E40" s="286"/>
      <c r="F40" s="286"/>
      <c r="G40" s="190" t="str">
        <f t="shared" si="0"/>
        <v/>
      </c>
      <c r="H40" s="144" t="str">
        <f>IF(表6!$F40="","",表6!$F40)</f>
        <v/>
      </c>
      <c r="I40" s="195" t="str">
        <f>IF(H40="","",表6!G40)</f>
        <v/>
      </c>
      <c r="J40" s="195" t="str">
        <f t="shared" si="1"/>
        <v/>
      </c>
      <c r="K40" s="195" t="str">
        <f t="shared" si="1"/>
        <v/>
      </c>
      <c r="L40" s="225" t="str">
        <f t="shared" si="2"/>
        <v/>
      </c>
    </row>
    <row r="41" spans="3:12" ht="18" hidden="1" customHeight="1" outlineLevel="1" x14ac:dyDescent="0.15">
      <c r="C41" s="189" t="str">
        <f>IF(表6!$C41="","",表6!$C41)</f>
        <v/>
      </c>
      <c r="D41" s="190" t="str">
        <f>IF(表6!$D41="","",表6!$D41)</f>
        <v/>
      </c>
      <c r="E41" s="286"/>
      <c r="F41" s="286"/>
      <c r="G41" s="190" t="str">
        <f t="shared" si="0"/>
        <v/>
      </c>
      <c r="H41" s="144" t="str">
        <f>IF(表6!$F41="","",表6!$F41)</f>
        <v/>
      </c>
      <c r="I41" s="195" t="str">
        <f>IF(H41="","",表6!G41)</f>
        <v/>
      </c>
      <c r="J41" s="195" t="str">
        <f t="shared" si="1"/>
        <v/>
      </c>
      <c r="K41" s="195" t="str">
        <f t="shared" si="1"/>
        <v/>
      </c>
      <c r="L41" s="225" t="str">
        <f t="shared" si="2"/>
        <v/>
      </c>
    </row>
    <row r="42" spans="3:12" ht="18" hidden="1" customHeight="1" outlineLevel="1" x14ac:dyDescent="0.15">
      <c r="C42" s="189" t="str">
        <f>IF(表6!$C42="","",表6!$C42)</f>
        <v/>
      </c>
      <c r="D42" s="190" t="str">
        <f>IF(表6!$D42="","",表6!$D42)</f>
        <v/>
      </c>
      <c r="E42" s="286"/>
      <c r="F42" s="286"/>
      <c r="G42" s="190" t="str">
        <f t="shared" si="0"/>
        <v/>
      </c>
      <c r="H42" s="144" t="str">
        <f>IF(表6!$F42="","",表6!$F42)</f>
        <v/>
      </c>
      <c r="I42" s="195" t="str">
        <f>IF(H42="","",表6!G42)</f>
        <v/>
      </c>
      <c r="J42" s="195" t="str">
        <f t="shared" si="1"/>
        <v/>
      </c>
      <c r="K42" s="195" t="str">
        <f t="shared" si="1"/>
        <v/>
      </c>
      <c r="L42" s="225" t="str">
        <f t="shared" si="2"/>
        <v/>
      </c>
    </row>
    <row r="43" spans="3:12" ht="18" customHeight="1" collapsed="1" x14ac:dyDescent="0.15">
      <c r="C43" s="189" t="str">
        <f>IF(表6!$C43="","",表6!$C43)</f>
        <v/>
      </c>
      <c r="D43" s="190" t="str">
        <f>IF(表6!$D43="","",表6!$D43)</f>
        <v/>
      </c>
      <c r="E43" s="286"/>
      <c r="F43" s="286"/>
      <c r="G43" s="190" t="str">
        <f t="shared" si="0"/>
        <v/>
      </c>
      <c r="H43" s="144" t="str">
        <f>IF(表6!$F43="","",表6!$F43)</f>
        <v/>
      </c>
      <c r="I43" s="195" t="str">
        <f>IF(H43="","",表6!G43)</f>
        <v/>
      </c>
      <c r="J43" s="195" t="str">
        <f t="shared" si="1"/>
        <v/>
      </c>
      <c r="K43" s="195" t="str">
        <f t="shared" si="1"/>
        <v/>
      </c>
      <c r="L43" s="225" t="str">
        <f t="shared" si="2"/>
        <v/>
      </c>
    </row>
    <row r="44" spans="3:12" ht="18" customHeight="1" x14ac:dyDescent="0.15">
      <c r="C44" s="189" t="str">
        <f>IF(表6!$C44="","",表6!$C44)</f>
        <v/>
      </c>
      <c r="D44" s="190" t="str">
        <f>IF(表6!$D44="","",表6!$D44)</f>
        <v/>
      </c>
      <c r="E44" s="286"/>
      <c r="F44" s="286"/>
      <c r="G44" s="190" t="str">
        <f t="shared" si="0"/>
        <v/>
      </c>
      <c r="H44" s="144" t="str">
        <f>IF(表6!$F44="","",表6!$F44)</f>
        <v/>
      </c>
      <c r="I44" s="195" t="str">
        <f>IF(H44="","",表6!G44)</f>
        <v/>
      </c>
      <c r="J44" s="195" t="str">
        <f t="shared" si="1"/>
        <v/>
      </c>
      <c r="K44" s="195" t="str">
        <f t="shared" si="1"/>
        <v/>
      </c>
      <c r="L44" s="225" t="str">
        <f t="shared" si="2"/>
        <v/>
      </c>
    </row>
    <row r="45" spans="3:12" ht="18" customHeight="1" x14ac:dyDescent="0.15">
      <c r="C45" s="189" t="str">
        <f>IF(表6!$C45="","",表6!$C45)</f>
        <v/>
      </c>
      <c r="D45" s="190" t="str">
        <f>IF(表6!$D45="","",表6!$D45)</f>
        <v/>
      </c>
      <c r="E45" s="286"/>
      <c r="F45" s="286"/>
      <c r="G45" s="190" t="str">
        <f t="shared" si="0"/>
        <v/>
      </c>
      <c r="H45" s="144" t="str">
        <f>IF(表6!$F45="","",表6!$F45)</f>
        <v/>
      </c>
      <c r="I45" s="195" t="str">
        <f>IF(H45="","",表6!G45)</f>
        <v/>
      </c>
      <c r="J45" s="195" t="str">
        <f t="shared" si="1"/>
        <v/>
      </c>
      <c r="K45" s="195" t="str">
        <f t="shared" si="1"/>
        <v/>
      </c>
      <c r="L45" s="225" t="str">
        <f t="shared" si="2"/>
        <v/>
      </c>
    </row>
    <row r="46" spans="3:12" ht="18" customHeight="1" x14ac:dyDescent="0.15">
      <c r="C46" s="189" t="str">
        <f>IF(表6!$C46="","",表6!$C46)</f>
        <v/>
      </c>
      <c r="D46" s="190" t="str">
        <f>IF(表6!$D46="","",表6!$D46)</f>
        <v/>
      </c>
      <c r="E46" s="286"/>
      <c r="F46" s="286"/>
      <c r="G46" s="190" t="str">
        <f t="shared" si="0"/>
        <v/>
      </c>
      <c r="H46" s="144" t="str">
        <f>IF(表6!$F46="","",表6!$F46)</f>
        <v/>
      </c>
      <c r="I46" s="195" t="str">
        <f>IF(H46="","",表6!G46)</f>
        <v/>
      </c>
      <c r="J46" s="195" t="str">
        <f t="shared" si="1"/>
        <v/>
      </c>
      <c r="K46" s="195" t="str">
        <f t="shared" si="1"/>
        <v/>
      </c>
      <c r="L46" s="225" t="str">
        <f t="shared" si="2"/>
        <v/>
      </c>
    </row>
    <row r="47" spans="3:12" ht="18" customHeight="1" x14ac:dyDescent="0.15">
      <c r="C47" s="189" t="str">
        <f>IF(表6!$C47="","",表6!$C47)</f>
        <v/>
      </c>
      <c r="D47" s="190" t="str">
        <f>IF(表6!$D47="","",表6!$D47)</f>
        <v/>
      </c>
      <c r="E47" s="286"/>
      <c r="F47" s="286"/>
      <c r="G47" s="190" t="str">
        <f t="shared" si="0"/>
        <v/>
      </c>
      <c r="H47" s="144" t="str">
        <f>IF(表6!$F47="","",表6!$F47)</f>
        <v/>
      </c>
      <c r="I47" s="195" t="str">
        <f>IF(H47="","",表6!G47)</f>
        <v/>
      </c>
      <c r="J47" s="195" t="str">
        <f t="shared" si="1"/>
        <v/>
      </c>
      <c r="K47" s="195" t="str">
        <f t="shared" si="1"/>
        <v/>
      </c>
      <c r="L47" s="225" t="str">
        <f t="shared" si="2"/>
        <v/>
      </c>
    </row>
    <row r="48" spans="3:12" ht="18" customHeight="1" x14ac:dyDescent="0.15">
      <c r="C48" s="189" t="str">
        <f>IF(表6!$C48="","",表6!$C48)</f>
        <v/>
      </c>
      <c r="D48" s="190" t="str">
        <f>IF(表6!$D48="","",表6!$D48)</f>
        <v/>
      </c>
      <c r="E48" s="286"/>
      <c r="F48" s="286"/>
      <c r="G48" s="190" t="str">
        <f t="shared" si="0"/>
        <v/>
      </c>
      <c r="H48" s="144" t="str">
        <f>IF(表6!$F48="","",表6!$F48)</f>
        <v/>
      </c>
      <c r="I48" s="195" t="str">
        <f>IF(H48="","",表6!G48)</f>
        <v/>
      </c>
      <c r="J48" s="195" t="str">
        <f t="shared" si="1"/>
        <v/>
      </c>
      <c r="K48" s="195" t="str">
        <f t="shared" si="1"/>
        <v/>
      </c>
      <c r="L48" s="225" t="str">
        <f t="shared" si="2"/>
        <v/>
      </c>
    </row>
    <row r="49" spans="3:12" ht="18" customHeight="1" thickBot="1" x14ac:dyDescent="0.2">
      <c r="C49" s="189" t="str">
        <f>IF(表6!$C49="","",表6!$C49)</f>
        <v/>
      </c>
      <c r="D49" s="190" t="str">
        <f>IF(表6!$D49="","",表6!$D49)</f>
        <v/>
      </c>
      <c r="E49" s="286"/>
      <c r="F49" s="286"/>
      <c r="G49" s="190" t="str">
        <f t="shared" si="0"/>
        <v/>
      </c>
      <c r="H49" s="144" t="str">
        <f>IF(表6!$F49="","",表6!$F49)</f>
        <v/>
      </c>
      <c r="I49" s="195" t="str">
        <f>IF(H49="","",表6!G49)</f>
        <v/>
      </c>
      <c r="J49" s="195" t="str">
        <f t="shared" si="1"/>
        <v/>
      </c>
      <c r="K49" s="195" t="str">
        <f t="shared" si="1"/>
        <v/>
      </c>
      <c r="L49" s="225" t="str">
        <f t="shared" si="2"/>
        <v/>
      </c>
    </row>
    <row r="50" spans="3:12" ht="18" hidden="1" customHeight="1" outlineLevel="1" x14ac:dyDescent="0.15">
      <c r="C50" s="189" t="str">
        <f>IF(表6!$C50="","",表6!$C50)</f>
        <v/>
      </c>
      <c r="D50" s="190" t="str">
        <f>IF(表6!$D50="","",表6!$D50)</f>
        <v/>
      </c>
      <c r="E50" s="331"/>
      <c r="F50" s="331"/>
      <c r="G50" s="190" t="str">
        <f t="shared" si="0"/>
        <v/>
      </c>
      <c r="H50" s="144" t="str">
        <f>IF(表6!$F50="","",表6!$F50)</f>
        <v/>
      </c>
      <c r="I50" s="195" t="str">
        <f>IF(H50="","",表6!G50)</f>
        <v/>
      </c>
      <c r="J50" s="195" t="str">
        <f t="shared" si="1"/>
        <v/>
      </c>
      <c r="K50" s="195" t="str">
        <f t="shared" si="1"/>
        <v/>
      </c>
      <c r="L50" s="225" t="str">
        <f t="shared" si="2"/>
        <v/>
      </c>
    </row>
    <row r="51" spans="3:12" ht="18" hidden="1" customHeight="1" outlineLevel="1" x14ac:dyDescent="0.15">
      <c r="C51" s="189" t="str">
        <f>IF(表6!$C51="","",表6!$C51)</f>
        <v/>
      </c>
      <c r="D51" s="190" t="str">
        <f>IF(表6!$D51="","",表6!$D51)</f>
        <v/>
      </c>
      <c r="E51" s="273"/>
      <c r="F51" s="273"/>
      <c r="G51" s="190" t="str">
        <f t="shared" si="0"/>
        <v/>
      </c>
      <c r="H51" s="144" t="str">
        <f>IF(表6!$F51="","",表6!$F51)</f>
        <v/>
      </c>
      <c r="I51" s="195" t="str">
        <f>IF(H51="","",表6!G51)</f>
        <v/>
      </c>
      <c r="J51" s="195" t="str">
        <f t="shared" si="1"/>
        <v/>
      </c>
      <c r="K51" s="195" t="str">
        <f t="shared" si="1"/>
        <v/>
      </c>
      <c r="L51" s="225" t="str">
        <f t="shared" si="2"/>
        <v/>
      </c>
    </row>
    <row r="52" spans="3:12" ht="18" hidden="1" customHeight="1" outlineLevel="1" x14ac:dyDescent="0.15">
      <c r="C52" s="189" t="str">
        <f>IF(表6!$C52="","",表6!$C52)</f>
        <v/>
      </c>
      <c r="D52" s="190" t="str">
        <f>IF(表6!$D52="","",表6!$D52)</f>
        <v/>
      </c>
      <c r="E52" s="273"/>
      <c r="F52" s="273"/>
      <c r="G52" s="190" t="str">
        <f t="shared" si="0"/>
        <v/>
      </c>
      <c r="H52" s="144" t="str">
        <f>IF(表6!$F52="","",表6!$F52)</f>
        <v/>
      </c>
      <c r="I52" s="195" t="str">
        <f>IF(H52="","",表6!G52)</f>
        <v/>
      </c>
      <c r="J52" s="195" t="str">
        <f t="shared" si="1"/>
        <v/>
      </c>
      <c r="K52" s="195" t="str">
        <f t="shared" si="1"/>
        <v/>
      </c>
      <c r="L52" s="225" t="str">
        <f t="shared" si="2"/>
        <v/>
      </c>
    </row>
    <row r="53" spans="3:12" ht="18" hidden="1" customHeight="1" outlineLevel="1" x14ac:dyDescent="0.15">
      <c r="C53" s="189" t="str">
        <f>IF(表6!$C53="","",表6!$C53)</f>
        <v/>
      </c>
      <c r="D53" s="190" t="str">
        <f>IF(表6!$D53="","",表6!$D53)</f>
        <v/>
      </c>
      <c r="E53" s="331"/>
      <c r="F53" s="331"/>
      <c r="G53" s="190" t="str">
        <f t="shared" si="0"/>
        <v/>
      </c>
      <c r="H53" s="144" t="str">
        <f>IF(表6!$F53="","",表6!$F53)</f>
        <v/>
      </c>
      <c r="I53" s="195" t="str">
        <f>IF(H53="","",表6!G53)</f>
        <v/>
      </c>
      <c r="J53" s="195" t="str">
        <f t="shared" si="1"/>
        <v/>
      </c>
      <c r="K53" s="195" t="str">
        <f t="shared" si="1"/>
        <v/>
      </c>
      <c r="L53" s="225" t="str">
        <f t="shared" si="2"/>
        <v/>
      </c>
    </row>
    <row r="54" spans="3:12" ht="18" hidden="1" customHeight="1" outlineLevel="1" x14ac:dyDescent="0.15">
      <c r="C54" s="189" t="str">
        <f>IF(表6!$C54="","",表6!$C54)</f>
        <v/>
      </c>
      <c r="D54" s="190" t="str">
        <f>IF(表6!$D54="","",表6!$D54)</f>
        <v/>
      </c>
      <c r="E54" s="331"/>
      <c r="F54" s="331"/>
      <c r="G54" s="190" t="str">
        <f t="shared" si="0"/>
        <v/>
      </c>
      <c r="H54" s="144" t="str">
        <f>IF(表6!$F54="","",表6!$F54)</f>
        <v/>
      </c>
      <c r="I54" s="195" t="str">
        <f>IF(H54="","",表6!G54)</f>
        <v/>
      </c>
      <c r="J54" s="195" t="str">
        <f t="shared" si="1"/>
        <v/>
      </c>
      <c r="K54" s="195" t="str">
        <f t="shared" si="1"/>
        <v/>
      </c>
      <c r="L54" s="225" t="str">
        <f t="shared" si="2"/>
        <v/>
      </c>
    </row>
    <row r="55" spans="3:12" ht="18" hidden="1" customHeight="1" outlineLevel="1" x14ac:dyDescent="0.15">
      <c r="C55" s="189" t="str">
        <f>IF(表6!$C55="","",表6!$C55)</f>
        <v/>
      </c>
      <c r="D55" s="190" t="str">
        <f>IF(表6!$D55="","",表6!$D55)</f>
        <v/>
      </c>
      <c r="E55" s="331"/>
      <c r="F55" s="331"/>
      <c r="G55" s="190" t="str">
        <f t="shared" si="0"/>
        <v/>
      </c>
      <c r="H55" s="144" t="str">
        <f>IF(表6!$F55="","",表6!$F55)</f>
        <v/>
      </c>
      <c r="I55" s="195" t="str">
        <f>IF(H55="","",表6!G55)</f>
        <v/>
      </c>
      <c r="J55" s="195" t="str">
        <f t="shared" si="1"/>
        <v/>
      </c>
      <c r="K55" s="195" t="str">
        <f t="shared" si="1"/>
        <v/>
      </c>
      <c r="L55" s="225" t="str">
        <f t="shared" si="2"/>
        <v/>
      </c>
    </row>
    <row r="56" spans="3:12" ht="18" hidden="1" customHeight="1" outlineLevel="1" x14ac:dyDescent="0.15">
      <c r="C56" s="189" t="str">
        <f>IF(表6!$C56="","",表6!$C56)</f>
        <v/>
      </c>
      <c r="D56" s="190" t="str">
        <f>IF(表6!$D56="","",表6!$D56)</f>
        <v/>
      </c>
      <c r="E56" s="331"/>
      <c r="F56" s="331"/>
      <c r="G56" s="190" t="str">
        <f t="shared" si="0"/>
        <v/>
      </c>
      <c r="H56" s="144" t="str">
        <f>IF(表6!$F56="","",表6!$F56)</f>
        <v/>
      </c>
      <c r="I56" s="195" t="str">
        <f>IF(H56="","",表6!G56)</f>
        <v/>
      </c>
      <c r="J56" s="195" t="str">
        <f t="shared" si="1"/>
        <v/>
      </c>
      <c r="K56" s="195" t="str">
        <f t="shared" si="1"/>
        <v/>
      </c>
      <c r="L56" s="225" t="str">
        <f t="shared" si="2"/>
        <v/>
      </c>
    </row>
    <row r="57" spans="3:12" ht="18" hidden="1" customHeight="1" outlineLevel="1" x14ac:dyDescent="0.15">
      <c r="C57" s="189" t="str">
        <f>IF(表6!$C57="","",表6!$C57)</f>
        <v/>
      </c>
      <c r="D57" s="190" t="str">
        <f>IF(表6!$D57="","",表6!$D57)</f>
        <v/>
      </c>
      <c r="E57" s="331"/>
      <c r="F57" s="331"/>
      <c r="G57" s="190" t="str">
        <f t="shared" si="0"/>
        <v/>
      </c>
      <c r="H57" s="144" t="str">
        <f>IF(表6!$F57="","",表6!$F57)</f>
        <v/>
      </c>
      <c r="I57" s="195" t="str">
        <f>IF(H57="","",表6!G57)</f>
        <v/>
      </c>
      <c r="J57" s="195" t="str">
        <f t="shared" si="1"/>
        <v/>
      </c>
      <c r="K57" s="195" t="str">
        <f t="shared" si="1"/>
        <v/>
      </c>
      <c r="L57" s="225" t="str">
        <f t="shared" si="2"/>
        <v/>
      </c>
    </row>
    <row r="58" spans="3:12" ht="18" hidden="1" customHeight="1" outlineLevel="1" x14ac:dyDescent="0.15">
      <c r="C58" s="189" t="str">
        <f>IF(表6!$C58="","",表6!$C58)</f>
        <v/>
      </c>
      <c r="D58" s="190" t="str">
        <f>IF(表6!$D58="","",表6!$D58)</f>
        <v/>
      </c>
      <c r="E58" s="331"/>
      <c r="F58" s="331"/>
      <c r="G58" s="190" t="str">
        <f t="shared" si="0"/>
        <v/>
      </c>
      <c r="H58" s="144" t="str">
        <f>IF(表6!$F58="","",表6!$F58)</f>
        <v/>
      </c>
      <c r="I58" s="195" t="str">
        <f>IF(H58="","",表6!G58)</f>
        <v/>
      </c>
      <c r="J58" s="195" t="str">
        <f t="shared" si="1"/>
        <v/>
      </c>
      <c r="K58" s="195" t="str">
        <f t="shared" si="1"/>
        <v/>
      </c>
      <c r="L58" s="225" t="str">
        <f t="shared" si="2"/>
        <v/>
      </c>
    </row>
    <row r="59" spans="3:12" ht="18" hidden="1" customHeight="1" outlineLevel="1" x14ac:dyDescent="0.15">
      <c r="C59" s="189" t="str">
        <f>IF(表6!$C59="","",表6!$C59)</f>
        <v/>
      </c>
      <c r="D59" s="190" t="str">
        <f>IF(表6!$D59="","",表6!$D59)</f>
        <v/>
      </c>
      <c r="E59" s="331"/>
      <c r="F59" s="331"/>
      <c r="G59" s="190" t="str">
        <f t="shared" si="0"/>
        <v/>
      </c>
      <c r="H59" s="144" t="str">
        <f>IF(表6!$F59="","",表6!$F59)</f>
        <v/>
      </c>
      <c r="I59" s="195" t="str">
        <f>IF(H59="","",表6!G59)</f>
        <v/>
      </c>
      <c r="J59" s="195" t="str">
        <f t="shared" si="1"/>
        <v/>
      </c>
      <c r="K59" s="195" t="str">
        <f t="shared" si="1"/>
        <v/>
      </c>
      <c r="L59" s="225" t="str">
        <f t="shared" si="2"/>
        <v/>
      </c>
    </row>
    <row r="60" spans="3:12" ht="18" hidden="1" customHeight="1" outlineLevel="1" x14ac:dyDescent="0.15">
      <c r="C60" s="189" t="str">
        <f>IF(表6!$C60="","",表6!$C60)</f>
        <v/>
      </c>
      <c r="D60" s="190" t="str">
        <f>IF(表6!$D60="","",表6!$D60)</f>
        <v/>
      </c>
      <c r="E60" s="331"/>
      <c r="F60" s="331"/>
      <c r="G60" s="190" t="str">
        <f t="shared" si="0"/>
        <v/>
      </c>
      <c r="H60" s="144" t="str">
        <f>IF(表6!$F60="","",表6!$F60)</f>
        <v/>
      </c>
      <c r="I60" s="195" t="str">
        <f>IF(H60="","",表6!G60)</f>
        <v/>
      </c>
      <c r="J60" s="195" t="str">
        <f t="shared" si="1"/>
        <v/>
      </c>
      <c r="K60" s="195" t="str">
        <f t="shared" si="1"/>
        <v/>
      </c>
      <c r="L60" s="225" t="str">
        <f t="shared" si="2"/>
        <v/>
      </c>
    </row>
    <row r="61" spans="3:12" ht="18" hidden="1" customHeight="1" outlineLevel="1" x14ac:dyDescent="0.15">
      <c r="C61" s="189" t="str">
        <f>IF(表6!$C61="","",表6!$C61)</f>
        <v/>
      </c>
      <c r="D61" s="190" t="str">
        <f>IF(表6!$D61="","",表6!$D61)</f>
        <v/>
      </c>
      <c r="E61" s="331"/>
      <c r="F61" s="331"/>
      <c r="G61" s="190" t="str">
        <f t="shared" si="0"/>
        <v/>
      </c>
      <c r="H61" s="144" t="str">
        <f>IF(表6!$F61="","",表6!$F61)</f>
        <v/>
      </c>
      <c r="I61" s="195" t="str">
        <f>IF(H61="","",表6!G61)</f>
        <v/>
      </c>
      <c r="J61" s="195" t="str">
        <f t="shared" si="1"/>
        <v/>
      </c>
      <c r="K61" s="195" t="str">
        <f t="shared" si="1"/>
        <v/>
      </c>
      <c r="L61" s="225" t="str">
        <f t="shared" si="2"/>
        <v/>
      </c>
    </row>
    <row r="62" spans="3:12" ht="18" hidden="1" customHeight="1" outlineLevel="1" x14ac:dyDescent="0.15">
      <c r="C62" s="189" t="str">
        <f>IF(表6!$C62="","",表6!$C62)</f>
        <v/>
      </c>
      <c r="D62" s="190" t="str">
        <f>IF(表6!$D62="","",表6!$D62)</f>
        <v/>
      </c>
      <c r="E62" s="331"/>
      <c r="F62" s="331"/>
      <c r="G62" s="190" t="str">
        <f t="shared" si="0"/>
        <v/>
      </c>
      <c r="H62" s="144" t="str">
        <f>IF(表6!$F62="","",表6!$F62)</f>
        <v/>
      </c>
      <c r="I62" s="195" t="str">
        <f>IF(H62="","",表6!G62)</f>
        <v/>
      </c>
      <c r="J62" s="195" t="str">
        <f t="shared" si="1"/>
        <v/>
      </c>
      <c r="K62" s="195" t="str">
        <f t="shared" si="1"/>
        <v/>
      </c>
      <c r="L62" s="225" t="str">
        <f t="shared" si="2"/>
        <v/>
      </c>
    </row>
    <row r="63" spans="3:12" ht="18" hidden="1" customHeight="1" outlineLevel="1" x14ac:dyDescent="0.15">
      <c r="C63" s="189" t="str">
        <f>IF(表6!$C63="","",表6!$C63)</f>
        <v/>
      </c>
      <c r="D63" s="190" t="str">
        <f>IF(表6!$D63="","",表6!$D63)</f>
        <v/>
      </c>
      <c r="E63" s="331"/>
      <c r="F63" s="331"/>
      <c r="G63" s="190" t="str">
        <f t="shared" si="0"/>
        <v/>
      </c>
      <c r="H63" s="144" t="str">
        <f>IF(表6!$F63="","",表6!$F63)</f>
        <v/>
      </c>
      <c r="I63" s="195" t="str">
        <f>IF(H63="","",表6!G63)</f>
        <v/>
      </c>
      <c r="J63" s="195" t="str">
        <f t="shared" si="1"/>
        <v/>
      </c>
      <c r="K63" s="195" t="str">
        <f t="shared" si="1"/>
        <v/>
      </c>
      <c r="L63" s="225" t="str">
        <f t="shared" si="2"/>
        <v/>
      </c>
    </row>
    <row r="64" spans="3:12" ht="18" hidden="1" customHeight="1" outlineLevel="1" x14ac:dyDescent="0.15">
      <c r="C64" s="189" t="str">
        <f>IF(表6!$C64="","",表6!$C64)</f>
        <v/>
      </c>
      <c r="D64" s="190" t="str">
        <f>IF(表6!$D64="","",表6!$D64)</f>
        <v/>
      </c>
      <c r="E64" s="331"/>
      <c r="F64" s="331"/>
      <c r="G64" s="190" t="str">
        <f t="shared" si="0"/>
        <v/>
      </c>
      <c r="H64" s="144" t="str">
        <f>IF(表6!$F64="","",表6!$F64)</f>
        <v/>
      </c>
      <c r="I64" s="195" t="str">
        <f>IF(H64="","",表6!G64)</f>
        <v/>
      </c>
      <c r="J64" s="195" t="str">
        <f t="shared" si="1"/>
        <v/>
      </c>
      <c r="K64" s="195" t="str">
        <f t="shared" si="1"/>
        <v/>
      </c>
      <c r="L64" s="225" t="str">
        <f t="shared" si="2"/>
        <v/>
      </c>
    </row>
    <row r="65" spans="3:12" ht="18" hidden="1" customHeight="1" outlineLevel="1" x14ac:dyDescent="0.15">
      <c r="C65" s="189" t="str">
        <f>IF(表6!$C65="","",表6!$C65)</f>
        <v/>
      </c>
      <c r="D65" s="190" t="str">
        <f>IF(表6!$D65="","",表6!$D65)</f>
        <v/>
      </c>
      <c r="E65" s="331"/>
      <c r="F65" s="331"/>
      <c r="G65" s="190" t="str">
        <f t="shared" si="0"/>
        <v/>
      </c>
      <c r="H65" s="144" t="str">
        <f>IF(表6!$F65="","",表6!$F65)</f>
        <v/>
      </c>
      <c r="I65" s="195" t="str">
        <f>IF(H65="","",表6!G65)</f>
        <v/>
      </c>
      <c r="J65" s="195" t="str">
        <f t="shared" si="1"/>
        <v/>
      </c>
      <c r="K65" s="195" t="str">
        <f t="shared" si="1"/>
        <v/>
      </c>
      <c r="L65" s="225" t="str">
        <f t="shared" si="2"/>
        <v/>
      </c>
    </row>
    <row r="66" spans="3:12" ht="18" hidden="1" customHeight="1" outlineLevel="1" x14ac:dyDescent="0.15">
      <c r="C66" s="189" t="str">
        <f>IF(表6!$C66="","",表6!$C66)</f>
        <v/>
      </c>
      <c r="D66" s="190" t="str">
        <f>IF(表6!$D66="","",表6!$D66)</f>
        <v/>
      </c>
      <c r="E66" s="331"/>
      <c r="F66" s="331"/>
      <c r="G66" s="190" t="str">
        <f t="shared" si="0"/>
        <v/>
      </c>
      <c r="H66" s="144" t="str">
        <f>IF(表6!$F66="","",表6!$F66)</f>
        <v/>
      </c>
      <c r="I66" s="195" t="str">
        <f>IF(H66="","",表6!G66)</f>
        <v/>
      </c>
      <c r="J66" s="195" t="str">
        <f t="shared" si="1"/>
        <v/>
      </c>
      <c r="K66" s="195" t="str">
        <f t="shared" si="1"/>
        <v/>
      </c>
      <c r="L66" s="225" t="str">
        <f t="shared" si="2"/>
        <v/>
      </c>
    </row>
    <row r="67" spans="3:12" ht="18" hidden="1" customHeight="1" outlineLevel="1" x14ac:dyDescent="0.15">
      <c r="C67" s="189" t="str">
        <f>IF(表6!$C67="","",表6!$C67)</f>
        <v/>
      </c>
      <c r="D67" s="190" t="str">
        <f>IF(表6!$D67="","",表6!$D67)</f>
        <v/>
      </c>
      <c r="E67" s="331"/>
      <c r="F67" s="331"/>
      <c r="G67" s="190" t="str">
        <f t="shared" si="0"/>
        <v/>
      </c>
      <c r="H67" s="144" t="str">
        <f>IF(表6!$F67="","",表6!$F67)</f>
        <v/>
      </c>
      <c r="I67" s="195" t="str">
        <f>IF(H67="","",表6!G67)</f>
        <v/>
      </c>
      <c r="J67" s="195" t="str">
        <f t="shared" si="1"/>
        <v/>
      </c>
      <c r="K67" s="195" t="str">
        <f t="shared" si="1"/>
        <v/>
      </c>
      <c r="L67" s="225" t="str">
        <f t="shared" si="2"/>
        <v/>
      </c>
    </row>
    <row r="68" spans="3:12" ht="18" hidden="1" customHeight="1" outlineLevel="1" x14ac:dyDescent="0.15">
      <c r="C68" s="189" t="str">
        <f>IF(表6!$C68="","",表6!$C68)</f>
        <v/>
      </c>
      <c r="D68" s="190" t="str">
        <f>IF(表6!$D68="","",表6!$D68)</f>
        <v/>
      </c>
      <c r="E68" s="331"/>
      <c r="F68" s="331"/>
      <c r="G68" s="190" t="str">
        <f t="shared" si="0"/>
        <v/>
      </c>
      <c r="H68" s="144" t="str">
        <f>IF(表6!$F68="","",表6!$F68)</f>
        <v/>
      </c>
      <c r="I68" s="195" t="str">
        <f>IF(H68="","",表6!G68)</f>
        <v/>
      </c>
      <c r="J68" s="195" t="str">
        <f t="shared" si="1"/>
        <v/>
      </c>
      <c r="K68" s="195" t="str">
        <f t="shared" si="1"/>
        <v/>
      </c>
      <c r="L68" s="225" t="str">
        <f t="shared" si="2"/>
        <v/>
      </c>
    </row>
    <row r="69" spans="3:12" ht="18" hidden="1" customHeight="1" outlineLevel="1" x14ac:dyDescent="0.15">
      <c r="C69" s="189" t="str">
        <f>IF(表6!$C69="","",表6!$C69)</f>
        <v/>
      </c>
      <c r="D69" s="190" t="str">
        <f>IF(表6!$D69="","",表6!$D69)</f>
        <v/>
      </c>
      <c r="E69" s="331"/>
      <c r="F69" s="331"/>
      <c r="G69" s="190" t="str">
        <f t="shared" ref="G69:G96" si="3">IF(D69="","",D69-E69-F69)</f>
        <v/>
      </c>
      <c r="H69" s="144" t="str">
        <f>IF(表6!$F69="","",表6!$F69)</f>
        <v/>
      </c>
      <c r="I69" s="195" t="str">
        <f>IF(H69="","",表6!G69)</f>
        <v/>
      </c>
      <c r="J69" s="195" t="str">
        <f t="shared" si="1"/>
        <v/>
      </c>
      <c r="K69" s="195" t="str">
        <f t="shared" si="1"/>
        <v/>
      </c>
      <c r="L69" s="225" t="str">
        <f t="shared" ref="L69:L96" si="4">IF(I69="","",I69-J69-K69)</f>
        <v/>
      </c>
    </row>
    <row r="70" spans="3:12" ht="18" hidden="1" customHeight="1" outlineLevel="1" x14ac:dyDescent="0.15">
      <c r="C70" s="189" t="str">
        <f>IF(表6!$C70="","",表6!$C70)</f>
        <v/>
      </c>
      <c r="D70" s="190" t="str">
        <f>IF(表6!$D70="","",表6!$D70)</f>
        <v/>
      </c>
      <c r="E70" s="331"/>
      <c r="F70" s="331"/>
      <c r="G70" s="190" t="str">
        <f t="shared" si="3"/>
        <v/>
      </c>
      <c r="H70" s="144" t="str">
        <f>IF(表6!$F70="","",表6!$F70)</f>
        <v/>
      </c>
      <c r="I70" s="195" t="str">
        <f>IF(H70="","",表6!G70)</f>
        <v/>
      </c>
      <c r="J70" s="195" t="str">
        <f t="shared" si="1"/>
        <v/>
      </c>
      <c r="K70" s="195" t="str">
        <f t="shared" si="1"/>
        <v/>
      </c>
      <c r="L70" s="225" t="str">
        <f t="shared" si="4"/>
        <v/>
      </c>
    </row>
    <row r="71" spans="3:12" ht="18" hidden="1" customHeight="1" outlineLevel="1" x14ac:dyDescent="0.15">
      <c r="C71" s="189" t="str">
        <f>IF(表6!$C71="","",表6!$C71)</f>
        <v/>
      </c>
      <c r="D71" s="190" t="str">
        <f>IF(表6!$D71="","",表6!$D71)</f>
        <v/>
      </c>
      <c r="E71" s="331"/>
      <c r="F71" s="331"/>
      <c r="G71" s="190" t="str">
        <f t="shared" si="3"/>
        <v/>
      </c>
      <c r="H71" s="144" t="str">
        <f>IF(表6!$F71="","",表6!$F71)</f>
        <v/>
      </c>
      <c r="I71" s="195" t="str">
        <f>IF(H71="","",表6!G71)</f>
        <v/>
      </c>
      <c r="J71" s="195" t="str">
        <f t="shared" si="1"/>
        <v/>
      </c>
      <c r="K71" s="195" t="str">
        <f t="shared" si="1"/>
        <v/>
      </c>
      <c r="L71" s="225" t="str">
        <f t="shared" si="4"/>
        <v/>
      </c>
    </row>
    <row r="72" spans="3:12" ht="18" hidden="1" customHeight="1" outlineLevel="1" x14ac:dyDescent="0.15">
      <c r="C72" s="189" t="str">
        <f>IF(表6!$C72="","",表6!$C72)</f>
        <v/>
      </c>
      <c r="D72" s="190" t="str">
        <f>IF(表6!$D72="","",表6!$D72)</f>
        <v/>
      </c>
      <c r="E72" s="331"/>
      <c r="F72" s="331"/>
      <c r="G72" s="190" t="str">
        <f t="shared" si="3"/>
        <v/>
      </c>
      <c r="H72" s="144" t="str">
        <f>IF(表6!$F72="","",表6!$F72)</f>
        <v/>
      </c>
      <c r="I72" s="195" t="str">
        <f>IF(H72="","",表6!G72)</f>
        <v/>
      </c>
      <c r="J72" s="195" t="str">
        <f t="shared" si="1"/>
        <v/>
      </c>
      <c r="K72" s="195" t="str">
        <f t="shared" si="1"/>
        <v/>
      </c>
      <c r="L72" s="225" t="str">
        <f t="shared" si="4"/>
        <v/>
      </c>
    </row>
    <row r="73" spans="3:12" ht="18" hidden="1" customHeight="1" outlineLevel="1" x14ac:dyDescent="0.15">
      <c r="C73" s="189" t="str">
        <f>IF(表6!$C73="","",表6!$C73)</f>
        <v/>
      </c>
      <c r="D73" s="190" t="str">
        <f>IF(表6!$D73="","",表6!$D73)</f>
        <v/>
      </c>
      <c r="E73" s="331"/>
      <c r="F73" s="331"/>
      <c r="G73" s="190" t="str">
        <f t="shared" si="3"/>
        <v/>
      </c>
      <c r="H73" s="144" t="str">
        <f>IF(表6!$F73="","",表6!$F73)</f>
        <v/>
      </c>
      <c r="I73" s="195" t="str">
        <f>IF(H73="","",表6!G73)</f>
        <v/>
      </c>
      <c r="J73" s="195" t="str">
        <f t="shared" si="1"/>
        <v/>
      </c>
      <c r="K73" s="195" t="str">
        <f t="shared" si="1"/>
        <v/>
      </c>
      <c r="L73" s="225" t="str">
        <f t="shared" si="4"/>
        <v/>
      </c>
    </row>
    <row r="74" spans="3:12" ht="18" hidden="1" customHeight="1" outlineLevel="1" x14ac:dyDescent="0.15">
      <c r="C74" s="189" t="str">
        <f>IF(表6!$C74="","",表6!$C74)</f>
        <v/>
      </c>
      <c r="D74" s="190" t="str">
        <f>IF(表6!$D74="","",表6!$D74)</f>
        <v/>
      </c>
      <c r="E74" s="331"/>
      <c r="F74" s="331"/>
      <c r="G74" s="190" t="str">
        <f t="shared" si="3"/>
        <v/>
      </c>
      <c r="H74" s="144" t="str">
        <f>IF(表6!$F74="","",表6!$F74)</f>
        <v/>
      </c>
      <c r="I74" s="195" t="str">
        <f>IF(H74="","",表6!G74)</f>
        <v/>
      </c>
      <c r="J74" s="195" t="str">
        <f t="shared" si="1"/>
        <v/>
      </c>
      <c r="K74" s="195" t="str">
        <f t="shared" si="1"/>
        <v/>
      </c>
      <c r="L74" s="225" t="str">
        <f t="shared" si="4"/>
        <v/>
      </c>
    </row>
    <row r="75" spans="3:12" ht="18" hidden="1" customHeight="1" outlineLevel="1" x14ac:dyDescent="0.15">
      <c r="C75" s="189" t="str">
        <f>IF(表6!$C75="","",表6!$C75)</f>
        <v/>
      </c>
      <c r="D75" s="190" t="str">
        <f>IF(表6!$D75="","",表6!$D75)</f>
        <v/>
      </c>
      <c r="E75" s="331"/>
      <c r="F75" s="331"/>
      <c r="G75" s="190" t="str">
        <f t="shared" si="3"/>
        <v/>
      </c>
      <c r="H75" s="144" t="str">
        <f>IF(表6!$F75="","",表6!$F75)</f>
        <v/>
      </c>
      <c r="I75" s="195" t="str">
        <f>IF(H75="","",表6!G75)</f>
        <v/>
      </c>
      <c r="J75" s="195" t="str">
        <f t="shared" ref="J75:K97" si="5">IF($D75="","",ROUND(E75*$H75,6))</f>
        <v/>
      </c>
      <c r="K75" s="195" t="str">
        <f t="shared" si="5"/>
        <v/>
      </c>
      <c r="L75" s="225" t="str">
        <f t="shared" si="4"/>
        <v/>
      </c>
    </row>
    <row r="76" spans="3:12" ht="18" hidden="1" customHeight="1" outlineLevel="1" x14ac:dyDescent="0.15">
      <c r="C76" s="189" t="str">
        <f>IF(表6!$C76="","",表6!$C76)</f>
        <v/>
      </c>
      <c r="D76" s="190" t="str">
        <f>IF(表6!$D76="","",表6!$D76)</f>
        <v/>
      </c>
      <c r="E76" s="331"/>
      <c r="F76" s="331"/>
      <c r="G76" s="190" t="str">
        <f t="shared" si="3"/>
        <v/>
      </c>
      <c r="H76" s="144" t="str">
        <f>IF(表6!$F76="","",表6!$F76)</f>
        <v/>
      </c>
      <c r="I76" s="195" t="str">
        <f>IF(H76="","",表6!G76)</f>
        <v/>
      </c>
      <c r="J76" s="195" t="str">
        <f t="shared" si="5"/>
        <v/>
      </c>
      <c r="K76" s="195" t="str">
        <f t="shared" si="5"/>
        <v/>
      </c>
      <c r="L76" s="225" t="str">
        <f t="shared" si="4"/>
        <v/>
      </c>
    </row>
    <row r="77" spans="3:12" ht="18" hidden="1" customHeight="1" outlineLevel="1" x14ac:dyDescent="0.15">
      <c r="C77" s="189" t="str">
        <f>IF(表6!$C77="","",表6!$C77)</f>
        <v/>
      </c>
      <c r="D77" s="190" t="str">
        <f>IF(表6!$D77="","",表6!$D77)</f>
        <v/>
      </c>
      <c r="E77" s="331"/>
      <c r="F77" s="331"/>
      <c r="G77" s="190" t="str">
        <f t="shared" si="3"/>
        <v/>
      </c>
      <c r="H77" s="144" t="str">
        <f>IF(表6!$F77="","",表6!$F77)</f>
        <v/>
      </c>
      <c r="I77" s="195" t="str">
        <f>IF(H77="","",表6!G77)</f>
        <v/>
      </c>
      <c r="J77" s="195" t="str">
        <f t="shared" si="5"/>
        <v/>
      </c>
      <c r="K77" s="195" t="str">
        <f t="shared" si="5"/>
        <v/>
      </c>
      <c r="L77" s="225" t="str">
        <f t="shared" si="4"/>
        <v/>
      </c>
    </row>
    <row r="78" spans="3:12" ht="18" hidden="1" customHeight="1" outlineLevel="1" x14ac:dyDescent="0.15">
      <c r="C78" s="189" t="str">
        <f>IF(表6!$C78="","",表6!$C78)</f>
        <v/>
      </c>
      <c r="D78" s="190" t="str">
        <f>IF(表6!$D78="","",表6!$D78)</f>
        <v/>
      </c>
      <c r="E78" s="331"/>
      <c r="F78" s="331"/>
      <c r="G78" s="190" t="str">
        <f t="shared" si="3"/>
        <v/>
      </c>
      <c r="H78" s="144" t="str">
        <f>IF(表6!$F78="","",表6!$F78)</f>
        <v/>
      </c>
      <c r="I78" s="195" t="str">
        <f>IF(H78="","",表6!G78)</f>
        <v/>
      </c>
      <c r="J78" s="195" t="str">
        <f t="shared" si="5"/>
        <v/>
      </c>
      <c r="K78" s="195" t="str">
        <f t="shared" si="5"/>
        <v/>
      </c>
      <c r="L78" s="225" t="str">
        <f t="shared" si="4"/>
        <v/>
      </c>
    </row>
    <row r="79" spans="3:12" ht="18" hidden="1" customHeight="1" outlineLevel="1" x14ac:dyDescent="0.15">
      <c r="C79" s="189" t="str">
        <f>IF(表6!$C79="","",表6!$C79)</f>
        <v/>
      </c>
      <c r="D79" s="190" t="str">
        <f>IF(表6!$D79="","",表6!$D79)</f>
        <v/>
      </c>
      <c r="E79" s="273"/>
      <c r="F79" s="273"/>
      <c r="G79" s="190" t="str">
        <f t="shared" si="3"/>
        <v/>
      </c>
      <c r="H79" s="144" t="str">
        <f>IF(表6!$F79="","",表6!$F79)</f>
        <v/>
      </c>
      <c r="I79" s="195" t="str">
        <f>IF(H79="","",表6!G79)</f>
        <v/>
      </c>
      <c r="J79" s="195" t="str">
        <f t="shared" si="5"/>
        <v/>
      </c>
      <c r="K79" s="195" t="str">
        <f t="shared" si="5"/>
        <v/>
      </c>
      <c r="L79" s="225" t="str">
        <f t="shared" si="4"/>
        <v/>
      </c>
    </row>
    <row r="80" spans="3:12" ht="18" hidden="1" customHeight="1" outlineLevel="1" x14ac:dyDescent="0.15">
      <c r="C80" s="189" t="str">
        <f>IF(表6!$C80="","",表6!$C80)</f>
        <v/>
      </c>
      <c r="D80" s="190" t="str">
        <f>IF(表6!$D80="","",表6!$D80)</f>
        <v/>
      </c>
      <c r="E80" s="273"/>
      <c r="F80" s="273"/>
      <c r="G80" s="190" t="str">
        <f t="shared" si="3"/>
        <v/>
      </c>
      <c r="H80" s="144" t="str">
        <f>IF(表6!$F80="","",表6!$F80)</f>
        <v/>
      </c>
      <c r="I80" s="195" t="str">
        <f>IF(H80="","",表6!G80)</f>
        <v/>
      </c>
      <c r="J80" s="195" t="str">
        <f t="shared" si="5"/>
        <v/>
      </c>
      <c r="K80" s="195" t="str">
        <f t="shared" si="5"/>
        <v/>
      </c>
      <c r="L80" s="225" t="str">
        <f t="shared" si="4"/>
        <v/>
      </c>
    </row>
    <row r="81" spans="3:12" ht="18" hidden="1" customHeight="1" outlineLevel="1" x14ac:dyDescent="0.15">
      <c r="C81" s="189" t="str">
        <f>IF(表6!$C81="","",表6!$C81)</f>
        <v/>
      </c>
      <c r="D81" s="190" t="str">
        <f>IF(表6!$D81="","",表6!$D81)</f>
        <v/>
      </c>
      <c r="E81" s="331"/>
      <c r="F81" s="331"/>
      <c r="G81" s="190" t="str">
        <f t="shared" si="3"/>
        <v/>
      </c>
      <c r="H81" s="144" t="str">
        <f>IF(表6!$F81="","",表6!$F81)</f>
        <v/>
      </c>
      <c r="I81" s="195" t="str">
        <f>IF(H81="","",表6!G81)</f>
        <v/>
      </c>
      <c r="J81" s="195" t="str">
        <f t="shared" si="5"/>
        <v/>
      </c>
      <c r="K81" s="195" t="str">
        <f t="shared" si="5"/>
        <v/>
      </c>
      <c r="L81" s="225" t="str">
        <f t="shared" si="4"/>
        <v/>
      </c>
    </row>
    <row r="82" spans="3:12" ht="18" hidden="1" customHeight="1" outlineLevel="1" x14ac:dyDescent="0.15">
      <c r="C82" s="189" t="str">
        <f>IF(表6!$C82="","",表6!$C82)</f>
        <v/>
      </c>
      <c r="D82" s="190" t="str">
        <f>IF(表6!$D82="","",表6!$D82)</f>
        <v/>
      </c>
      <c r="E82" s="331"/>
      <c r="F82" s="331"/>
      <c r="G82" s="190" t="str">
        <f t="shared" si="3"/>
        <v/>
      </c>
      <c r="H82" s="144" t="str">
        <f>IF(表6!$F82="","",表6!$F82)</f>
        <v/>
      </c>
      <c r="I82" s="195" t="str">
        <f>IF(H82="","",表6!G82)</f>
        <v/>
      </c>
      <c r="J82" s="195" t="str">
        <f t="shared" si="5"/>
        <v/>
      </c>
      <c r="K82" s="195" t="str">
        <f t="shared" si="5"/>
        <v/>
      </c>
      <c r="L82" s="225" t="str">
        <f t="shared" si="4"/>
        <v/>
      </c>
    </row>
    <row r="83" spans="3:12" ht="18" hidden="1" customHeight="1" outlineLevel="1" x14ac:dyDescent="0.15">
      <c r="C83" s="189" t="str">
        <f>IF(表6!$C83="","",表6!$C83)</f>
        <v/>
      </c>
      <c r="D83" s="190" t="str">
        <f>IF(表6!$D83="","",表6!$D83)</f>
        <v/>
      </c>
      <c r="E83" s="331"/>
      <c r="F83" s="331"/>
      <c r="G83" s="190" t="str">
        <f t="shared" si="3"/>
        <v/>
      </c>
      <c r="H83" s="144" t="str">
        <f>IF(表6!$F83="","",表6!$F83)</f>
        <v/>
      </c>
      <c r="I83" s="195" t="str">
        <f>IF(H83="","",表6!G83)</f>
        <v/>
      </c>
      <c r="J83" s="195" t="str">
        <f t="shared" si="5"/>
        <v/>
      </c>
      <c r="K83" s="195" t="str">
        <f t="shared" si="5"/>
        <v/>
      </c>
      <c r="L83" s="225" t="str">
        <f t="shared" si="4"/>
        <v/>
      </c>
    </row>
    <row r="84" spans="3:12" ht="18" hidden="1" customHeight="1" outlineLevel="1" x14ac:dyDescent="0.15">
      <c r="C84" s="189" t="str">
        <f>IF(表6!$C84="","",表6!$C84)</f>
        <v/>
      </c>
      <c r="D84" s="190" t="str">
        <f>IF(表6!$D84="","",表6!$D84)</f>
        <v/>
      </c>
      <c r="E84" s="331"/>
      <c r="F84" s="331"/>
      <c r="G84" s="190" t="str">
        <f t="shared" si="3"/>
        <v/>
      </c>
      <c r="H84" s="144" t="str">
        <f>IF(表6!$F84="","",表6!$F84)</f>
        <v/>
      </c>
      <c r="I84" s="195" t="str">
        <f>IF(H84="","",表6!G84)</f>
        <v/>
      </c>
      <c r="J84" s="195" t="str">
        <f t="shared" si="5"/>
        <v/>
      </c>
      <c r="K84" s="195" t="str">
        <f t="shared" si="5"/>
        <v/>
      </c>
      <c r="L84" s="225" t="str">
        <f t="shared" si="4"/>
        <v/>
      </c>
    </row>
    <row r="85" spans="3:12" ht="18" hidden="1" customHeight="1" outlineLevel="1" x14ac:dyDescent="0.15">
      <c r="C85" s="189" t="str">
        <f>IF(表6!$C85="","",表6!$C85)</f>
        <v/>
      </c>
      <c r="D85" s="190" t="str">
        <f>IF(表6!$D85="","",表6!$D85)</f>
        <v/>
      </c>
      <c r="E85" s="331"/>
      <c r="F85" s="331"/>
      <c r="G85" s="190" t="str">
        <f t="shared" si="3"/>
        <v/>
      </c>
      <c r="H85" s="144" t="str">
        <f>IF(表6!$F85="","",表6!$F85)</f>
        <v/>
      </c>
      <c r="I85" s="195" t="str">
        <f>IF(H85="","",表6!G85)</f>
        <v/>
      </c>
      <c r="J85" s="195" t="str">
        <f t="shared" si="5"/>
        <v/>
      </c>
      <c r="K85" s="195" t="str">
        <f t="shared" si="5"/>
        <v/>
      </c>
      <c r="L85" s="225" t="str">
        <f t="shared" si="4"/>
        <v/>
      </c>
    </row>
    <row r="86" spans="3:12" ht="18" hidden="1" customHeight="1" outlineLevel="1" x14ac:dyDescent="0.15">
      <c r="C86" s="189" t="str">
        <f>IF(表6!$C86="","",表6!$C86)</f>
        <v/>
      </c>
      <c r="D86" s="190" t="str">
        <f>IF(表6!$D86="","",表6!$D86)</f>
        <v/>
      </c>
      <c r="E86" s="331"/>
      <c r="F86" s="331"/>
      <c r="G86" s="190" t="str">
        <f t="shared" si="3"/>
        <v/>
      </c>
      <c r="H86" s="144" t="str">
        <f>IF(表6!$F86="","",表6!$F86)</f>
        <v/>
      </c>
      <c r="I86" s="195" t="str">
        <f>IF(H86="","",表6!G86)</f>
        <v/>
      </c>
      <c r="J86" s="195" t="str">
        <f t="shared" si="5"/>
        <v/>
      </c>
      <c r="K86" s="195" t="str">
        <f t="shared" si="5"/>
        <v/>
      </c>
      <c r="L86" s="225" t="str">
        <f t="shared" si="4"/>
        <v/>
      </c>
    </row>
    <row r="87" spans="3:12" ht="18" hidden="1" customHeight="1" outlineLevel="1" x14ac:dyDescent="0.15">
      <c r="C87" s="189" t="str">
        <f>IF(表6!$C87="","",表6!$C87)</f>
        <v/>
      </c>
      <c r="D87" s="190" t="str">
        <f>IF(表6!$D87="","",表6!$D87)</f>
        <v/>
      </c>
      <c r="E87" s="331"/>
      <c r="F87" s="331"/>
      <c r="G87" s="190" t="str">
        <f t="shared" si="3"/>
        <v/>
      </c>
      <c r="H87" s="144" t="str">
        <f>IF(表6!$F87="","",表6!$F87)</f>
        <v/>
      </c>
      <c r="I87" s="195" t="str">
        <f>IF(H87="","",表6!G87)</f>
        <v/>
      </c>
      <c r="J87" s="195" t="str">
        <f t="shared" si="5"/>
        <v/>
      </c>
      <c r="K87" s="195" t="str">
        <f t="shared" si="5"/>
        <v/>
      </c>
      <c r="L87" s="225" t="str">
        <f t="shared" si="4"/>
        <v/>
      </c>
    </row>
    <row r="88" spans="3:12" ht="18" hidden="1" customHeight="1" outlineLevel="1" x14ac:dyDescent="0.15">
      <c r="C88" s="189" t="str">
        <f>IF(表6!$C88="","",表6!$C88)</f>
        <v/>
      </c>
      <c r="D88" s="190" t="str">
        <f>IF(表6!$D88="","",表6!$D88)</f>
        <v/>
      </c>
      <c r="E88" s="331"/>
      <c r="F88" s="331"/>
      <c r="G88" s="190" t="str">
        <f t="shared" si="3"/>
        <v/>
      </c>
      <c r="H88" s="144" t="str">
        <f>IF(表6!$F88="","",表6!$F88)</f>
        <v/>
      </c>
      <c r="I88" s="195" t="str">
        <f>IF(H88="","",表6!G88)</f>
        <v/>
      </c>
      <c r="J88" s="195" t="str">
        <f t="shared" si="5"/>
        <v/>
      </c>
      <c r="K88" s="195" t="str">
        <f t="shared" si="5"/>
        <v/>
      </c>
      <c r="L88" s="225" t="str">
        <f t="shared" si="4"/>
        <v/>
      </c>
    </row>
    <row r="89" spans="3:12" ht="18" hidden="1" customHeight="1" outlineLevel="1" x14ac:dyDescent="0.15">
      <c r="C89" s="189" t="str">
        <f>IF(表6!$C89="","",表6!$C89)</f>
        <v/>
      </c>
      <c r="D89" s="190" t="str">
        <f>IF(表6!$D89="","",表6!$D89)</f>
        <v/>
      </c>
      <c r="E89" s="331"/>
      <c r="F89" s="331"/>
      <c r="G89" s="190" t="str">
        <f t="shared" si="3"/>
        <v/>
      </c>
      <c r="H89" s="144" t="str">
        <f>IF(表6!$F89="","",表6!$F89)</f>
        <v/>
      </c>
      <c r="I89" s="195" t="str">
        <f>IF(H89="","",表6!G89)</f>
        <v/>
      </c>
      <c r="J89" s="195" t="str">
        <f t="shared" si="5"/>
        <v/>
      </c>
      <c r="K89" s="195" t="str">
        <f t="shared" si="5"/>
        <v/>
      </c>
      <c r="L89" s="225" t="str">
        <f t="shared" si="4"/>
        <v/>
      </c>
    </row>
    <row r="90" spans="3:12" ht="18" hidden="1" customHeight="1" outlineLevel="1" x14ac:dyDescent="0.15">
      <c r="C90" s="189" t="str">
        <f>IF(表6!$C90="","",表6!$C90)</f>
        <v/>
      </c>
      <c r="D90" s="190" t="str">
        <f>IF(表6!$D90="","",表6!$D90)</f>
        <v/>
      </c>
      <c r="E90" s="331"/>
      <c r="F90" s="331"/>
      <c r="G90" s="190" t="str">
        <f t="shared" si="3"/>
        <v/>
      </c>
      <c r="H90" s="144" t="str">
        <f>IF(表6!$F90="","",表6!$F90)</f>
        <v/>
      </c>
      <c r="I90" s="195" t="str">
        <f>IF(H90="","",表6!G90)</f>
        <v/>
      </c>
      <c r="J90" s="195" t="str">
        <f t="shared" si="5"/>
        <v/>
      </c>
      <c r="K90" s="195" t="str">
        <f t="shared" si="5"/>
        <v/>
      </c>
      <c r="L90" s="225" t="str">
        <f t="shared" si="4"/>
        <v/>
      </c>
    </row>
    <row r="91" spans="3:12" ht="18" hidden="1" customHeight="1" outlineLevel="1" x14ac:dyDescent="0.15">
      <c r="C91" s="189" t="str">
        <f>IF(表6!$C91="","",表6!$C91)</f>
        <v/>
      </c>
      <c r="D91" s="190" t="str">
        <f>IF(表6!$D91="","",表6!$D91)</f>
        <v/>
      </c>
      <c r="E91" s="331"/>
      <c r="F91" s="331"/>
      <c r="G91" s="190" t="str">
        <f t="shared" si="3"/>
        <v/>
      </c>
      <c r="H91" s="144" t="str">
        <f>IF(表6!$F91="","",表6!$F91)</f>
        <v/>
      </c>
      <c r="I91" s="195" t="str">
        <f>IF(H91="","",表6!G91)</f>
        <v/>
      </c>
      <c r="J91" s="195" t="str">
        <f t="shared" si="5"/>
        <v/>
      </c>
      <c r="K91" s="195" t="str">
        <f t="shared" si="5"/>
        <v/>
      </c>
      <c r="L91" s="225" t="str">
        <f t="shared" si="4"/>
        <v/>
      </c>
    </row>
    <row r="92" spans="3:12" ht="18" hidden="1" customHeight="1" outlineLevel="1" x14ac:dyDescent="0.15">
      <c r="C92" s="189" t="str">
        <f>IF(表6!$C92="","",表6!$C92)</f>
        <v/>
      </c>
      <c r="D92" s="190" t="str">
        <f>IF(表6!$D92="","",表6!$D92)</f>
        <v/>
      </c>
      <c r="E92" s="331"/>
      <c r="F92" s="331"/>
      <c r="G92" s="190" t="str">
        <f t="shared" si="3"/>
        <v/>
      </c>
      <c r="H92" s="144" t="str">
        <f>IF(表6!$F92="","",表6!$F92)</f>
        <v/>
      </c>
      <c r="I92" s="195" t="str">
        <f>IF(H92="","",表6!G92)</f>
        <v/>
      </c>
      <c r="J92" s="195" t="str">
        <f t="shared" si="5"/>
        <v/>
      </c>
      <c r="K92" s="195" t="str">
        <f t="shared" si="5"/>
        <v/>
      </c>
      <c r="L92" s="225" t="str">
        <f t="shared" si="4"/>
        <v/>
      </c>
    </row>
    <row r="93" spans="3:12" ht="18" hidden="1" customHeight="1" outlineLevel="1" x14ac:dyDescent="0.15">
      <c r="C93" s="189" t="str">
        <f>IF(表6!$C93="","",表6!$C93)</f>
        <v/>
      </c>
      <c r="D93" s="190" t="str">
        <f>IF(表6!$D93="","",表6!$D93)</f>
        <v/>
      </c>
      <c r="E93" s="331"/>
      <c r="F93" s="331"/>
      <c r="G93" s="190" t="str">
        <f t="shared" si="3"/>
        <v/>
      </c>
      <c r="H93" s="144" t="str">
        <f>IF(表6!$F93="","",表6!$F93)</f>
        <v/>
      </c>
      <c r="I93" s="195" t="str">
        <f>IF(H93="","",表6!G93)</f>
        <v/>
      </c>
      <c r="J93" s="195" t="str">
        <f t="shared" si="5"/>
        <v/>
      </c>
      <c r="K93" s="195" t="str">
        <f t="shared" si="5"/>
        <v/>
      </c>
      <c r="L93" s="225" t="str">
        <f t="shared" si="4"/>
        <v/>
      </c>
    </row>
    <row r="94" spans="3:12" ht="18" hidden="1" customHeight="1" outlineLevel="1" x14ac:dyDescent="0.15">
      <c r="C94" s="189" t="str">
        <f>IF(表6!$C94="","",表6!$C94)</f>
        <v/>
      </c>
      <c r="D94" s="190" t="str">
        <f>IF(表6!$D94="","",表6!$D94)</f>
        <v/>
      </c>
      <c r="E94" s="331"/>
      <c r="F94" s="331"/>
      <c r="G94" s="190" t="str">
        <f t="shared" si="3"/>
        <v/>
      </c>
      <c r="H94" s="144" t="str">
        <f>IF(表6!$F94="","",表6!$F94)</f>
        <v/>
      </c>
      <c r="I94" s="195" t="str">
        <f>IF(H94="","",表6!G94)</f>
        <v/>
      </c>
      <c r="J94" s="195" t="str">
        <f t="shared" si="5"/>
        <v/>
      </c>
      <c r="K94" s="195" t="str">
        <f t="shared" si="5"/>
        <v/>
      </c>
      <c r="L94" s="225" t="str">
        <f t="shared" si="4"/>
        <v/>
      </c>
    </row>
    <row r="95" spans="3:12" ht="18" hidden="1" customHeight="1" outlineLevel="1" x14ac:dyDescent="0.15">
      <c r="C95" s="189" t="str">
        <f>IF(表6!$C95="","",表6!$C95)</f>
        <v/>
      </c>
      <c r="D95" s="190" t="str">
        <f>IF(表6!$D95="","",表6!$D95)</f>
        <v/>
      </c>
      <c r="E95" s="331"/>
      <c r="F95" s="331"/>
      <c r="G95" s="190" t="str">
        <f t="shared" si="3"/>
        <v/>
      </c>
      <c r="H95" s="144" t="str">
        <f>IF(表6!$F95="","",表6!$F95)</f>
        <v/>
      </c>
      <c r="I95" s="195" t="str">
        <f>IF(H95="","",表6!G95)</f>
        <v/>
      </c>
      <c r="J95" s="195" t="str">
        <f t="shared" si="5"/>
        <v/>
      </c>
      <c r="K95" s="195" t="str">
        <f t="shared" si="5"/>
        <v/>
      </c>
      <c r="L95" s="225" t="str">
        <f t="shared" si="4"/>
        <v/>
      </c>
    </row>
    <row r="96" spans="3:12" ht="18" hidden="1" customHeight="1" outlineLevel="1" x14ac:dyDescent="0.15">
      <c r="C96" s="189" t="str">
        <f>IF(表6!$C96="","",表6!$C96)</f>
        <v/>
      </c>
      <c r="D96" s="190" t="str">
        <f>IF(表6!$D96="","",表6!$D96)</f>
        <v/>
      </c>
      <c r="E96" s="331"/>
      <c r="F96" s="331"/>
      <c r="G96" s="190" t="str">
        <f t="shared" si="3"/>
        <v/>
      </c>
      <c r="H96" s="144" t="str">
        <f>IF(表6!$F96="","",表6!$F96)</f>
        <v/>
      </c>
      <c r="I96" s="195" t="str">
        <f>IF(H96="","",表6!G96)</f>
        <v/>
      </c>
      <c r="J96" s="195" t="str">
        <f t="shared" si="5"/>
        <v/>
      </c>
      <c r="K96" s="195" t="str">
        <f t="shared" si="5"/>
        <v/>
      </c>
      <c r="L96" s="225" t="str">
        <f t="shared" si="4"/>
        <v/>
      </c>
    </row>
    <row r="97" spans="3:14" ht="18" hidden="1" customHeight="1" outlineLevel="1" thickBot="1" x14ac:dyDescent="0.2">
      <c r="C97" s="189" t="str">
        <f>IF(表6!$C97="","",表6!$C97)</f>
        <v/>
      </c>
      <c r="D97" s="191" t="str">
        <f>IF(表6!$D97="","",表6!$D97)</f>
        <v/>
      </c>
      <c r="E97" s="331"/>
      <c r="F97" s="331"/>
      <c r="G97" s="191" t="str">
        <f t="shared" si="0"/>
        <v/>
      </c>
      <c r="H97" s="144" t="str">
        <f>IF(表6!$F97="","",表6!$F97)</f>
        <v/>
      </c>
      <c r="I97" s="195" t="str">
        <f>IF(H97="","",表6!G97)</f>
        <v/>
      </c>
      <c r="J97" s="195" t="str">
        <f t="shared" si="5"/>
        <v/>
      </c>
      <c r="K97" s="195" t="str">
        <f t="shared" si="5"/>
        <v/>
      </c>
      <c r="L97" s="225" t="str">
        <f t="shared" si="2"/>
        <v/>
      </c>
    </row>
    <row r="98" spans="3:14" ht="18" customHeight="1" collapsed="1" thickTop="1" thickBot="1" x14ac:dyDescent="0.2">
      <c r="C98" s="105" t="s">
        <v>23</v>
      </c>
      <c r="D98" s="159">
        <f>SUM(D13:D97)</f>
        <v>0</v>
      </c>
      <c r="E98" s="159">
        <f>SUM(E13:E97)</f>
        <v>0</v>
      </c>
      <c r="F98" s="159">
        <f>SUM(F13:F97)</f>
        <v>0</v>
      </c>
      <c r="G98" s="159">
        <f>SUM(G13:G97)</f>
        <v>0</v>
      </c>
      <c r="H98" s="106" t="s">
        <v>98</v>
      </c>
      <c r="I98" s="196">
        <f>SUM(I13:I97)</f>
        <v>0</v>
      </c>
      <c r="J98" s="196">
        <f>SUM(J13:J97)</f>
        <v>0</v>
      </c>
      <c r="K98" s="196">
        <f>SUM(K13:K97)</f>
        <v>0</v>
      </c>
      <c r="L98" s="160">
        <f>SUM(L13:L97)</f>
        <v>0</v>
      </c>
    </row>
    <row r="99" spans="3:14" ht="18" customHeight="1" x14ac:dyDescent="0.15">
      <c r="C99" s="100" t="s">
        <v>256</v>
      </c>
      <c r="D99" s="107"/>
      <c r="E99" s="41"/>
      <c r="F99" s="41"/>
      <c r="G99" s="41"/>
      <c r="H99" s="41"/>
      <c r="I99" s="108"/>
      <c r="J99" s="108"/>
      <c r="K99" s="108"/>
      <c r="L99" s="109"/>
    </row>
    <row r="100" spans="3:14" ht="18" customHeight="1" x14ac:dyDescent="0.15">
      <c r="C100" s="100" t="s">
        <v>212</v>
      </c>
      <c r="D100" s="107"/>
      <c r="E100" s="41"/>
      <c r="F100" s="41"/>
      <c r="G100" s="41"/>
      <c r="H100" s="41"/>
      <c r="I100" s="29"/>
      <c r="J100" s="29"/>
      <c r="K100" s="29"/>
      <c r="L100" s="66"/>
    </row>
    <row r="101" spans="3:14" ht="18.75" customHeight="1" x14ac:dyDescent="0.3">
      <c r="C101" s="102" t="s">
        <v>351</v>
      </c>
      <c r="D101" s="38"/>
    </row>
    <row r="102" spans="3:14" ht="19.5" customHeight="1" thickBot="1" x14ac:dyDescent="0.25">
      <c r="C102" s="102"/>
      <c r="D102" s="38"/>
    </row>
    <row r="103" spans="3:14" s="14" customFormat="1" ht="37.5" customHeight="1" thickTop="1" thickBot="1" x14ac:dyDescent="0.2">
      <c r="C103" s="425" t="s">
        <v>381</v>
      </c>
      <c r="D103" s="426"/>
      <c r="E103" s="426"/>
      <c r="F103" s="426"/>
      <c r="G103" s="426"/>
      <c r="H103" s="426"/>
      <c r="I103" s="426"/>
      <c r="J103" s="426"/>
      <c r="K103" s="426"/>
      <c r="L103" s="427"/>
    </row>
    <row r="104" spans="3:14" s="14" customFormat="1" ht="22.5" customHeight="1" thickTop="1" thickBot="1" x14ac:dyDescent="0.2">
      <c r="C104" s="465"/>
      <c r="D104" s="428"/>
      <c r="E104" s="13"/>
      <c r="F104" s="13"/>
      <c r="G104" s="13"/>
      <c r="H104" s="13"/>
    </row>
    <row r="105" spans="3:14" ht="55.5" customHeight="1" x14ac:dyDescent="0.15">
      <c r="C105" s="618" t="s">
        <v>352</v>
      </c>
      <c r="D105" s="603" t="s">
        <v>56</v>
      </c>
      <c r="E105" s="603"/>
      <c r="F105" s="603"/>
      <c r="G105" s="603"/>
      <c r="H105" s="603" t="s">
        <v>147</v>
      </c>
      <c r="I105" s="466" t="s">
        <v>80</v>
      </c>
      <c r="J105" s="617"/>
      <c r="K105" s="617"/>
      <c r="L105" s="467"/>
    </row>
    <row r="106" spans="3:14" ht="18" customHeight="1" thickBot="1" x14ac:dyDescent="0.2">
      <c r="C106" s="619"/>
      <c r="D106" s="44"/>
      <c r="E106" s="166" t="s">
        <v>191</v>
      </c>
      <c r="F106" s="166" t="s">
        <v>192</v>
      </c>
      <c r="G106" s="166" t="s">
        <v>193</v>
      </c>
      <c r="H106" s="620"/>
      <c r="I106" s="44"/>
      <c r="J106" s="166" t="s">
        <v>191</v>
      </c>
      <c r="K106" s="166" t="s">
        <v>192</v>
      </c>
      <c r="L106" s="167" t="s">
        <v>193</v>
      </c>
    </row>
    <row r="107" spans="3:14" ht="18" customHeight="1" thickTop="1" x14ac:dyDescent="0.15">
      <c r="C107" s="198" t="str">
        <f>IF(表6!$C107="","",表6!$C107)</f>
        <v/>
      </c>
      <c r="D107" s="199" t="str">
        <f>IF(表6!$C107="","",表6!$D107)</f>
        <v/>
      </c>
      <c r="E107" s="197"/>
      <c r="F107" s="197"/>
      <c r="G107" s="199" t="str">
        <f>IF(D107="","",D107-E107-F107)</f>
        <v/>
      </c>
      <c r="H107" s="147" t="str">
        <f>IF(表6!$F107="","",表6!$F107)</f>
        <v/>
      </c>
      <c r="I107" s="204" t="str">
        <f>IF(H107="","",表6!G107)</f>
        <v/>
      </c>
      <c r="J107" s="204" t="str">
        <f>IF($D107="","",ROUND(E107*$H107,6))</f>
        <v/>
      </c>
      <c r="K107" s="204" t="str">
        <f>IF($D107="","",ROUND(F107*$H107,6))</f>
        <v/>
      </c>
      <c r="L107" s="205" t="str">
        <f>IF(I107="","",I107-J107-K107)</f>
        <v/>
      </c>
      <c r="N107" s="13" t="s">
        <v>195</v>
      </c>
    </row>
    <row r="108" spans="3:14" ht="18" customHeight="1" x14ac:dyDescent="0.15">
      <c r="C108" s="198" t="str">
        <f>IF(表6!$C108="","",表6!$C108)</f>
        <v/>
      </c>
      <c r="D108" s="199" t="str">
        <f>IF(表6!$C108="","",表6!$D108)</f>
        <v/>
      </c>
      <c r="E108" s="287"/>
      <c r="F108" s="287"/>
      <c r="G108" s="200" t="str">
        <f>IF(D108="","",D108-E108-F108)</f>
        <v/>
      </c>
      <c r="H108" s="147" t="str">
        <f>IF(表6!$F108="","",表6!$F108)</f>
        <v/>
      </c>
      <c r="I108" s="206" t="str">
        <f>IF(H108="","",表6!G108)</f>
        <v/>
      </c>
      <c r="J108" s="206" t="str">
        <f t="shared" ref="J108:K111" si="6">IF($D108="","",ROUND(E108*$H108,6))</f>
        <v/>
      </c>
      <c r="K108" s="206" t="str">
        <f t="shared" si="6"/>
        <v/>
      </c>
      <c r="L108" s="207" t="str">
        <f>IF(I108="","",I108-J108-K108)</f>
        <v/>
      </c>
      <c r="N108" s="13" t="s">
        <v>196</v>
      </c>
    </row>
    <row r="109" spans="3:14" ht="18" customHeight="1" x14ac:dyDescent="0.15">
      <c r="C109" s="198" t="str">
        <f>IF(表6!$C109="","",表6!$C109)</f>
        <v/>
      </c>
      <c r="D109" s="199" t="str">
        <f>IF(表6!$C109="","",表6!$D109)</f>
        <v/>
      </c>
      <c r="E109" s="287"/>
      <c r="F109" s="287"/>
      <c r="G109" s="200" t="str">
        <f>IF(D109="","",D109-E109-F109)</f>
        <v/>
      </c>
      <c r="H109" s="147" t="str">
        <f>IF(表6!$F109="","",表6!$F109)</f>
        <v/>
      </c>
      <c r="I109" s="206" t="str">
        <f>IF(H109="","",表6!G109)</f>
        <v/>
      </c>
      <c r="J109" s="206" t="str">
        <f t="shared" si="6"/>
        <v/>
      </c>
      <c r="K109" s="206" t="str">
        <f t="shared" si="6"/>
        <v/>
      </c>
      <c r="L109" s="207" t="str">
        <f>IF(I109="","",I109-J109-K109)</f>
        <v/>
      </c>
      <c r="N109" s="13" t="s">
        <v>197</v>
      </c>
    </row>
    <row r="110" spans="3:14" ht="18" customHeight="1" x14ac:dyDescent="0.15">
      <c r="C110" s="201" t="str">
        <f>IF(表6!$C110="","",表6!$C110)</f>
        <v/>
      </c>
      <c r="D110" s="199" t="str">
        <f>IF(表6!$C110="","",表6!$D110)</f>
        <v/>
      </c>
      <c r="E110" s="287"/>
      <c r="F110" s="287"/>
      <c r="G110" s="200" t="str">
        <f>IF(D110="","",D110-E110-F110)</f>
        <v/>
      </c>
      <c r="H110" s="147" t="str">
        <f>IF(表6!$F110="","",表6!$F110)</f>
        <v/>
      </c>
      <c r="I110" s="206" t="str">
        <f>IF(H110="","",表6!G110)</f>
        <v/>
      </c>
      <c r="J110" s="206" t="str">
        <f t="shared" si="6"/>
        <v/>
      </c>
      <c r="K110" s="206" t="str">
        <f t="shared" si="6"/>
        <v/>
      </c>
      <c r="L110" s="207" t="str">
        <f>IF(I110="","",I110-J110-K110)</f>
        <v/>
      </c>
      <c r="N110" s="13" t="s">
        <v>198</v>
      </c>
    </row>
    <row r="111" spans="3:14" ht="18" customHeight="1" thickBot="1" x14ac:dyDescent="0.2">
      <c r="C111" s="202" t="str">
        <f>IF(表6!$C111="","",表6!$C111)</f>
        <v/>
      </c>
      <c r="D111" s="199" t="str">
        <f>IF(表6!$C111="","",表6!$D111)</f>
        <v/>
      </c>
      <c r="E111" s="285"/>
      <c r="F111" s="285"/>
      <c r="G111" s="203" t="str">
        <f>IF(D111="","",D111-E111-F111)</f>
        <v/>
      </c>
      <c r="H111" s="147" t="str">
        <f>IF(表6!$F111="","",表6!$F111)</f>
        <v/>
      </c>
      <c r="I111" s="208" t="str">
        <f>IF(H111="","",表6!G111)</f>
        <v/>
      </c>
      <c r="J111" s="208" t="str">
        <f t="shared" si="6"/>
        <v/>
      </c>
      <c r="K111" s="208" t="str">
        <f t="shared" si="6"/>
        <v/>
      </c>
      <c r="L111" s="209" t="str">
        <f>IF(I111="","",I111-J111-K111)</f>
        <v/>
      </c>
      <c r="N111" s="13" t="s">
        <v>199</v>
      </c>
    </row>
    <row r="112" spans="3:14" ht="18" customHeight="1" thickTop="1" thickBot="1" x14ac:dyDescent="0.2">
      <c r="C112" s="105" t="s">
        <v>23</v>
      </c>
      <c r="D112" s="159">
        <f>SUM(D107:D111)</f>
        <v>0</v>
      </c>
      <c r="E112" s="159">
        <f>SUM(E107:E111)</f>
        <v>0</v>
      </c>
      <c r="F112" s="159">
        <f>SUM(F107:F111)</f>
        <v>0</v>
      </c>
      <c r="G112" s="159">
        <f>SUM(G107:G111)</f>
        <v>0</v>
      </c>
      <c r="H112" s="106" t="s">
        <v>98</v>
      </c>
      <c r="I112" s="210">
        <f>SUM(I107:I111)</f>
        <v>0</v>
      </c>
      <c r="J112" s="210">
        <f>SUM(J107:J111)</f>
        <v>0</v>
      </c>
      <c r="K112" s="210">
        <f>SUM(K107:K111)</f>
        <v>0</v>
      </c>
      <c r="L112" s="211">
        <f>SUM(L107:L111)</f>
        <v>0</v>
      </c>
    </row>
    <row r="113" spans="3:13" s="14" customFormat="1" x14ac:dyDescent="0.15"/>
    <row r="114" spans="3:13" ht="18" customHeight="1" x14ac:dyDescent="0.15">
      <c r="C114" s="100" t="s">
        <v>212</v>
      </c>
      <c r="D114" s="107"/>
      <c r="E114" s="41"/>
      <c r="F114" s="41"/>
      <c r="G114" s="41"/>
      <c r="H114" s="41"/>
      <c r="I114" s="29"/>
      <c r="J114" s="29"/>
      <c r="K114" s="29"/>
      <c r="L114" s="66"/>
    </row>
    <row r="115" spans="3:13" ht="18.75" customHeight="1" x14ac:dyDescent="0.2">
      <c r="C115" s="314" t="s">
        <v>278</v>
      </c>
      <c r="D115" s="38"/>
    </row>
    <row r="116" spans="3:13" s="14" customFormat="1" ht="22.5" customHeight="1" thickBot="1" x14ac:dyDescent="0.2">
      <c r="C116" s="621"/>
      <c r="D116" s="621"/>
      <c r="E116" s="13"/>
      <c r="F116" s="13"/>
      <c r="G116" s="13"/>
      <c r="H116" s="13"/>
    </row>
    <row r="117" spans="3:13" ht="55.5" customHeight="1" x14ac:dyDescent="0.15">
      <c r="C117" s="618" t="s">
        <v>254</v>
      </c>
      <c r="D117" s="603" t="s">
        <v>353</v>
      </c>
      <c r="E117" s="603"/>
      <c r="F117" s="603"/>
      <c r="G117" s="603"/>
      <c r="H117" s="603" t="s">
        <v>354</v>
      </c>
      <c r="I117" s="466" t="s">
        <v>80</v>
      </c>
      <c r="J117" s="617"/>
      <c r="K117" s="617"/>
      <c r="L117" s="467"/>
    </row>
    <row r="118" spans="3:13" ht="18" customHeight="1" thickBot="1" x14ac:dyDescent="0.2">
      <c r="C118" s="619"/>
      <c r="D118" s="44"/>
      <c r="E118" s="166" t="s">
        <v>191</v>
      </c>
      <c r="F118" s="166" t="s">
        <v>192</v>
      </c>
      <c r="G118" s="166" t="s">
        <v>193</v>
      </c>
      <c r="H118" s="620"/>
      <c r="I118" s="44"/>
      <c r="J118" s="166" t="s">
        <v>191</v>
      </c>
      <c r="K118" s="166" t="s">
        <v>192</v>
      </c>
      <c r="L118" s="270" t="s">
        <v>193</v>
      </c>
      <c r="M118" s="271"/>
    </row>
    <row r="119" spans="3:13" ht="18" customHeight="1" thickTop="1" x14ac:dyDescent="0.15">
      <c r="C119" s="151"/>
      <c r="D119" s="197"/>
      <c r="E119" s="197"/>
      <c r="F119" s="197"/>
      <c r="G119" s="199" t="str">
        <f>IF(D119="","",D119-E119-F119)</f>
        <v/>
      </c>
      <c r="H119" s="147">
        <v>0</v>
      </c>
      <c r="I119" s="255">
        <v>0</v>
      </c>
      <c r="J119" s="255">
        <v>0</v>
      </c>
      <c r="K119" s="255">
        <v>0</v>
      </c>
      <c r="L119" s="256">
        <v>0</v>
      </c>
    </row>
    <row r="120" spans="3:13" ht="18" customHeight="1" x14ac:dyDescent="0.15">
      <c r="C120" s="151"/>
      <c r="D120" s="287"/>
      <c r="E120" s="287"/>
      <c r="F120" s="287"/>
      <c r="G120" s="200" t="str">
        <f>IF(D120="","",D120-E120-F120)</f>
        <v/>
      </c>
      <c r="H120" s="147">
        <v>0</v>
      </c>
      <c r="I120" s="257">
        <v>0</v>
      </c>
      <c r="J120" s="257">
        <v>0</v>
      </c>
      <c r="K120" s="257">
        <v>0</v>
      </c>
      <c r="L120" s="258">
        <v>0</v>
      </c>
    </row>
    <row r="121" spans="3:13" ht="18" customHeight="1" x14ac:dyDescent="0.15">
      <c r="C121" s="151"/>
      <c r="D121" s="287"/>
      <c r="E121" s="287"/>
      <c r="F121" s="287"/>
      <c r="G121" s="200" t="str">
        <f>IF(D121="","",D121-E121-F121)</f>
        <v/>
      </c>
      <c r="H121" s="147">
        <v>0</v>
      </c>
      <c r="I121" s="257">
        <v>0</v>
      </c>
      <c r="J121" s="257">
        <v>0</v>
      </c>
      <c r="K121" s="257">
        <v>0</v>
      </c>
      <c r="L121" s="258">
        <v>0</v>
      </c>
    </row>
    <row r="122" spans="3:13" ht="18" customHeight="1" x14ac:dyDescent="0.15">
      <c r="C122" s="150"/>
      <c r="D122" s="287"/>
      <c r="E122" s="287"/>
      <c r="F122" s="287"/>
      <c r="G122" s="200" t="str">
        <f>IF(D122="","",D122-E122-F122)</f>
        <v/>
      </c>
      <c r="H122" s="147">
        <v>0</v>
      </c>
      <c r="I122" s="257">
        <v>0</v>
      </c>
      <c r="J122" s="257">
        <v>0</v>
      </c>
      <c r="K122" s="257">
        <v>0</v>
      </c>
      <c r="L122" s="258">
        <v>0</v>
      </c>
    </row>
    <row r="123" spans="3:13" ht="18" customHeight="1" thickBot="1" x14ac:dyDescent="0.2">
      <c r="C123" s="152"/>
      <c r="D123" s="285"/>
      <c r="E123" s="285"/>
      <c r="F123" s="285"/>
      <c r="G123" s="203" t="str">
        <f>IF(D123="","",D123-E123-F123)</f>
        <v/>
      </c>
      <c r="H123" s="147">
        <v>0</v>
      </c>
      <c r="I123" s="259">
        <v>0</v>
      </c>
      <c r="J123" s="259">
        <v>0</v>
      </c>
      <c r="K123" s="259">
        <v>0</v>
      </c>
      <c r="L123" s="260">
        <v>0</v>
      </c>
    </row>
    <row r="124" spans="3:13" ht="18" customHeight="1" thickTop="1" thickBot="1" x14ac:dyDescent="0.2">
      <c r="C124" s="105" t="s">
        <v>23</v>
      </c>
      <c r="D124" s="159">
        <f>SUM(D119:D123)</f>
        <v>0</v>
      </c>
      <c r="E124" s="159">
        <f>SUM(E119:E123)</f>
        <v>0</v>
      </c>
      <c r="F124" s="159">
        <f>SUM(F119:F123)</f>
        <v>0</v>
      </c>
      <c r="G124" s="159">
        <f>SUM(G119:G123)</f>
        <v>0</v>
      </c>
      <c r="H124" s="106" t="s">
        <v>98</v>
      </c>
      <c r="I124" s="261">
        <f>SUM(I119:I123)</f>
        <v>0</v>
      </c>
      <c r="J124" s="261">
        <f>SUM(J119:J123)</f>
        <v>0</v>
      </c>
      <c r="K124" s="261">
        <f>SUM(K119:K123)</f>
        <v>0</v>
      </c>
      <c r="L124" s="262">
        <f>SUM(L119:L123)</f>
        <v>0</v>
      </c>
    </row>
    <row r="125" spans="3:13" s="14" customFormat="1" x14ac:dyDescent="0.15">
      <c r="C125" s="100" t="s">
        <v>257</v>
      </c>
    </row>
  </sheetData>
  <mergeCells count="18">
    <mergeCell ref="C116:D116"/>
    <mergeCell ref="C117:C118"/>
    <mergeCell ref="D117:G117"/>
    <mergeCell ref="H117:H118"/>
    <mergeCell ref="I117:L117"/>
    <mergeCell ref="A3:M4"/>
    <mergeCell ref="C9:L9"/>
    <mergeCell ref="C10:L10"/>
    <mergeCell ref="C11:C12"/>
    <mergeCell ref="H11:H12"/>
    <mergeCell ref="I11:L11"/>
    <mergeCell ref="D11:G11"/>
    <mergeCell ref="C103:L103"/>
    <mergeCell ref="C104:D104"/>
    <mergeCell ref="D105:G105"/>
    <mergeCell ref="I105:L105"/>
    <mergeCell ref="C105:C106"/>
    <mergeCell ref="H105:H106"/>
  </mergeCells>
  <phoneticPr fontId="1"/>
  <pageMargins left="0.78740157480314965" right="0.78740157480314965" top="0.39370078740157483" bottom="0.39370078740157483" header="0.51181102362204722" footer="0.51181102362204722"/>
  <pageSetup paperSize="9" scale="56" fitToHeight="0" orientation="portrait" cellComments="asDisplayed" verticalDpi="7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B1:K30"/>
  <sheetViews>
    <sheetView tabSelected="1" showWhiteSpace="0" view="pageBreakPreview" zoomScale="80" zoomScaleNormal="100" zoomScaleSheetLayoutView="80" workbookViewId="0">
      <selection activeCell="L7" sqref="L7"/>
    </sheetView>
  </sheetViews>
  <sheetFormatPr defaultColWidth="9" defaultRowHeight="13.5" x14ac:dyDescent="0.15"/>
  <cols>
    <col min="1" max="1" width="7.125" style="13" customWidth="1"/>
    <col min="2" max="2" width="19.875" style="13" customWidth="1"/>
    <col min="3" max="10" width="13.875" style="13" customWidth="1"/>
    <col min="11" max="11" width="9.625" style="13" bestFit="1" customWidth="1"/>
    <col min="12" max="16384" width="9" style="13"/>
  </cols>
  <sheetData>
    <row r="1" spans="2:11" s="156" customFormat="1" ht="26.25" customHeight="1" x14ac:dyDescent="0.15">
      <c r="B1" s="13"/>
      <c r="C1" s="13"/>
      <c r="D1" s="13"/>
      <c r="E1" s="13"/>
      <c r="F1" s="13"/>
      <c r="G1" s="13"/>
      <c r="H1" s="13"/>
      <c r="I1" s="13"/>
      <c r="J1" s="279" t="s">
        <v>226</v>
      </c>
    </row>
    <row r="2" spans="2:11" s="156" customFormat="1" ht="18.75" customHeight="1" x14ac:dyDescent="0.15">
      <c r="B2" s="13"/>
      <c r="C2" s="13"/>
      <c r="D2" s="13"/>
      <c r="E2" s="13"/>
      <c r="F2" s="13"/>
      <c r="G2" s="13"/>
      <c r="H2" s="13"/>
      <c r="I2" s="13"/>
      <c r="J2" s="13"/>
    </row>
    <row r="3" spans="2:11" s="156" customFormat="1" ht="21" customHeight="1" x14ac:dyDescent="0.15">
      <c r="B3" s="423" t="s">
        <v>399</v>
      </c>
      <c r="C3" s="424"/>
      <c r="D3" s="424"/>
      <c r="E3" s="424"/>
      <c r="F3" s="424"/>
      <c r="G3" s="424"/>
      <c r="H3" s="424"/>
      <c r="I3" s="424"/>
      <c r="J3" s="424"/>
    </row>
    <row r="4" spans="2:11" s="156" customFormat="1" ht="21" customHeight="1" x14ac:dyDescent="0.15">
      <c r="B4" s="424"/>
      <c r="C4" s="424"/>
      <c r="D4" s="424"/>
      <c r="E4" s="424"/>
      <c r="F4" s="424"/>
      <c r="G4" s="424"/>
      <c r="H4" s="424"/>
      <c r="I4" s="424"/>
      <c r="J4" s="424"/>
    </row>
    <row r="5" spans="2:11" ht="21" customHeight="1" x14ac:dyDescent="0.15">
      <c r="B5" s="48"/>
      <c r="C5" s="39"/>
      <c r="D5" s="39"/>
      <c r="E5" s="39"/>
      <c r="F5" s="39"/>
      <c r="G5" s="39"/>
      <c r="H5" s="39"/>
      <c r="I5" s="39"/>
      <c r="J5" s="212" t="str">
        <f>IF(表紙!$G$8="","会社名",表紙!$G$8)</f>
        <v>会社名</v>
      </c>
    </row>
    <row r="6" spans="2:11" ht="21" customHeight="1" x14ac:dyDescent="0.15">
      <c r="B6" s="48"/>
      <c r="C6" s="39"/>
      <c r="D6" s="39"/>
      <c r="E6" s="39"/>
      <c r="F6" s="39"/>
      <c r="G6" s="39"/>
      <c r="H6" s="39"/>
      <c r="I6" s="39"/>
      <c r="K6" s="63"/>
    </row>
    <row r="7" spans="2:11" ht="18" customHeight="1" thickBot="1" x14ac:dyDescent="0.2">
      <c r="B7" s="48" t="s">
        <v>229</v>
      </c>
    </row>
    <row r="8" spans="2:11" ht="45" customHeight="1" x14ac:dyDescent="0.15">
      <c r="B8" s="622"/>
      <c r="C8" s="603" t="s">
        <v>240</v>
      </c>
      <c r="D8" s="603"/>
      <c r="E8" s="603"/>
      <c r="F8" s="603"/>
      <c r="G8" s="466" t="s">
        <v>241</v>
      </c>
      <c r="H8" s="617"/>
      <c r="I8" s="617"/>
      <c r="J8" s="467"/>
    </row>
    <row r="9" spans="2:11" ht="18" customHeight="1" thickBot="1" x14ac:dyDescent="0.2">
      <c r="B9" s="623"/>
      <c r="C9" s="44"/>
      <c r="D9" s="166" t="s">
        <v>191</v>
      </c>
      <c r="E9" s="166" t="s">
        <v>192</v>
      </c>
      <c r="F9" s="166" t="s">
        <v>193</v>
      </c>
      <c r="G9" s="44"/>
      <c r="H9" s="166" t="s">
        <v>191</v>
      </c>
      <c r="I9" s="166" t="s">
        <v>192</v>
      </c>
      <c r="J9" s="167" t="s">
        <v>193</v>
      </c>
      <c r="K9" s="271"/>
    </row>
    <row r="10" spans="2:11" ht="18" customHeight="1" thickTop="1" x14ac:dyDescent="0.15">
      <c r="B10" s="235" t="s">
        <v>227</v>
      </c>
      <c r="C10" s="236" t="str">
        <f>表1【メ】!$C$49</f>
        <v/>
      </c>
      <c r="D10" s="236">
        <f>表1【メ】!$D$49</f>
        <v>0</v>
      </c>
      <c r="E10" s="236">
        <f>表1【メ】!$E$49</f>
        <v>0</v>
      </c>
      <c r="F10" s="237" t="str">
        <f>表1【メ】!$F$49</f>
        <v/>
      </c>
      <c r="G10" s="238">
        <f>表1【メ】!$G$44</f>
        <v>0</v>
      </c>
      <c r="H10" s="238">
        <f>表1【メ】!$H$44</f>
        <v>0</v>
      </c>
      <c r="I10" s="238">
        <f>表1【メ】!$I$44</f>
        <v>0</v>
      </c>
      <c r="J10" s="239">
        <f>表1【メ】!$J$44</f>
        <v>0</v>
      </c>
    </row>
    <row r="11" spans="2:11" ht="18" customHeight="1" x14ac:dyDescent="0.15">
      <c r="B11" s="240" t="s">
        <v>223</v>
      </c>
      <c r="C11" s="174">
        <f>表2【メ】!$C$43</f>
        <v>0</v>
      </c>
      <c r="D11" s="174">
        <f>表2【メ】!$D$43</f>
        <v>0</v>
      </c>
      <c r="E11" s="174">
        <f>表2【メ】!$E$43</f>
        <v>0</v>
      </c>
      <c r="F11" s="241" t="str">
        <f>表2【メ】!$F$43</f>
        <v/>
      </c>
      <c r="G11" s="182">
        <f>表2【メ】!$G$38</f>
        <v>0</v>
      </c>
      <c r="H11" s="182">
        <f>表2【メ】!$H$38</f>
        <v>0</v>
      </c>
      <c r="I11" s="182">
        <f>表2【メ】!$I$38</f>
        <v>0</v>
      </c>
      <c r="J11" s="242">
        <f>表2【メ】!$J$38</f>
        <v>0</v>
      </c>
    </row>
    <row r="12" spans="2:11" ht="18" customHeight="1" x14ac:dyDescent="0.15">
      <c r="B12" s="240" t="s">
        <v>224</v>
      </c>
      <c r="C12" s="174">
        <f>表3【メ】!$C$43</f>
        <v>0</v>
      </c>
      <c r="D12" s="174">
        <f>表3【メ】!$D$43</f>
        <v>0</v>
      </c>
      <c r="E12" s="174">
        <f>表3【メ】!$E$43</f>
        <v>0</v>
      </c>
      <c r="F12" s="241" t="str">
        <f>表3【メ】!$F$43</f>
        <v/>
      </c>
      <c r="G12" s="182">
        <f>表3【メ】!$G$38</f>
        <v>0</v>
      </c>
      <c r="H12" s="182">
        <f>表3【メ】!$H$38</f>
        <v>0</v>
      </c>
      <c r="I12" s="182">
        <f>表3【メ】!$I$38</f>
        <v>0</v>
      </c>
      <c r="J12" s="242">
        <f>表3【メ】!$J$38</f>
        <v>0</v>
      </c>
    </row>
    <row r="13" spans="2:11" ht="18" customHeight="1" x14ac:dyDescent="0.15">
      <c r="B13" s="240" t="s">
        <v>225</v>
      </c>
      <c r="C13" s="174">
        <f>表4【メ】!$C$23</f>
        <v>0</v>
      </c>
      <c r="D13" s="174">
        <f>表4【メ】!$D$23</f>
        <v>0</v>
      </c>
      <c r="E13" s="174">
        <f>表4【メ】!$E$23</f>
        <v>0</v>
      </c>
      <c r="F13" s="241" t="str">
        <f>表4【メ】!$F$23</f>
        <v/>
      </c>
      <c r="G13" s="182">
        <f>表4【メ】!$G$18</f>
        <v>0</v>
      </c>
      <c r="H13" s="182">
        <f>表4【メ】!$H$18</f>
        <v>0</v>
      </c>
      <c r="I13" s="182">
        <f>表4【メ】!$I$18</f>
        <v>0</v>
      </c>
      <c r="J13" s="242">
        <f>表4【メ】!$J$18</f>
        <v>0</v>
      </c>
    </row>
    <row r="14" spans="2:11" ht="18" customHeight="1" x14ac:dyDescent="0.15">
      <c r="B14" s="240" t="s">
        <v>228</v>
      </c>
      <c r="C14" s="174">
        <f>表5【メ】!$C$17</f>
        <v>0</v>
      </c>
      <c r="D14" s="174">
        <f>表5【メ】!$D$17</f>
        <v>0</v>
      </c>
      <c r="E14" s="174">
        <f>表5【メ】!$E$17</f>
        <v>0</v>
      </c>
      <c r="F14" s="241">
        <f>表5【メ】!$F$17</f>
        <v>0</v>
      </c>
      <c r="G14" s="182">
        <f>表5【メ】!$G$17</f>
        <v>0</v>
      </c>
      <c r="H14" s="182">
        <f>表5【メ】!$H$17</f>
        <v>0</v>
      </c>
      <c r="I14" s="182">
        <f>表5【メ】!$I$17</f>
        <v>0</v>
      </c>
      <c r="J14" s="242">
        <f>表5【メ】!$J$17</f>
        <v>0</v>
      </c>
    </row>
    <row r="15" spans="2:11" ht="18" customHeight="1" x14ac:dyDescent="0.15">
      <c r="B15" s="240" t="s">
        <v>233</v>
      </c>
      <c r="C15" s="174">
        <f>表6【メ】!$D$98</f>
        <v>0</v>
      </c>
      <c r="D15" s="174">
        <f>表6【メ】!$E$98</f>
        <v>0</v>
      </c>
      <c r="E15" s="174">
        <f>表6【メ】!$F$98</f>
        <v>0</v>
      </c>
      <c r="F15" s="241">
        <f>表6【メ】!$G$98</f>
        <v>0</v>
      </c>
      <c r="G15" s="182">
        <f>表6【メ】!$I$98</f>
        <v>0</v>
      </c>
      <c r="H15" s="182">
        <f>表6【メ】!$J$98</f>
        <v>0</v>
      </c>
      <c r="I15" s="182">
        <f>表6【メ】!$K$98</f>
        <v>0</v>
      </c>
      <c r="J15" s="242">
        <f>表6【メ】!$L$98</f>
        <v>0</v>
      </c>
    </row>
    <row r="16" spans="2:11" ht="18" customHeight="1" x14ac:dyDescent="0.15">
      <c r="B16" s="240" t="s">
        <v>258</v>
      </c>
      <c r="C16" s="174">
        <f>表6【メ】!$D$112</f>
        <v>0</v>
      </c>
      <c r="D16" s="174">
        <f>表6【メ】!$E$112</f>
        <v>0</v>
      </c>
      <c r="E16" s="174">
        <f>表6【メ】!$F$112</f>
        <v>0</v>
      </c>
      <c r="F16" s="241">
        <f>表6【メ】!$G$112</f>
        <v>0</v>
      </c>
      <c r="G16" s="182">
        <f>表6【メ】!$I$112</f>
        <v>0</v>
      </c>
      <c r="H16" s="182">
        <f>表6【メ】!$J$112</f>
        <v>0</v>
      </c>
      <c r="I16" s="182">
        <f>表6【メ】!$K$112</f>
        <v>0</v>
      </c>
      <c r="J16" s="242">
        <f>表6【メ】!$L$112</f>
        <v>0</v>
      </c>
    </row>
    <row r="17" spans="2:11" ht="18" customHeight="1" thickBot="1" x14ac:dyDescent="0.2">
      <c r="B17" s="243" t="s">
        <v>259</v>
      </c>
      <c r="C17" s="244">
        <f>表6【メ】!$D$124</f>
        <v>0</v>
      </c>
      <c r="D17" s="244">
        <f>表6【メ】!$E$124</f>
        <v>0</v>
      </c>
      <c r="E17" s="244">
        <f>表6【メ】!$F$124</f>
        <v>0</v>
      </c>
      <c r="F17" s="245">
        <f>表6【メ】!$G$124</f>
        <v>0</v>
      </c>
      <c r="G17" s="246">
        <f>表6【メ】!$I$124</f>
        <v>0</v>
      </c>
      <c r="H17" s="246">
        <f>表6【メ】!$J$124</f>
        <v>0</v>
      </c>
      <c r="I17" s="246">
        <f>表6【メ】!$K$124</f>
        <v>0</v>
      </c>
      <c r="J17" s="247">
        <f>表6【メ】!$L$124</f>
        <v>0</v>
      </c>
    </row>
    <row r="18" spans="2:11" ht="18" customHeight="1" thickTop="1" thickBot="1" x14ac:dyDescent="0.2">
      <c r="B18" s="232" t="s">
        <v>230</v>
      </c>
      <c r="C18" s="229">
        <f>SUM(C10:C17)</f>
        <v>0</v>
      </c>
      <c r="D18" s="229">
        <f t="shared" ref="D18:J18" si="0">SUM(D10:D17)</f>
        <v>0</v>
      </c>
      <c r="E18" s="229">
        <f t="shared" si="0"/>
        <v>0</v>
      </c>
      <c r="F18" s="231">
        <f t="shared" si="0"/>
        <v>0</v>
      </c>
      <c r="G18" s="233">
        <f t="shared" si="0"/>
        <v>0</v>
      </c>
      <c r="H18" s="233">
        <f t="shared" si="0"/>
        <v>0</v>
      </c>
      <c r="I18" s="233">
        <f t="shared" si="0"/>
        <v>0</v>
      </c>
      <c r="J18" s="234">
        <f t="shared" si="0"/>
        <v>0</v>
      </c>
    </row>
    <row r="19" spans="2:11" ht="18" customHeight="1" x14ac:dyDescent="0.15">
      <c r="B19" s="249" t="s">
        <v>245</v>
      </c>
      <c r="C19" s="252" t="str">
        <f>表紙【メ】!$A$18</f>
        <v/>
      </c>
      <c r="D19" s="26"/>
      <c r="E19" s="26"/>
      <c r="F19" s="26"/>
      <c r="G19" s="26"/>
      <c r="H19" s="26"/>
      <c r="I19" s="26"/>
      <c r="J19" s="26"/>
    </row>
    <row r="20" spans="2:11" ht="18" customHeight="1" x14ac:dyDescent="0.15">
      <c r="B20" s="249" t="s">
        <v>231</v>
      </c>
      <c r="C20" s="253" t="str">
        <f>IF(C19="","",表12!$A$15)</f>
        <v/>
      </c>
      <c r="D20" s="248"/>
      <c r="E20" s="248"/>
      <c r="F20" s="248"/>
      <c r="G20" s="29"/>
      <c r="H20" s="29"/>
      <c r="I20" s="29"/>
      <c r="J20" s="29"/>
    </row>
    <row r="21" spans="2:11" ht="18" customHeight="1" x14ac:dyDescent="0.15">
      <c r="B21" s="249"/>
      <c r="C21" s="272"/>
      <c r="D21" s="248"/>
      <c r="E21" s="248"/>
      <c r="F21" s="248"/>
      <c r="G21" s="29"/>
      <c r="H21" s="29"/>
      <c r="I21" s="29"/>
      <c r="J21" s="29"/>
    </row>
    <row r="22" spans="2:11" s="14" customFormat="1" x14ac:dyDescent="0.15"/>
    <row r="23" spans="2:11" s="14" customFormat="1" ht="18" thickBot="1" x14ac:dyDescent="0.2">
      <c r="B23" s="48" t="s">
        <v>402</v>
      </c>
    </row>
    <row r="24" spans="2:11" ht="45" customHeight="1" x14ac:dyDescent="0.15">
      <c r="B24" s="622"/>
      <c r="C24" s="603" t="s">
        <v>232</v>
      </c>
      <c r="D24" s="603"/>
      <c r="E24" s="603"/>
      <c r="F24" s="603"/>
      <c r="G24" s="466" t="s">
        <v>246</v>
      </c>
      <c r="H24" s="617"/>
      <c r="I24" s="617"/>
      <c r="J24" s="467"/>
    </row>
    <row r="25" spans="2:11" ht="18" customHeight="1" thickBot="1" x14ac:dyDescent="0.2">
      <c r="B25" s="623"/>
      <c r="C25" s="44"/>
      <c r="D25" s="166" t="s">
        <v>191</v>
      </c>
      <c r="E25" s="166" t="s">
        <v>192</v>
      </c>
      <c r="F25" s="166" t="s">
        <v>193</v>
      </c>
      <c r="G25" s="44"/>
      <c r="H25" s="166" t="s">
        <v>191</v>
      </c>
      <c r="I25" s="166" t="s">
        <v>192</v>
      </c>
      <c r="J25" s="167" t="s">
        <v>193</v>
      </c>
      <c r="K25" s="271"/>
    </row>
    <row r="26" spans="2:11" ht="18" customHeight="1" thickTop="1" thickBot="1" x14ac:dyDescent="0.2">
      <c r="B26" s="232" t="s">
        <v>23</v>
      </c>
      <c r="C26" s="233" t="str">
        <f>IF(C19="","",$C$19-$C$20)</f>
        <v/>
      </c>
      <c r="D26" s="233"/>
      <c r="E26" s="233"/>
      <c r="F26" s="234" t="str">
        <f>IF(C26="","",C26-D26-E26)</f>
        <v/>
      </c>
      <c r="G26" s="233">
        <f>G18</f>
        <v>0</v>
      </c>
      <c r="H26" s="233">
        <f>H18</f>
        <v>0</v>
      </c>
      <c r="I26" s="233">
        <f>I18</f>
        <v>0</v>
      </c>
      <c r="J26" s="234">
        <f>J18</f>
        <v>0</v>
      </c>
    </row>
    <row r="27" spans="2:11" s="14" customFormat="1" x14ac:dyDescent="0.15"/>
    <row r="28" spans="2:11" s="14" customFormat="1" x14ac:dyDescent="0.15"/>
    <row r="29" spans="2:11" s="14" customFormat="1" x14ac:dyDescent="0.15"/>
    <row r="30" spans="2:11" s="14" customFormat="1" x14ac:dyDescent="0.15"/>
  </sheetData>
  <mergeCells count="7">
    <mergeCell ref="B24:B25"/>
    <mergeCell ref="C24:F24"/>
    <mergeCell ref="G24:J24"/>
    <mergeCell ref="B3:J4"/>
    <mergeCell ref="B8:B9"/>
    <mergeCell ref="C8:F8"/>
    <mergeCell ref="G8:J8"/>
  </mergeCells>
  <phoneticPr fontId="1"/>
  <pageMargins left="0.78740157480314965" right="0.78740157480314965" top="0.39370078740157483" bottom="0.39370078740157483" header="0.51181102362204722" footer="0.51181102362204722"/>
  <pageSetup paperSize="9" scale="63" fitToHeight="0" orientation="portrait" cellComments="asDisplayed"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0"/>
  <sheetViews>
    <sheetView showWhiteSpace="0" view="pageBreakPreview" topLeftCell="A28" zoomScale="80" zoomScaleNormal="100" zoomScaleSheetLayoutView="80" workbookViewId="0">
      <selection activeCell="A5" sqref="A5"/>
    </sheetView>
  </sheetViews>
  <sheetFormatPr defaultColWidth="9" defaultRowHeight="13.5" x14ac:dyDescent="0.15"/>
  <cols>
    <col min="1" max="1" width="7.125" style="13" customWidth="1"/>
    <col min="2" max="2" width="19.875" style="13" customWidth="1"/>
    <col min="3" max="8" width="13.875" style="13" customWidth="1"/>
    <col min="9" max="9" width="9.625" style="13" bestFit="1" customWidth="1"/>
    <col min="10" max="16384" width="9" style="13"/>
  </cols>
  <sheetData>
    <row r="1" spans="1:8" ht="26.25" customHeight="1" x14ac:dyDescent="0.15">
      <c r="H1" s="45" t="s">
        <v>308</v>
      </c>
    </row>
    <row r="2" spans="1:8" ht="18.75" customHeight="1" x14ac:dyDescent="0.15"/>
    <row r="3" spans="1:8" ht="21" customHeight="1" x14ac:dyDescent="0.15">
      <c r="A3" s="423" t="s">
        <v>400</v>
      </c>
      <c r="B3" s="423"/>
      <c r="C3" s="423"/>
      <c r="D3" s="423"/>
      <c r="E3" s="423"/>
      <c r="F3" s="423"/>
      <c r="G3" s="423"/>
      <c r="H3" s="423"/>
    </row>
    <row r="4" spans="1:8" ht="21" customHeight="1" x14ac:dyDescent="0.15">
      <c r="A4" s="423"/>
      <c r="B4" s="423"/>
      <c r="C4" s="423"/>
      <c r="D4" s="423"/>
      <c r="E4" s="423"/>
      <c r="F4" s="423"/>
      <c r="G4" s="423"/>
      <c r="H4" s="423"/>
    </row>
    <row r="5" spans="1:8" ht="21" customHeight="1" x14ac:dyDescent="0.15">
      <c r="B5" s="48"/>
      <c r="C5" s="39"/>
      <c r="D5" s="39"/>
      <c r="E5" s="39"/>
      <c r="F5" s="39"/>
      <c r="G5" s="39"/>
      <c r="H5" s="212" t="str">
        <f>IF(表紙!$G$8="","会社名",表紙!$G$8)</f>
        <v>会社名</v>
      </c>
    </row>
    <row r="6" spans="1:8" ht="21" customHeight="1" thickBot="1" x14ac:dyDescent="0.2">
      <c r="B6" s="48" t="s">
        <v>295</v>
      </c>
      <c r="C6" s="39"/>
      <c r="D6" s="39"/>
      <c r="E6" s="39"/>
      <c r="F6" s="39"/>
    </row>
    <row r="7" spans="1:8" ht="30" customHeight="1" x14ac:dyDescent="0.15">
      <c r="B7" s="622"/>
      <c r="C7" s="603" t="s">
        <v>355</v>
      </c>
      <c r="D7" s="603"/>
      <c r="E7" s="603"/>
      <c r="F7" s="606"/>
    </row>
    <row r="8" spans="1:8" ht="18" customHeight="1" thickBot="1" x14ac:dyDescent="0.2">
      <c r="B8" s="623"/>
      <c r="C8" s="44"/>
      <c r="D8" s="166" t="s">
        <v>191</v>
      </c>
      <c r="E8" s="166" t="s">
        <v>192</v>
      </c>
      <c r="F8" s="167" t="s">
        <v>193</v>
      </c>
    </row>
    <row r="9" spans="1:8" ht="18" customHeight="1" thickTop="1" thickBot="1" x14ac:dyDescent="0.2">
      <c r="B9" s="232" t="s">
        <v>32</v>
      </c>
      <c r="C9" s="229">
        <f>表7!D17</f>
        <v>0</v>
      </c>
      <c r="D9" s="230">
        <v>0</v>
      </c>
      <c r="E9" s="230">
        <v>0</v>
      </c>
      <c r="F9" s="231">
        <f>IF(C9="","",C9-D9-E9)</f>
        <v>0</v>
      </c>
    </row>
    <row r="10" spans="1:8" s="14" customFormat="1" x14ac:dyDescent="0.15"/>
    <row r="11" spans="1:8" s="14" customFormat="1" x14ac:dyDescent="0.15"/>
    <row r="12" spans="1:8" ht="21" customHeight="1" thickBot="1" x14ac:dyDescent="0.2">
      <c r="B12" s="48" t="s">
        <v>296</v>
      </c>
      <c r="C12" s="39"/>
      <c r="D12" s="39"/>
      <c r="E12" s="39"/>
      <c r="F12" s="39"/>
    </row>
    <row r="13" spans="1:8" ht="30" customHeight="1" x14ac:dyDescent="0.15">
      <c r="B13" s="622"/>
      <c r="C13" s="603" t="s">
        <v>355</v>
      </c>
      <c r="D13" s="603"/>
      <c r="E13" s="603"/>
      <c r="F13" s="606"/>
    </row>
    <row r="14" spans="1:8" ht="18" customHeight="1" thickBot="1" x14ac:dyDescent="0.2">
      <c r="B14" s="623"/>
      <c r="C14" s="44"/>
      <c r="D14" s="166" t="s">
        <v>191</v>
      </c>
      <c r="E14" s="166" t="s">
        <v>192</v>
      </c>
      <c r="F14" s="167" t="s">
        <v>193</v>
      </c>
    </row>
    <row r="15" spans="1:8" ht="18" customHeight="1" thickTop="1" thickBot="1" x14ac:dyDescent="0.2">
      <c r="B15" s="232" t="s">
        <v>32</v>
      </c>
      <c r="C15" s="229">
        <f>表8!E17</f>
        <v>0</v>
      </c>
      <c r="D15" s="230">
        <v>0</v>
      </c>
      <c r="E15" s="230">
        <v>0</v>
      </c>
      <c r="F15" s="231">
        <f>IF(C15="","",C15-D15-E15)</f>
        <v>0</v>
      </c>
    </row>
    <row r="16" spans="1:8" s="14" customFormat="1" x14ac:dyDescent="0.15"/>
    <row r="17" spans="2:6" s="14" customFormat="1" x14ac:dyDescent="0.15"/>
    <row r="18" spans="2:6" ht="21" customHeight="1" thickBot="1" x14ac:dyDescent="0.2">
      <c r="B18" s="48" t="s">
        <v>297</v>
      </c>
      <c r="C18" s="39"/>
      <c r="D18" s="39"/>
      <c r="E18" s="39"/>
      <c r="F18" s="39"/>
    </row>
    <row r="19" spans="2:6" ht="30" customHeight="1" x14ac:dyDescent="0.15">
      <c r="B19" s="622"/>
      <c r="C19" s="603" t="s">
        <v>356</v>
      </c>
      <c r="D19" s="603"/>
      <c r="E19" s="603"/>
      <c r="F19" s="606"/>
    </row>
    <row r="20" spans="2:6" ht="18" customHeight="1" thickBot="1" x14ac:dyDescent="0.2">
      <c r="B20" s="623"/>
      <c r="C20" s="44"/>
      <c r="D20" s="166" t="s">
        <v>191</v>
      </c>
      <c r="E20" s="166" t="s">
        <v>192</v>
      </c>
      <c r="F20" s="167" t="s">
        <v>193</v>
      </c>
    </row>
    <row r="21" spans="2:6" ht="18" customHeight="1" thickTop="1" thickBot="1" x14ac:dyDescent="0.2">
      <c r="B21" s="232" t="s">
        <v>32</v>
      </c>
      <c r="C21" s="229">
        <f>表9!D17</f>
        <v>0</v>
      </c>
      <c r="D21" s="230">
        <v>0</v>
      </c>
      <c r="E21" s="230">
        <v>0</v>
      </c>
      <c r="F21" s="231">
        <f>IF(C21="","",C21-D21-E21)</f>
        <v>0</v>
      </c>
    </row>
    <row r="22" spans="2:6" s="14" customFormat="1" x14ac:dyDescent="0.15"/>
    <row r="23" spans="2:6" s="14" customFormat="1" x14ac:dyDescent="0.15"/>
    <row r="24" spans="2:6" ht="21" customHeight="1" thickBot="1" x14ac:dyDescent="0.2">
      <c r="B24" s="48" t="s">
        <v>298</v>
      </c>
      <c r="C24" s="39"/>
      <c r="D24" s="39"/>
      <c r="E24" s="39"/>
      <c r="F24" s="39"/>
    </row>
    <row r="25" spans="2:6" ht="30" customHeight="1" x14ac:dyDescent="0.15">
      <c r="B25" s="622"/>
      <c r="C25" s="603" t="s">
        <v>356</v>
      </c>
      <c r="D25" s="603"/>
      <c r="E25" s="603"/>
      <c r="F25" s="606"/>
    </row>
    <row r="26" spans="2:6" ht="18" customHeight="1" thickBot="1" x14ac:dyDescent="0.2">
      <c r="B26" s="623"/>
      <c r="C26" s="44"/>
      <c r="D26" s="166" t="s">
        <v>191</v>
      </c>
      <c r="E26" s="166" t="s">
        <v>192</v>
      </c>
      <c r="F26" s="167" t="s">
        <v>193</v>
      </c>
    </row>
    <row r="27" spans="2:6" ht="18" customHeight="1" thickTop="1" thickBot="1" x14ac:dyDescent="0.2">
      <c r="B27" s="232" t="s">
        <v>32</v>
      </c>
      <c r="C27" s="229">
        <f>表10!E17</f>
        <v>0</v>
      </c>
      <c r="D27" s="230">
        <v>0</v>
      </c>
      <c r="E27" s="230">
        <v>0</v>
      </c>
      <c r="F27" s="231">
        <f>IF(C27="","",C27-D27-E27)</f>
        <v>0</v>
      </c>
    </row>
    <row r="28" spans="2:6" ht="18" customHeight="1" x14ac:dyDescent="0.15">
      <c r="B28" s="26"/>
      <c r="D28" s="248"/>
      <c r="E28" s="248"/>
      <c r="F28" s="248"/>
    </row>
    <row r="29" spans="2:6" s="14" customFormat="1" x14ac:dyDescent="0.15"/>
    <row r="30" spans="2:6" ht="18" customHeight="1" thickBot="1" x14ac:dyDescent="0.2">
      <c r="B30" s="48" t="s">
        <v>314</v>
      </c>
      <c r="C30" s="39"/>
      <c r="D30" s="39"/>
      <c r="E30" s="39"/>
      <c r="F30" s="39"/>
    </row>
    <row r="31" spans="2:6" ht="30" customHeight="1" x14ac:dyDescent="0.15">
      <c r="B31" s="622"/>
      <c r="C31" s="603" t="s">
        <v>357</v>
      </c>
      <c r="D31" s="603"/>
      <c r="E31" s="603"/>
      <c r="F31" s="606"/>
    </row>
    <row r="32" spans="2:6" ht="18" customHeight="1" thickBot="1" x14ac:dyDescent="0.2">
      <c r="B32" s="623"/>
      <c r="C32" s="44"/>
      <c r="D32" s="166" t="s">
        <v>191</v>
      </c>
      <c r="E32" s="166" t="s">
        <v>192</v>
      </c>
      <c r="F32" s="167" t="s">
        <v>193</v>
      </c>
    </row>
    <row r="33" spans="2:6" ht="18" customHeight="1" thickTop="1" thickBot="1" x14ac:dyDescent="0.2">
      <c r="B33" s="232" t="s">
        <v>32</v>
      </c>
      <c r="C33" s="229">
        <f>表11!F24</f>
        <v>0</v>
      </c>
      <c r="D33" s="230">
        <v>0</v>
      </c>
      <c r="E33" s="230">
        <v>0</v>
      </c>
      <c r="F33" s="231">
        <f>IF(C33="","",C33-D33-E33)</f>
        <v>0</v>
      </c>
    </row>
    <row r="34" spans="2:6" ht="18" customHeight="1" x14ac:dyDescent="0.15">
      <c r="B34" s="26"/>
      <c r="C34" s="248"/>
      <c r="D34" s="248"/>
      <c r="E34" s="248"/>
      <c r="F34" s="248"/>
    </row>
    <row r="35" spans="2:6" s="14" customFormat="1" x14ac:dyDescent="0.15"/>
    <row r="36" spans="2:6" ht="21" customHeight="1" thickBot="1" x14ac:dyDescent="0.2">
      <c r="B36" s="48" t="s">
        <v>307</v>
      </c>
      <c r="C36" s="39"/>
      <c r="D36" s="39"/>
      <c r="E36" s="39"/>
      <c r="F36" s="39"/>
    </row>
    <row r="37" spans="2:6" ht="30" customHeight="1" x14ac:dyDescent="0.15">
      <c r="B37" s="622"/>
      <c r="C37" s="603" t="s">
        <v>358</v>
      </c>
      <c r="D37" s="603"/>
      <c r="E37" s="603"/>
      <c r="F37" s="606"/>
    </row>
    <row r="38" spans="2:6" ht="18" customHeight="1" thickBot="1" x14ac:dyDescent="0.2">
      <c r="B38" s="623"/>
      <c r="C38" s="44"/>
      <c r="D38" s="166" t="s">
        <v>191</v>
      </c>
      <c r="E38" s="166" t="s">
        <v>192</v>
      </c>
      <c r="F38" s="167" t="s">
        <v>193</v>
      </c>
    </row>
    <row r="39" spans="2:6" ht="18" customHeight="1" thickTop="1" thickBot="1" x14ac:dyDescent="0.2">
      <c r="B39" s="232" t="s">
        <v>32</v>
      </c>
      <c r="C39" s="229">
        <f>SUM(C9,C15,C21,C27,C33)</f>
        <v>0</v>
      </c>
      <c r="D39" s="229">
        <f>SUM(D9,D15,D21,D27,D33)</f>
        <v>0</v>
      </c>
      <c r="E39" s="229">
        <f>SUM(E9,E15,E21,E27,E33)</f>
        <v>0</v>
      </c>
      <c r="F39" s="231">
        <f>SUM(F9,F15,F21,F27,F33)</f>
        <v>0</v>
      </c>
    </row>
    <row r="40" spans="2:6" s="14" customFormat="1" x14ac:dyDescent="0.15"/>
  </sheetData>
  <mergeCells count="13">
    <mergeCell ref="A3:H4"/>
    <mergeCell ref="B37:B38"/>
    <mergeCell ref="C37:F37"/>
    <mergeCell ref="B13:B14"/>
    <mergeCell ref="C13:F13"/>
    <mergeCell ref="B19:B20"/>
    <mergeCell ref="C19:F19"/>
    <mergeCell ref="B25:B26"/>
    <mergeCell ref="C25:F25"/>
    <mergeCell ref="B7:B8"/>
    <mergeCell ref="C7:F7"/>
    <mergeCell ref="B31:B32"/>
    <mergeCell ref="C31:F31"/>
  </mergeCells>
  <phoneticPr fontId="1"/>
  <pageMargins left="0.78740157480314965" right="0.78740157480314965" top="0.39370078740157483" bottom="0.39370078740157483" header="0.51181102362204722" footer="0.51181102362204722"/>
  <pageSetup paperSize="9" scale="79" fitToHeight="0" orientation="portrait" cellComments="asDisplayed"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9"/>
  <sheetViews>
    <sheetView view="pageBreakPreview" topLeftCell="A25" zoomScale="50" zoomScaleNormal="70" zoomScaleSheetLayoutView="50" workbookViewId="0">
      <selection activeCell="F15" sqref="F15:J15"/>
    </sheetView>
  </sheetViews>
  <sheetFormatPr defaultColWidth="9" defaultRowHeight="13.5" x14ac:dyDescent="0.15"/>
  <cols>
    <col min="1" max="1" width="31.625" style="13" customWidth="1"/>
    <col min="2" max="3" width="9.125" style="13" customWidth="1"/>
    <col min="4" max="4" width="8.625" style="13" customWidth="1"/>
    <col min="5" max="5" width="5.125" style="13" customWidth="1"/>
    <col min="6" max="6" width="5.625" style="13" customWidth="1"/>
    <col min="7" max="10" width="6.625" style="13" customWidth="1"/>
    <col min="11" max="11" width="2.375" style="13" customWidth="1"/>
    <col min="12" max="12" width="3.125" style="13" customWidth="1"/>
    <col min="13" max="15" width="7.125" style="13" customWidth="1"/>
    <col min="16" max="17" width="5.875" style="13" customWidth="1"/>
    <col min="18" max="18" width="4.875" style="13" customWidth="1"/>
    <col min="19" max="19" width="9.875" style="13" customWidth="1"/>
    <col min="20" max="20" width="6.125" style="13" customWidth="1"/>
    <col min="21" max="16384" width="9" style="13"/>
  </cols>
  <sheetData>
    <row r="1" spans="1:19" ht="26.25" customHeight="1" x14ac:dyDescent="0.15">
      <c r="R1" s="45" t="s">
        <v>309</v>
      </c>
    </row>
    <row r="2" spans="1:19" ht="18.75" customHeight="1" x14ac:dyDescent="0.15">
      <c r="A2" s="423" t="s">
        <v>401</v>
      </c>
      <c r="B2" s="423"/>
      <c r="C2" s="423"/>
      <c r="D2" s="423"/>
      <c r="E2" s="423"/>
      <c r="F2" s="423"/>
      <c r="G2" s="423"/>
      <c r="H2" s="423"/>
      <c r="I2" s="423"/>
      <c r="J2" s="423"/>
      <c r="K2" s="423"/>
      <c r="L2" s="423"/>
      <c r="M2" s="423"/>
      <c r="N2" s="423"/>
      <c r="O2" s="423"/>
      <c r="P2" s="423"/>
      <c r="Q2" s="423"/>
      <c r="R2" s="423"/>
      <c r="S2" s="423"/>
    </row>
    <row r="3" spans="1:19" ht="18.75" customHeight="1" x14ac:dyDescent="0.15">
      <c r="A3" s="423"/>
      <c r="B3" s="423"/>
      <c r="C3" s="423"/>
      <c r="D3" s="423"/>
      <c r="E3" s="423"/>
      <c r="F3" s="423"/>
      <c r="G3" s="423"/>
      <c r="H3" s="423"/>
      <c r="I3" s="423"/>
      <c r="J3" s="423"/>
      <c r="K3" s="423"/>
      <c r="L3" s="423"/>
      <c r="M3" s="423"/>
      <c r="N3" s="423"/>
      <c r="O3" s="423"/>
      <c r="P3" s="423"/>
      <c r="Q3" s="423"/>
      <c r="R3" s="423"/>
      <c r="S3" s="423"/>
    </row>
    <row r="4" spans="1:19" ht="18.75" customHeight="1" x14ac:dyDescent="0.15">
      <c r="A4" s="62"/>
      <c r="B4" s="62"/>
      <c r="C4" s="62"/>
      <c r="D4" s="62"/>
      <c r="E4" s="62"/>
      <c r="F4" s="62"/>
      <c r="G4" s="62"/>
      <c r="H4" s="62"/>
      <c r="I4" s="62"/>
      <c r="J4" s="62"/>
      <c r="K4" s="62"/>
      <c r="L4" s="62"/>
      <c r="M4" s="62"/>
      <c r="N4" s="62"/>
      <c r="O4" s="62"/>
      <c r="P4" s="62"/>
      <c r="Q4" s="62"/>
      <c r="R4" s="62"/>
      <c r="S4" s="62"/>
    </row>
    <row r="5" spans="1:19" ht="21" customHeight="1" x14ac:dyDescent="0.15">
      <c r="S5" s="212" t="str">
        <f>IF(表紙!$G$8="","会社名",表紙!$G$8)</f>
        <v>会社名</v>
      </c>
    </row>
    <row r="6" spans="1:19" ht="21" customHeight="1" x14ac:dyDescent="0.15"/>
    <row r="7" spans="1:19" ht="18" customHeight="1" x14ac:dyDescent="0.15">
      <c r="A7" s="64" t="s">
        <v>260</v>
      </c>
      <c r="B7" s="64"/>
      <c r="C7" s="64"/>
      <c r="D7" s="64"/>
      <c r="E7" s="64"/>
      <c r="F7" s="64"/>
      <c r="G7" s="64"/>
      <c r="H7" s="64"/>
      <c r="I7" s="64"/>
      <c r="J7" s="64"/>
      <c r="K7" s="64"/>
      <c r="L7" s="64"/>
      <c r="M7" s="64"/>
      <c r="N7" s="64"/>
      <c r="O7" s="64"/>
      <c r="P7" s="64"/>
      <c r="Q7" s="64"/>
    </row>
    <row r="8" spans="1:19" ht="18" customHeight="1" x14ac:dyDescent="0.15">
      <c r="A8" s="64" t="s">
        <v>137</v>
      </c>
      <c r="G8" s="64"/>
      <c r="H8" s="64"/>
      <c r="I8" s="64"/>
      <c r="J8" s="64"/>
      <c r="K8" s="64"/>
      <c r="L8" s="64"/>
      <c r="M8" s="64"/>
      <c r="N8" s="64"/>
      <c r="O8" s="64"/>
      <c r="P8" s="64"/>
      <c r="Q8" s="64"/>
    </row>
    <row r="9" spans="1:19" ht="18" customHeight="1" thickBot="1" x14ac:dyDescent="0.2">
      <c r="A9" s="64"/>
      <c r="B9" s="65"/>
      <c r="C9" s="65"/>
      <c r="D9" s="65"/>
      <c r="E9" s="65"/>
      <c r="F9" s="65"/>
      <c r="G9" s="65"/>
      <c r="H9" s="65"/>
      <c r="I9" s="65"/>
      <c r="J9" s="66"/>
      <c r="K9" s="65"/>
      <c r="L9" s="65"/>
      <c r="M9" s="64"/>
      <c r="N9" s="64"/>
      <c r="O9" s="64"/>
      <c r="P9" s="64"/>
      <c r="Q9" s="64"/>
    </row>
    <row r="10" spans="1:19" ht="39.950000000000003" customHeight="1" thickTop="1" x14ac:dyDescent="0.15">
      <c r="A10" s="527" t="s">
        <v>322</v>
      </c>
      <c r="B10" s="532"/>
      <c r="C10" s="532"/>
      <c r="D10" s="315" t="s">
        <v>204</v>
      </c>
      <c r="E10" s="532" t="s">
        <v>320</v>
      </c>
      <c r="F10" s="532"/>
      <c r="G10" s="532"/>
      <c r="H10" s="532"/>
      <c r="I10" s="532"/>
      <c r="J10" s="532"/>
      <c r="K10" s="532"/>
      <c r="L10" s="532"/>
      <c r="M10" s="532"/>
      <c r="N10" s="532"/>
      <c r="O10" s="290" t="s">
        <v>135</v>
      </c>
      <c r="P10" s="67" t="s">
        <v>205</v>
      </c>
      <c r="Q10" s="67"/>
      <c r="R10" s="290" t="s">
        <v>135</v>
      </c>
      <c r="S10" s="326" t="s">
        <v>370</v>
      </c>
    </row>
    <row r="11" spans="1:19" ht="39.950000000000003" customHeight="1" thickBot="1" x14ac:dyDescent="0.2">
      <c r="A11" s="528" t="s">
        <v>235</v>
      </c>
      <c r="B11" s="533"/>
      <c r="C11" s="533"/>
      <c r="D11" s="316" t="s">
        <v>204</v>
      </c>
      <c r="E11" s="533" t="s">
        <v>210</v>
      </c>
      <c r="F11" s="533"/>
      <c r="G11" s="533"/>
      <c r="H11" s="533"/>
      <c r="I11" s="533"/>
      <c r="J11" s="533"/>
      <c r="K11" s="533"/>
      <c r="L11" s="533"/>
      <c r="M11" s="533"/>
      <c r="N11" s="533"/>
      <c r="O11" s="12" t="s">
        <v>135</v>
      </c>
      <c r="P11" s="325" t="s">
        <v>205</v>
      </c>
      <c r="Q11" s="325"/>
      <c r="R11" s="12"/>
      <c r="S11" s="327"/>
    </row>
    <row r="12" spans="1:19" ht="18.75" customHeight="1" thickTop="1" thickBot="1" x14ac:dyDescent="0.2">
      <c r="A12" s="28"/>
      <c r="B12" s="28"/>
      <c r="C12" s="28"/>
      <c r="D12" s="28"/>
      <c r="E12" s="28"/>
      <c r="F12" s="28"/>
      <c r="G12" s="28"/>
      <c r="H12" s="28"/>
      <c r="I12" s="28"/>
      <c r="J12" s="28"/>
      <c r="K12" s="72"/>
      <c r="L12" s="72"/>
      <c r="M12" s="26"/>
      <c r="N12" s="26"/>
      <c r="O12" s="26"/>
      <c r="P12" s="100"/>
      <c r="Q12" s="100"/>
      <c r="R12" s="66"/>
      <c r="S12" s="76"/>
    </row>
    <row r="13" spans="1:19" ht="54" customHeight="1" thickBot="1" x14ac:dyDescent="0.2">
      <c r="A13" s="317"/>
      <c r="B13" s="501" t="s">
        <v>143</v>
      </c>
      <c r="C13" s="501"/>
      <c r="D13" s="501"/>
      <c r="E13" s="501"/>
      <c r="F13" s="501" t="s">
        <v>205</v>
      </c>
      <c r="G13" s="501"/>
      <c r="H13" s="501"/>
      <c r="I13" s="501"/>
      <c r="J13" s="501"/>
      <c r="K13" s="449" t="s">
        <v>370</v>
      </c>
      <c r="L13" s="538"/>
      <c r="M13" s="450"/>
      <c r="N13" s="501" t="s">
        <v>359</v>
      </c>
      <c r="O13" s="501"/>
      <c r="P13" s="501"/>
      <c r="Q13" s="501"/>
      <c r="R13" s="531"/>
    </row>
    <row r="14" spans="1:19" ht="30" customHeight="1" thickTop="1" x14ac:dyDescent="0.15">
      <c r="A14" s="318" t="s">
        <v>321</v>
      </c>
      <c r="B14" s="631" t="str">
        <f>IF(表12!G15=0,"",表12!C15*(表12!G15/表12!L15))</f>
        <v/>
      </c>
      <c r="C14" s="631"/>
      <c r="D14" s="631"/>
      <c r="E14" s="631"/>
      <c r="F14" s="630">
        <f>表12!$D$26</f>
        <v>4.9200000000000003E-4</v>
      </c>
      <c r="G14" s="630"/>
      <c r="H14" s="630"/>
      <c r="I14" s="630"/>
      <c r="J14" s="630"/>
      <c r="K14" s="632">
        <f>表11!E24</f>
        <v>1.03</v>
      </c>
      <c r="L14" s="633"/>
      <c r="M14" s="634"/>
      <c r="N14" s="640" t="str">
        <f>IF(B14="","",B14*F14*K14)</f>
        <v/>
      </c>
      <c r="O14" s="640"/>
      <c r="P14" s="640"/>
      <c r="Q14" s="640"/>
      <c r="R14" s="641"/>
    </row>
    <row r="15" spans="1:19" ht="30" customHeight="1" thickBot="1" x14ac:dyDescent="0.2">
      <c r="A15" s="319" t="s">
        <v>206</v>
      </c>
      <c r="B15" s="629" t="str">
        <f>IF(表12!G15=0,"",表12!A15)</f>
        <v/>
      </c>
      <c r="C15" s="629"/>
      <c r="D15" s="629"/>
      <c r="E15" s="629"/>
      <c r="F15" s="624">
        <f>表12!$D$26</f>
        <v>4.9200000000000003E-4</v>
      </c>
      <c r="G15" s="624"/>
      <c r="H15" s="624"/>
      <c r="I15" s="624"/>
      <c r="J15" s="624"/>
      <c r="K15" s="635"/>
      <c r="L15" s="636"/>
      <c r="M15" s="637"/>
      <c r="N15" s="638" t="str">
        <f>IF(B15="","",B15*F15)</f>
        <v/>
      </c>
      <c r="O15" s="638"/>
      <c r="P15" s="638"/>
      <c r="Q15" s="638"/>
      <c r="R15" s="639"/>
    </row>
    <row r="16" spans="1:19" ht="18" customHeight="1" x14ac:dyDescent="0.15">
      <c r="A16" s="26"/>
      <c r="B16" s="26"/>
      <c r="C16" s="26"/>
      <c r="D16" s="26"/>
      <c r="E16" s="26"/>
      <c r="F16" s="26"/>
      <c r="G16" s="26"/>
      <c r="H16" s="26"/>
      <c r="I16" s="26"/>
      <c r="J16" s="26"/>
      <c r="K16" s="26"/>
      <c r="L16" s="26"/>
      <c r="M16" s="26"/>
      <c r="N16" s="26"/>
      <c r="O16" s="26"/>
      <c r="P16" s="100"/>
      <c r="Q16" s="100"/>
      <c r="R16" s="26"/>
      <c r="S16" s="26"/>
    </row>
    <row r="17" spans="1:20" ht="18" customHeight="1" x14ac:dyDescent="0.15">
      <c r="A17" s="26"/>
      <c r="B17" s="26"/>
      <c r="C17" s="26"/>
      <c r="D17" s="26"/>
      <c r="E17" s="26"/>
      <c r="F17" s="26"/>
      <c r="G17" s="26"/>
      <c r="H17" s="26"/>
      <c r="I17" s="26"/>
      <c r="J17" s="26"/>
      <c r="K17" s="26"/>
      <c r="L17" s="26"/>
      <c r="M17" s="26"/>
      <c r="N17" s="26"/>
      <c r="O17" s="26"/>
      <c r="P17" s="100"/>
      <c r="Q17" s="100"/>
      <c r="R17" s="26"/>
      <c r="S17" s="26"/>
    </row>
    <row r="18" spans="1:20" ht="18" customHeight="1" x14ac:dyDescent="0.15">
      <c r="A18" s="75" t="s">
        <v>277</v>
      </c>
      <c r="B18" s="76"/>
      <c r="C18" s="76"/>
      <c r="D18" s="76"/>
      <c r="E18" s="76"/>
      <c r="F18" s="76"/>
      <c r="G18" s="76"/>
      <c r="H18" s="76"/>
      <c r="I18" s="76"/>
      <c r="J18" s="76"/>
      <c r="K18" s="76"/>
      <c r="L18" s="76"/>
      <c r="M18" s="76"/>
      <c r="N18" s="76"/>
      <c r="O18" s="76"/>
      <c r="P18" s="66"/>
      <c r="Q18" s="66"/>
      <c r="R18" s="76"/>
      <c r="S18" s="76"/>
    </row>
    <row r="19" spans="1:20" ht="18" customHeight="1" x14ac:dyDescent="0.15">
      <c r="A19" s="75" t="s">
        <v>136</v>
      </c>
      <c r="G19" s="76"/>
      <c r="H19" s="76"/>
      <c r="I19" s="76"/>
      <c r="J19" s="76"/>
      <c r="K19" s="76"/>
      <c r="L19" s="76"/>
      <c r="M19" s="76"/>
      <c r="N19" s="76"/>
      <c r="O19" s="76"/>
      <c r="P19" s="66"/>
      <c r="Q19" s="66"/>
      <c r="R19" s="76"/>
      <c r="S19" s="76"/>
    </row>
    <row r="20" spans="1:20" ht="18" customHeight="1" thickBot="1" x14ac:dyDescent="0.2">
      <c r="A20" s="75"/>
      <c r="B20" s="76"/>
      <c r="C20" s="76"/>
      <c r="D20" s="76"/>
      <c r="E20" s="76"/>
      <c r="F20" s="76"/>
      <c r="G20" s="76"/>
      <c r="H20" s="76"/>
      <c r="I20" s="76"/>
      <c r="J20" s="76"/>
      <c r="K20" s="76"/>
      <c r="L20" s="76"/>
      <c r="M20" s="76"/>
      <c r="N20" s="76"/>
      <c r="O20" s="76"/>
      <c r="P20" s="66"/>
      <c r="Q20" s="66"/>
      <c r="R20" s="76"/>
      <c r="S20" s="76"/>
    </row>
    <row r="21" spans="1:20" ht="24" customHeight="1" thickTop="1" x14ac:dyDescent="0.15">
      <c r="A21" s="527" t="s">
        <v>275</v>
      </c>
      <c r="B21" s="532"/>
      <c r="C21" s="532" t="s">
        <v>204</v>
      </c>
      <c r="D21" s="532" t="s">
        <v>360</v>
      </c>
      <c r="E21" s="532"/>
      <c r="F21" s="532"/>
      <c r="G21" s="532"/>
      <c r="H21" s="532"/>
      <c r="I21" s="532"/>
      <c r="J21" s="532" t="s">
        <v>211</v>
      </c>
      <c r="K21" s="532" t="s">
        <v>242</v>
      </c>
      <c r="L21" s="532"/>
      <c r="M21" s="532"/>
      <c r="N21" s="532"/>
      <c r="O21" s="532"/>
      <c r="P21" s="532"/>
      <c r="Q21" s="532"/>
      <c r="R21" s="532"/>
      <c r="S21" s="546"/>
    </row>
    <row r="22" spans="1:20" ht="24" customHeight="1" thickBot="1" x14ac:dyDescent="0.2">
      <c r="A22" s="528"/>
      <c r="B22" s="533"/>
      <c r="C22" s="533"/>
      <c r="D22" s="533"/>
      <c r="E22" s="533"/>
      <c r="F22" s="533"/>
      <c r="G22" s="533"/>
      <c r="H22" s="533"/>
      <c r="I22" s="533"/>
      <c r="J22" s="533"/>
      <c r="K22" s="533"/>
      <c r="L22" s="533"/>
      <c r="M22" s="533"/>
      <c r="N22" s="533"/>
      <c r="O22" s="533"/>
      <c r="P22" s="533"/>
      <c r="Q22" s="533"/>
      <c r="R22" s="533"/>
      <c r="S22" s="547"/>
    </row>
    <row r="23" spans="1:20" ht="18.75" customHeight="1" thickTop="1" thickBot="1" x14ac:dyDescent="0.2">
      <c r="A23" s="290"/>
      <c r="B23" s="290"/>
      <c r="C23" s="290"/>
      <c r="D23" s="290"/>
      <c r="E23" s="290"/>
      <c r="F23" s="290"/>
      <c r="G23" s="290"/>
      <c r="H23" s="290"/>
      <c r="I23" s="290"/>
      <c r="J23" s="290"/>
      <c r="K23" s="290"/>
      <c r="L23" s="290"/>
      <c r="M23" s="290"/>
      <c r="N23" s="290"/>
      <c r="O23" s="290"/>
      <c r="P23" s="67"/>
      <c r="Q23" s="67"/>
      <c r="R23" s="69"/>
      <c r="S23" s="73"/>
    </row>
    <row r="24" spans="1:20" ht="78" customHeight="1" thickBot="1" x14ac:dyDescent="0.2">
      <c r="A24" s="317"/>
      <c r="B24" s="501" t="s">
        <v>361</v>
      </c>
      <c r="C24" s="501"/>
      <c r="D24" s="501"/>
      <c r="E24" s="501" t="s">
        <v>362</v>
      </c>
      <c r="F24" s="501"/>
      <c r="G24" s="501"/>
      <c r="H24" s="501"/>
      <c r="I24" s="501" t="s">
        <v>363</v>
      </c>
      <c r="J24" s="501"/>
      <c r="K24" s="501"/>
      <c r="L24" s="501"/>
      <c r="M24" s="501" t="s">
        <v>364</v>
      </c>
      <c r="N24" s="501"/>
      <c r="O24" s="501"/>
      <c r="P24" s="501" t="s">
        <v>365</v>
      </c>
      <c r="Q24" s="501"/>
      <c r="R24" s="501"/>
      <c r="S24" s="531"/>
    </row>
    <row r="25" spans="1:20" ht="30" customHeight="1" thickTop="1" x14ac:dyDescent="0.15">
      <c r="A25" s="318" t="s">
        <v>207</v>
      </c>
      <c r="B25" s="631">
        <f>'表1～6の総括【メ】'!$D$26</f>
        <v>0</v>
      </c>
      <c r="C25" s="631"/>
      <c r="D25" s="631"/>
      <c r="E25" s="647">
        <f>'表1～6の総括【メ】'!$H$26</f>
        <v>0</v>
      </c>
      <c r="F25" s="648"/>
      <c r="G25" s="648"/>
      <c r="H25" s="649"/>
      <c r="I25" s="627"/>
      <c r="J25" s="627"/>
      <c r="K25" s="627"/>
      <c r="L25" s="627"/>
      <c r="M25" s="630" t="str">
        <f>IF($B$28=0,"",I25*$F$14)</f>
        <v/>
      </c>
      <c r="N25" s="630"/>
      <c r="O25" s="630"/>
      <c r="P25" s="630" t="str">
        <f>IF($B$28=0,"",E25+M25)</f>
        <v/>
      </c>
      <c r="Q25" s="630"/>
      <c r="R25" s="630"/>
      <c r="S25" s="646"/>
    </row>
    <row r="26" spans="1:20" ht="30" customHeight="1" x14ac:dyDescent="0.15">
      <c r="A26" s="320" t="s">
        <v>208</v>
      </c>
      <c r="B26" s="626">
        <f>'表1～6の総括【メ】'!$E$26</f>
        <v>0</v>
      </c>
      <c r="C26" s="626"/>
      <c r="D26" s="626"/>
      <c r="E26" s="642">
        <f>'表1～6の総括【メ】'!$I$26</f>
        <v>0</v>
      </c>
      <c r="F26" s="643"/>
      <c r="G26" s="643"/>
      <c r="H26" s="644"/>
      <c r="I26" s="628"/>
      <c r="J26" s="628"/>
      <c r="K26" s="628"/>
      <c r="L26" s="628"/>
      <c r="M26" s="625" t="str">
        <f>IF($B$28=0,"",I26*$F$14)</f>
        <v/>
      </c>
      <c r="N26" s="625"/>
      <c r="O26" s="625"/>
      <c r="P26" s="625" t="str">
        <f>IF($B$28=0,"",E26+M26)</f>
        <v/>
      </c>
      <c r="Q26" s="625"/>
      <c r="R26" s="625"/>
      <c r="S26" s="645"/>
    </row>
    <row r="27" spans="1:20" ht="30" customHeight="1" x14ac:dyDescent="0.15">
      <c r="A27" s="320" t="s">
        <v>209</v>
      </c>
      <c r="B27" s="626" t="str">
        <f>'表1～6の総括【メ】'!$F$26</f>
        <v/>
      </c>
      <c r="C27" s="626"/>
      <c r="D27" s="626"/>
      <c r="E27" s="642">
        <f>'表1～6の総括【メ】'!$J$26</f>
        <v>0</v>
      </c>
      <c r="F27" s="643"/>
      <c r="G27" s="643"/>
      <c r="H27" s="644"/>
      <c r="I27" s="626">
        <f>IF(I28="","",I28-SUM(I25:L26))</f>
        <v>0</v>
      </c>
      <c r="J27" s="626"/>
      <c r="K27" s="626"/>
      <c r="L27" s="626"/>
      <c r="M27" s="625" t="str">
        <f>IF($B$28=0,"",M28-SUM(M25:M26))</f>
        <v/>
      </c>
      <c r="N27" s="625"/>
      <c r="O27" s="625"/>
      <c r="P27" s="625" t="str">
        <f>IF($B$28=0,"",E27+M27)</f>
        <v/>
      </c>
      <c r="Q27" s="625"/>
      <c r="R27" s="625"/>
      <c r="S27" s="645"/>
    </row>
    <row r="28" spans="1:20" ht="30" customHeight="1" thickBot="1" x14ac:dyDescent="0.2">
      <c r="A28" s="319" t="s">
        <v>122</v>
      </c>
      <c r="B28" s="629">
        <f>SUM(B25:B27)</f>
        <v>0</v>
      </c>
      <c r="C28" s="629"/>
      <c r="D28" s="629"/>
      <c r="E28" s="624">
        <f>SUM(E25:E27)</f>
        <v>0</v>
      </c>
      <c r="F28" s="624"/>
      <c r="G28" s="624"/>
      <c r="H28" s="624"/>
      <c r="I28" s="629">
        <f>IF(表12!$A$15="","",表12!$A$15)</f>
        <v>0</v>
      </c>
      <c r="J28" s="629"/>
      <c r="K28" s="629"/>
      <c r="L28" s="629"/>
      <c r="M28" s="624" t="str">
        <f>$N$15</f>
        <v/>
      </c>
      <c r="N28" s="624"/>
      <c r="O28" s="624"/>
      <c r="P28" s="624">
        <f>SUM(P25:P27)</f>
        <v>0</v>
      </c>
      <c r="Q28" s="624"/>
      <c r="R28" s="624"/>
      <c r="S28" s="655"/>
      <c r="T28" s="39"/>
    </row>
    <row r="29" spans="1:20" ht="18" customHeight="1" x14ac:dyDescent="0.15">
      <c r="A29" s="76"/>
      <c r="B29" s="76"/>
      <c r="C29" s="76"/>
      <c r="D29" s="76"/>
      <c r="E29" s="76"/>
      <c r="F29" s="76"/>
      <c r="G29" s="76"/>
      <c r="H29" s="76"/>
      <c r="I29" s="39"/>
      <c r="J29" s="76"/>
      <c r="K29" s="76"/>
      <c r="L29" s="76"/>
      <c r="M29" s="76"/>
      <c r="N29" s="76"/>
      <c r="O29" s="76"/>
    </row>
    <row r="30" spans="1:20" ht="18" customHeight="1" x14ac:dyDescent="0.15">
      <c r="A30" s="26"/>
      <c r="B30" s="26"/>
      <c r="C30" s="26"/>
      <c r="D30" s="26"/>
      <c r="E30" s="26"/>
      <c r="F30" s="26"/>
      <c r="G30" s="26"/>
      <c r="H30" s="26"/>
      <c r="I30" s="26"/>
      <c r="J30" s="26"/>
      <c r="K30" s="26"/>
      <c r="L30" s="26"/>
      <c r="M30" s="26"/>
      <c r="N30" s="26"/>
      <c r="O30" s="26"/>
      <c r="P30" s="100"/>
      <c r="Q30" s="100"/>
      <c r="R30" s="26"/>
      <c r="S30" s="26"/>
    </row>
    <row r="31" spans="1:20" ht="18" customHeight="1" x14ac:dyDescent="0.15">
      <c r="A31" s="75" t="s">
        <v>247</v>
      </c>
      <c r="B31" s="76"/>
      <c r="C31" s="76"/>
      <c r="D31" s="76"/>
      <c r="E31" s="76"/>
      <c r="F31" s="76"/>
      <c r="G31" s="76"/>
      <c r="H31" s="76"/>
      <c r="I31" s="76"/>
      <c r="J31" s="76"/>
      <c r="K31" s="76"/>
      <c r="L31" s="76"/>
      <c r="M31" s="76"/>
      <c r="N31" s="76"/>
      <c r="O31" s="76"/>
      <c r="P31" s="66"/>
      <c r="Q31" s="66"/>
      <c r="R31" s="76"/>
      <c r="S31" s="76"/>
    </row>
    <row r="32" spans="1:20" ht="18" customHeight="1" x14ac:dyDescent="0.15">
      <c r="A32" s="75" t="s">
        <v>136</v>
      </c>
      <c r="G32" s="76"/>
      <c r="H32" s="76"/>
      <c r="I32" s="76"/>
      <c r="J32" s="76"/>
      <c r="K32" s="76"/>
      <c r="L32" s="76"/>
      <c r="M32" s="76"/>
      <c r="N32" s="76"/>
      <c r="O32" s="76"/>
      <c r="P32" s="66"/>
      <c r="Q32" s="66"/>
      <c r="R32" s="76"/>
      <c r="S32" s="76"/>
    </row>
    <row r="33" spans="1:19" ht="18" customHeight="1" thickBot="1" x14ac:dyDescent="0.2">
      <c r="A33" s="75"/>
      <c r="B33" s="76"/>
      <c r="C33" s="76"/>
      <c r="D33" s="76"/>
      <c r="E33" s="76"/>
      <c r="F33" s="76"/>
      <c r="G33" s="76"/>
      <c r="H33" s="76"/>
      <c r="I33" s="76"/>
      <c r="J33" s="76"/>
      <c r="K33" s="76"/>
      <c r="L33" s="76"/>
      <c r="M33" s="76"/>
      <c r="N33" s="76"/>
      <c r="O33" s="76"/>
      <c r="P33" s="66"/>
      <c r="Q33" s="66"/>
      <c r="R33" s="76"/>
      <c r="S33" s="76"/>
    </row>
    <row r="34" spans="1:19" ht="24" customHeight="1" thickTop="1" x14ac:dyDescent="0.15">
      <c r="A34" s="527" t="s">
        <v>243</v>
      </c>
      <c r="B34" s="532"/>
      <c r="C34" s="532" t="s">
        <v>204</v>
      </c>
      <c r="D34" s="532" t="s">
        <v>276</v>
      </c>
      <c r="E34" s="532"/>
      <c r="F34" s="532"/>
      <c r="G34" s="532"/>
      <c r="H34" s="532"/>
      <c r="I34" s="532"/>
      <c r="J34" s="532" t="s">
        <v>98</v>
      </c>
      <c r="K34" s="532" t="s">
        <v>321</v>
      </c>
      <c r="L34" s="532"/>
      <c r="M34" s="532"/>
      <c r="N34" s="532"/>
      <c r="O34" s="532"/>
      <c r="P34" s="532"/>
      <c r="Q34" s="532"/>
      <c r="R34" s="532"/>
      <c r="S34" s="546"/>
    </row>
    <row r="35" spans="1:19" ht="24" customHeight="1" thickBot="1" x14ac:dyDescent="0.2">
      <c r="A35" s="528"/>
      <c r="B35" s="533"/>
      <c r="C35" s="533"/>
      <c r="D35" s="533"/>
      <c r="E35" s="533"/>
      <c r="F35" s="533"/>
      <c r="G35" s="533"/>
      <c r="H35" s="533"/>
      <c r="I35" s="533"/>
      <c r="J35" s="533"/>
      <c r="K35" s="533"/>
      <c r="L35" s="533"/>
      <c r="M35" s="533"/>
      <c r="N35" s="533"/>
      <c r="O35" s="533"/>
      <c r="P35" s="533"/>
      <c r="Q35" s="533"/>
      <c r="R35" s="533"/>
      <c r="S35" s="547"/>
    </row>
    <row r="36" spans="1:19" ht="18.75" customHeight="1" thickTop="1" thickBot="1" x14ac:dyDescent="0.2">
      <c r="A36" s="290"/>
      <c r="B36" s="290"/>
      <c r="C36" s="290"/>
      <c r="D36" s="290"/>
      <c r="E36" s="290"/>
      <c r="F36" s="290"/>
      <c r="G36" s="290"/>
      <c r="H36" s="290"/>
      <c r="I36" s="290"/>
      <c r="J36" s="290"/>
      <c r="K36" s="290"/>
      <c r="L36" s="290"/>
      <c r="M36" s="290"/>
      <c r="N36" s="290"/>
      <c r="O36" s="290"/>
      <c r="P36" s="67"/>
      <c r="Q36" s="67"/>
      <c r="R36" s="69"/>
      <c r="S36" s="73"/>
    </row>
    <row r="37" spans="1:19" ht="78" customHeight="1" thickBot="1" x14ac:dyDescent="0.2">
      <c r="A37" s="317"/>
      <c r="B37" s="501" t="s">
        <v>366</v>
      </c>
      <c r="C37" s="501"/>
      <c r="D37" s="501"/>
      <c r="E37" s="501" t="s">
        <v>367</v>
      </c>
      <c r="F37" s="501"/>
      <c r="G37" s="501"/>
      <c r="H37" s="501"/>
      <c r="I37" s="449" t="s">
        <v>368</v>
      </c>
      <c r="J37" s="538"/>
      <c r="K37" s="538"/>
      <c r="L37" s="450"/>
      <c r="M37" s="449" t="s">
        <v>369</v>
      </c>
      <c r="N37" s="538"/>
      <c r="O37" s="568"/>
      <c r="R37" s="321"/>
    </row>
    <row r="38" spans="1:19" ht="30" customHeight="1" thickTop="1" x14ac:dyDescent="0.15">
      <c r="A38" s="318" t="s">
        <v>207</v>
      </c>
      <c r="B38" s="631" t="str">
        <f>IF($B$28=0,"",B25+I25)</f>
        <v/>
      </c>
      <c r="C38" s="631"/>
      <c r="D38" s="631"/>
      <c r="E38" s="630" t="str">
        <f>P25</f>
        <v/>
      </c>
      <c r="F38" s="630"/>
      <c r="G38" s="630"/>
      <c r="H38" s="630"/>
      <c r="I38" s="647" t="str">
        <f>IF(B38="","",$I$41*(B38/$B$41))</f>
        <v/>
      </c>
      <c r="J38" s="648"/>
      <c r="K38" s="648"/>
      <c r="L38" s="649"/>
      <c r="M38" s="647" t="str">
        <f>IF($B$28=0,"",E38-I38)</f>
        <v/>
      </c>
      <c r="N38" s="648"/>
      <c r="O38" s="654"/>
    </row>
    <row r="39" spans="1:19" ht="30" customHeight="1" x14ac:dyDescent="0.15">
      <c r="A39" s="320" t="s">
        <v>208</v>
      </c>
      <c r="B39" s="626" t="str">
        <f>IF($B$28=0,"",B26+I26)</f>
        <v/>
      </c>
      <c r="C39" s="626"/>
      <c r="D39" s="626"/>
      <c r="E39" s="625" t="str">
        <f>P26</f>
        <v/>
      </c>
      <c r="F39" s="625"/>
      <c r="G39" s="625"/>
      <c r="H39" s="625"/>
      <c r="I39" s="642" t="str">
        <f>IF(B39="","",$I$41*(B39/$B$41))</f>
        <v/>
      </c>
      <c r="J39" s="643"/>
      <c r="K39" s="643"/>
      <c r="L39" s="644"/>
      <c r="M39" s="642" t="str">
        <f>IF($B$28=0,"",E39-I39)</f>
        <v/>
      </c>
      <c r="N39" s="643"/>
      <c r="O39" s="653"/>
    </row>
    <row r="40" spans="1:19" ht="30" customHeight="1" x14ac:dyDescent="0.15">
      <c r="A40" s="320" t="s">
        <v>209</v>
      </c>
      <c r="B40" s="626" t="str">
        <f>IF($B$28=0,"",B27+I27)</f>
        <v/>
      </c>
      <c r="C40" s="626"/>
      <c r="D40" s="626"/>
      <c r="E40" s="625" t="str">
        <f>P27</f>
        <v/>
      </c>
      <c r="F40" s="625"/>
      <c r="G40" s="625"/>
      <c r="H40" s="625"/>
      <c r="I40" s="626" t="str">
        <f>IF(I41="","",I41-SUM(I38:L39))</f>
        <v/>
      </c>
      <c r="J40" s="626"/>
      <c r="K40" s="626"/>
      <c r="L40" s="626"/>
      <c r="M40" s="642" t="str">
        <f>IF(M41="","",M41-SUM(M38:M39))</f>
        <v/>
      </c>
      <c r="N40" s="643"/>
      <c r="O40" s="653"/>
    </row>
    <row r="41" spans="1:19" ht="30" customHeight="1" thickBot="1" x14ac:dyDescent="0.2">
      <c r="A41" s="319" t="s">
        <v>122</v>
      </c>
      <c r="B41" s="629">
        <f>SUM(B38:B40)</f>
        <v>0</v>
      </c>
      <c r="C41" s="629"/>
      <c r="D41" s="629"/>
      <c r="E41" s="624">
        <f>SUM(E38:E40)</f>
        <v>0</v>
      </c>
      <c r="F41" s="624"/>
      <c r="G41" s="624"/>
      <c r="H41" s="624"/>
      <c r="I41" s="650" t="str">
        <f>$N$14</f>
        <v/>
      </c>
      <c r="J41" s="651"/>
      <c r="K41" s="651"/>
      <c r="L41" s="656"/>
      <c r="M41" s="650" t="str">
        <f>IF(表紙!$D$32="","",表紙!$D$32+表紙!Y$54)</f>
        <v/>
      </c>
      <c r="N41" s="651"/>
      <c r="O41" s="652"/>
    </row>
    <row r="42" spans="1:19" ht="18" customHeight="1" x14ac:dyDescent="0.15">
      <c r="A42" s="76"/>
      <c r="B42" s="76"/>
      <c r="C42" s="76"/>
      <c r="D42" s="76"/>
      <c r="E42" s="76"/>
      <c r="F42" s="76"/>
      <c r="G42" s="76"/>
      <c r="H42" s="76"/>
      <c r="I42" s="76"/>
      <c r="J42" s="76"/>
      <c r="K42" s="76"/>
      <c r="L42" s="76"/>
      <c r="M42" s="76"/>
      <c r="N42" s="76"/>
      <c r="O42" s="76"/>
    </row>
    <row r="43" spans="1:19" s="14" customFormat="1" x14ac:dyDescent="0.15">
      <c r="P43" s="49"/>
      <c r="Q43" s="49"/>
    </row>
    <row r="44" spans="1:19" s="14" customFormat="1" x14ac:dyDescent="0.15">
      <c r="P44" s="49"/>
      <c r="Q44" s="49"/>
    </row>
    <row r="45" spans="1:19" s="14" customFormat="1" x14ac:dyDescent="0.15">
      <c r="P45" s="49"/>
      <c r="Q45" s="49"/>
    </row>
    <row r="46" spans="1:19" s="14" customFormat="1" x14ac:dyDescent="0.15">
      <c r="P46" s="49"/>
      <c r="Q46" s="49"/>
    </row>
    <row r="47" spans="1:19" s="14" customFormat="1" x14ac:dyDescent="0.15">
      <c r="P47" s="49"/>
      <c r="Q47" s="49"/>
    </row>
    <row r="48" spans="1:19" s="14" customFormat="1" x14ac:dyDescent="0.15">
      <c r="P48" s="49"/>
      <c r="Q48" s="49"/>
    </row>
    <row r="49" spans="16:17" s="14" customFormat="1" x14ac:dyDescent="0.15">
      <c r="P49" s="49"/>
      <c r="Q49" s="49"/>
    </row>
  </sheetData>
  <mergeCells count="72">
    <mergeCell ref="B41:D41"/>
    <mergeCell ref="E41:H41"/>
    <mergeCell ref="M39:O39"/>
    <mergeCell ref="I41:L41"/>
    <mergeCell ref="C34:C35"/>
    <mergeCell ref="D34:I35"/>
    <mergeCell ref="J34:J35"/>
    <mergeCell ref="B39:D39"/>
    <mergeCell ref="E39:H39"/>
    <mergeCell ref="I39:L39"/>
    <mergeCell ref="E40:H40"/>
    <mergeCell ref="I40:L40"/>
    <mergeCell ref="B40:D40"/>
    <mergeCell ref="B27:D27"/>
    <mergeCell ref="B38:D38"/>
    <mergeCell ref="E28:H28"/>
    <mergeCell ref="M41:O41"/>
    <mergeCell ref="M40:O40"/>
    <mergeCell ref="I38:L38"/>
    <mergeCell ref="B37:D37"/>
    <mergeCell ref="E37:H37"/>
    <mergeCell ref="M38:O38"/>
    <mergeCell ref="I37:L37"/>
    <mergeCell ref="E38:H38"/>
    <mergeCell ref="M37:O37"/>
    <mergeCell ref="K34:S35"/>
    <mergeCell ref="A34:B35"/>
    <mergeCell ref="P28:S28"/>
    <mergeCell ref="B28:D28"/>
    <mergeCell ref="E27:H27"/>
    <mergeCell ref="E26:H26"/>
    <mergeCell ref="P27:S27"/>
    <mergeCell ref="M27:O27"/>
    <mergeCell ref="P25:S25"/>
    <mergeCell ref="P26:S26"/>
    <mergeCell ref="E25:H25"/>
    <mergeCell ref="A2:S3"/>
    <mergeCell ref="N15:R15"/>
    <mergeCell ref="N14:R14"/>
    <mergeCell ref="N13:R13"/>
    <mergeCell ref="A10:C10"/>
    <mergeCell ref="E10:N10"/>
    <mergeCell ref="F14:J14"/>
    <mergeCell ref="B13:E13"/>
    <mergeCell ref="B15:E15"/>
    <mergeCell ref="F15:J15"/>
    <mergeCell ref="A11:C11"/>
    <mergeCell ref="E11:N11"/>
    <mergeCell ref="E24:H24"/>
    <mergeCell ref="K13:M13"/>
    <mergeCell ref="D21:I22"/>
    <mergeCell ref="B26:D26"/>
    <mergeCell ref="K21:S22"/>
    <mergeCell ref="P24:S24"/>
    <mergeCell ref="A21:B22"/>
    <mergeCell ref="B14:E14"/>
    <mergeCell ref="J21:J22"/>
    <mergeCell ref="B25:D25"/>
    <mergeCell ref="B24:D24"/>
    <mergeCell ref="C21:C22"/>
    <mergeCell ref="K14:M14"/>
    <mergeCell ref="K15:M15"/>
    <mergeCell ref="F13:J13"/>
    <mergeCell ref="M28:O28"/>
    <mergeCell ref="M26:O26"/>
    <mergeCell ref="I24:L24"/>
    <mergeCell ref="I27:L27"/>
    <mergeCell ref="I25:L25"/>
    <mergeCell ref="I26:L26"/>
    <mergeCell ref="I28:L28"/>
    <mergeCell ref="M25:O25"/>
    <mergeCell ref="M24:O24"/>
  </mergeCells>
  <phoneticPr fontId="1"/>
  <pageMargins left="0.78740157480314965" right="0.78740157480314965" top="0.39370078740157483" bottom="0.39370078740157483" header="0.51181102362204722" footer="0.51181102362204722"/>
  <pageSetup paperSize="9" scale="58" fitToHeight="0" orientation="portrait" cellComments="asDisplayed" verticalDpi="7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67"/>
  <sheetViews>
    <sheetView view="pageBreakPreview" topLeftCell="A28" zoomScale="70" zoomScaleNormal="100" zoomScaleSheetLayoutView="70" workbookViewId="0">
      <selection activeCell="B5" sqref="B5"/>
    </sheetView>
  </sheetViews>
  <sheetFormatPr defaultColWidth="9" defaultRowHeight="13.5" x14ac:dyDescent="0.15"/>
  <cols>
    <col min="1" max="1" width="13.375" style="13" customWidth="1"/>
    <col min="2" max="2" width="19.875" style="13" customWidth="1"/>
    <col min="3" max="3" width="19" style="13" customWidth="1"/>
    <col min="4" max="4" width="15.375" style="13" customWidth="1"/>
    <col min="5" max="5" width="20.625" style="13" customWidth="1"/>
    <col min="6" max="16384" width="9" style="13"/>
  </cols>
  <sheetData>
    <row r="1" spans="2:6" ht="26.25" customHeight="1" x14ac:dyDescent="0.15">
      <c r="E1" s="45" t="s">
        <v>40</v>
      </c>
    </row>
    <row r="2" spans="2:6" ht="18.75" customHeight="1" x14ac:dyDescent="0.15"/>
    <row r="3" spans="2:6" ht="18.75" customHeight="1" x14ac:dyDescent="0.15">
      <c r="B3" s="423" t="s">
        <v>386</v>
      </c>
      <c r="C3" s="423"/>
      <c r="D3" s="423"/>
      <c r="E3" s="423"/>
    </row>
    <row r="4" spans="2:6" ht="18.75" customHeight="1" x14ac:dyDescent="0.15">
      <c r="B4" s="423"/>
      <c r="C4" s="423"/>
      <c r="D4" s="423"/>
      <c r="E4" s="423"/>
    </row>
    <row r="5" spans="2:6" ht="21" customHeight="1" x14ac:dyDescent="0.15">
      <c r="C5" s="39"/>
      <c r="D5" s="39"/>
      <c r="E5" s="212" t="str">
        <f>IF(表紙!$G$8="","会社名",表紙!$G$8)</f>
        <v>会社名</v>
      </c>
    </row>
    <row r="6" spans="2:6" ht="24.75" customHeight="1" x14ac:dyDescent="0.15"/>
    <row r="7" spans="2:6" ht="18" customHeight="1" x14ac:dyDescent="0.15">
      <c r="B7" s="48" t="s">
        <v>64</v>
      </c>
    </row>
    <row r="8" spans="2:6" ht="18" customHeight="1" x14ac:dyDescent="0.15">
      <c r="B8" s="48" t="s">
        <v>65</v>
      </c>
    </row>
    <row r="9" spans="2:6" ht="9" customHeight="1" thickBot="1" x14ac:dyDescent="0.2"/>
    <row r="10" spans="2:6" ht="37.5" customHeight="1" thickTop="1" thickBot="1" x14ac:dyDescent="0.2">
      <c r="B10" s="425" t="s">
        <v>99</v>
      </c>
      <c r="C10" s="426"/>
      <c r="D10" s="426"/>
      <c r="E10" s="427"/>
    </row>
    <row r="11" spans="2:6" ht="19.5" customHeight="1" thickTop="1" x14ac:dyDescent="0.15">
      <c r="B11" s="428" t="s">
        <v>100</v>
      </c>
      <c r="C11" s="428"/>
      <c r="D11" s="428"/>
    </row>
    <row r="12" spans="2:6" ht="18" thickBot="1" x14ac:dyDescent="0.2">
      <c r="B12" s="48" t="s">
        <v>57</v>
      </c>
    </row>
    <row r="13" spans="2:6" ht="45" customHeight="1" thickBot="1" x14ac:dyDescent="0.2">
      <c r="B13" s="110" t="s">
        <v>34</v>
      </c>
      <c r="C13" s="79" t="s">
        <v>21</v>
      </c>
      <c r="D13" s="6" t="s">
        <v>79</v>
      </c>
      <c r="E13" s="9" t="s">
        <v>80</v>
      </c>
    </row>
    <row r="14" spans="2:6" ht="18" customHeight="1" thickTop="1" x14ac:dyDescent="0.15">
      <c r="B14" s="112" t="s">
        <v>0</v>
      </c>
      <c r="C14" s="134"/>
      <c r="D14" s="19">
        <v>2.4500000000000001E-2</v>
      </c>
      <c r="E14" s="132">
        <f>(D14*C14/10^6)*44/12</f>
        <v>0</v>
      </c>
      <c r="F14" s="63" t="s">
        <v>167</v>
      </c>
    </row>
    <row r="15" spans="2:6" ht="18" customHeight="1" x14ac:dyDescent="0.15">
      <c r="B15" s="113" t="s">
        <v>22</v>
      </c>
      <c r="C15" s="135"/>
      <c r="D15" s="19">
        <v>2.47E-2</v>
      </c>
      <c r="E15" s="132">
        <f>(D15*C15/10^6)*44/12</f>
        <v>0</v>
      </c>
      <c r="F15" s="63" t="s">
        <v>168</v>
      </c>
    </row>
    <row r="16" spans="2:6" ht="18" customHeight="1" x14ac:dyDescent="0.15">
      <c r="B16" s="113" t="s">
        <v>26</v>
      </c>
      <c r="C16" s="135"/>
      <c r="D16" s="19">
        <v>2.5499999999999998E-2</v>
      </c>
      <c r="E16" s="132">
        <f t="shared" ref="E16:E36" si="0">(D16*C16/10^6)*44/12</f>
        <v>0</v>
      </c>
      <c r="F16" s="63" t="s">
        <v>169</v>
      </c>
    </row>
    <row r="17" spans="2:6" ht="18" customHeight="1" x14ac:dyDescent="0.15">
      <c r="B17" s="113" t="s">
        <v>87</v>
      </c>
      <c r="C17" s="135"/>
      <c r="D17" s="19">
        <v>2.9399999999999999E-2</v>
      </c>
      <c r="E17" s="132">
        <f t="shared" si="0"/>
        <v>0</v>
      </c>
      <c r="F17" s="63" t="s">
        <v>170</v>
      </c>
    </row>
    <row r="18" spans="2:6" ht="18" customHeight="1" x14ac:dyDescent="0.15">
      <c r="B18" s="113" t="s">
        <v>14</v>
      </c>
      <c r="C18" s="135"/>
      <c r="D18" s="19">
        <v>2.5399999999999999E-2</v>
      </c>
      <c r="E18" s="132">
        <f t="shared" si="0"/>
        <v>0</v>
      </c>
      <c r="F18" s="63" t="s">
        <v>171</v>
      </c>
    </row>
    <row r="19" spans="2:6" ht="18" customHeight="1" x14ac:dyDescent="0.15">
      <c r="B19" s="113" t="s">
        <v>88</v>
      </c>
      <c r="C19" s="135"/>
      <c r="D19" s="19">
        <v>2.0899999999999998E-2</v>
      </c>
      <c r="E19" s="132">
        <f t="shared" si="0"/>
        <v>0</v>
      </c>
      <c r="F19" s="63" t="s">
        <v>172</v>
      </c>
    </row>
    <row r="20" spans="2:6" ht="18" customHeight="1" x14ac:dyDescent="0.15">
      <c r="B20" s="113" t="s">
        <v>13</v>
      </c>
      <c r="C20" s="135"/>
      <c r="D20" s="19">
        <v>2.0799999999999999E-2</v>
      </c>
      <c r="E20" s="132">
        <f t="shared" si="0"/>
        <v>0</v>
      </c>
      <c r="F20" s="63" t="s">
        <v>173</v>
      </c>
    </row>
    <row r="21" spans="2:6" ht="18" customHeight="1" x14ac:dyDescent="0.15">
      <c r="B21" s="116" t="s">
        <v>89</v>
      </c>
      <c r="C21" s="135"/>
      <c r="D21" s="19">
        <v>1.84E-2</v>
      </c>
      <c r="E21" s="132">
        <f t="shared" si="0"/>
        <v>0</v>
      </c>
      <c r="F21" s="63" t="s">
        <v>174</v>
      </c>
    </row>
    <row r="22" spans="2:6" ht="18" customHeight="1" x14ac:dyDescent="0.15">
      <c r="B22" s="116" t="s">
        <v>6</v>
      </c>
      <c r="C22" s="135"/>
      <c r="D22" s="19">
        <v>1.8700000000000001E-2</v>
      </c>
      <c r="E22" s="132">
        <f t="shared" si="0"/>
        <v>0</v>
      </c>
      <c r="F22" s="63" t="s">
        <v>175</v>
      </c>
    </row>
    <row r="23" spans="2:6" ht="18" customHeight="1" x14ac:dyDescent="0.15">
      <c r="B23" s="116" t="s">
        <v>101</v>
      </c>
      <c r="C23" s="135"/>
      <c r="D23" s="19">
        <v>1.83E-2</v>
      </c>
      <c r="E23" s="132">
        <f t="shared" si="0"/>
        <v>0</v>
      </c>
      <c r="F23" s="63" t="s">
        <v>176</v>
      </c>
    </row>
    <row r="24" spans="2:6" ht="18" customHeight="1" x14ac:dyDescent="0.15">
      <c r="B24" s="116" t="s">
        <v>102</v>
      </c>
      <c r="C24" s="135"/>
      <c r="D24" s="19">
        <v>1.8200000000000001E-2</v>
      </c>
      <c r="E24" s="132">
        <f t="shared" si="0"/>
        <v>0</v>
      </c>
      <c r="F24" s="63" t="s">
        <v>177</v>
      </c>
    </row>
    <row r="25" spans="2:6" ht="18" customHeight="1" x14ac:dyDescent="0.15">
      <c r="B25" s="116" t="s">
        <v>8</v>
      </c>
      <c r="C25" s="135"/>
      <c r="D25" s="19">
        <v>1.83E-2</v>
      </c>
      <c r="E25" s="132">
        <f t="shared" si="0"/>
        <v>0</v>
      </c>
      <c r="F25" s="63" t="s">
        <v>178</v>
      </c>
    </row>
    <row r="26" spans="2:6" ht="18" customHeight="1" x14ac:dyDescent="0.15">
      <c r="B26" s="116" t="s">
        <v>9</v>
      </c>
      <c r="C26" s="135"/>
      <c r="D26" s="19">
        <v>1.8499999999999999E-2</v>
      </c>
      <c r="E26" s="132">
        <f t="shared" si="0"/>
        <v>0</v>
      </c>
      <c r="F26" s="63" t="s">
        <v>179</v>
      </c>
    </row>
    <row r="27" spans="2:6" ht="18" customHeight="1" x14ac:dyDescent="0.15">
      <c r="B27" s="116" t="s">
        <v>10</v>
      </c>
      <c r="C27" s="135"/>
      <c r="D27" s="19">
        <v>1.8700000000000001E-2</v>
      </c>
      <c r="E27" s="132">
        <f t="shared" si="0"/>
        <v>0</v>
      </c>
      <c r="F27" s="63" t="s">
        <v>180</v>
      </c>
    </row>
    <row r="28" spans="2:6" ht="18" customHeight="1" x14ac:dyDescent="0.15">
      <c r="B28" s="116" t="s">
        <v>11</v>
      </c>
      <c r="C28" s="135"/>
      <c r="D28" s="19">
        <v>1.89E-2</v>
      </c>
      <c r="E28" s="132">
        <f t="shared" si="0"/>
        <v>0</v>
      </c>
      <c r="F28" s="63" t="s">
        <v>181</v>
      </c>
    </row>
    <row r="29" spans="2:6" ht="18" customHeight="1" x14ac:dyDescent="0.15">
      <c r="B29" s="116" t="s">
        <v>12</v>
      </c>
      <c r="C29" s="135"/>
      <c r="D29" s="19">
        <v>1.95E-2</v>
      </c>
      <c r="E29" s="132">
        <f t="shared" si="0"/>
        <v>0</v>
      </c>
      <c r="F29" s="63" t="s">
        <v>182</v>
      </c>
    </row>
    <row r="30" spans="2:6" ht="18" customHeight="1" x14ac:dyDescent="0.15">
      <c r="B30" s="116" t="s">
        <v>7</v>
      </c>
      <c r="C30" s="135"/>
      <c r="D30" s="19">
        <v>1.61E-2</v>
      </c>
      <c r="E30" s="132">
        <f t="shared" si="0"/>
        <v>0</v>
      </c>
      <c r="F30" s="63" t="s">
        <v>183</v>
      </c>
    </row>
    <row r="31" spans="2:6" ht="18" customHeight="1" x14ac:dyDescent="0.15">
      <c r="B31" s="116" t="s">
        <v>15</v>
      </c>
      <c r="C31" s="135"/>
      <c r="D31" s="19">
        <v>1.4200000000000001E-2</v>
      </c>
      <c r="E31" s="132">
        <f t="shared" si="0"/>
        <v>0</v>
      </c>
      <c r="F31" s="63" t="s">
        <v>184</v>
      </c>
    </row>
    <row r="32" spans="2:6" ht="18" customHeight="1" x14ac:dyDescent="0.15">
      <c r="B32" s="116" t="s">
        <v>16</v>
      </c>
      <c r="C32" s="135"/>
      <c r="D32" s="19">
        <v>1.35E-2</v>
      </c>
      <c r="E32" s="132">
        <f t="shared" si="0"/>
        <v>0</v>
      </c>
      <c r="F32" s="63" t="s">
        <v>185</v>
      </c>
    </row>
    <row r="33" spans="2:6" ht="18" customHeight="1" x14ac:dyDescent="0.15">
      <c r="B33" s="116" t="s">
        <v>94</v>
      </c>
      <c r="C33" s="136"/>
      <c r="D33" s="19">
        <v>1.3899999999999999E-2</v>
      </c>
      <c r="E33" s="132">
        <f t="shared" si="0"/>
        <v>0</v>
      </c>
      <c r="F33" s="63" t="s">
        <v>186</v>
      </c>
    </row>
    <row r="34" spans="2:6" ht="18" customHeight="1" x14ac:dyDescent="0.15">
      <c r="B34" s="116" t="s">
        <v>103</v>
      </c>
      <c r="C34" s="135"/>
      <c r="D34" s="19">
        <v>1.0999999999999999E-2</v>
      </c>
      <c r="E34" s="132">
        <f t="shared" si="0"/>
        <v>0</v>
      </c>
      <c r="F34" s="63" t="s">
        <v>187</v>
      </c>
    </row>
    <row r="35" spans="2:6" ht="18" customHeight="1" x14ac:dyDescent="0.15">
      <c r="B35" s="116" t="s">
        <v>104</v>
      </c>
      <c r="C35" s="135"/>
      <c r="D35" s="19">
        <v>2.63E-2</v>
      </c>
      <c r="E35" s="132">
        <f t="shared" si="0"/>
        <v>0</v>
      </c>
      <c r="F35" s="63" t="s">
        <v>188</v>
      </c>
    </row>
    <row r="36" spans="2:6" ht="18" customHeight="1" x14ac:dyDescent="0.15">
      <c r="B36" s="116" t="s">
        <v>5</v>
      </c>
      <c r="C36" s="135"/>
      <c r="D36" s="19">
        <v>3.8399999999999997E-2</v>
      </c>
      <c r="E36" s="132">
        <f t="shared" si="0"/>
        <v>0</v>
      </c>
      <c r="F36" s="63" t="s">
        <v>189</v>
      </c>
    </row>
    <row r="37" spans="2:6" ht="18" customHeight="1" thickBot="1" x14ac:dyDescent="0.2">
      <c r="B37" s="117" t="s">
        <v>17</v>
      </c>
      <c r="C37" s="137"/>
      <c r="D37" s="19">
        <v>1.3599999999999999E-2</v>
      </c>
      <c r="E37" s="132">
        <f>(D37*C37/10^6)*44/12</f>
        <v>0</v>
      </c>
      <c r="F37" s="63" t="s">
        <v>190</v>
      </c>
    </row>
    <row r="38" spans="2:6" ht="18" customHeight="1" thickTop="1" thickBot="1" x14ac:dyDescent="0.2">
      <c r="B38" s="105" t="s">
        <v>23</v>
      </c>
      <c r="C38" s="288">
        <f>SUM(C14:C37)</f>
        <v>0</v>
      </c>
      <c r="D38" s="40" t="s">
        <v>133</v>
      </c>
      <c r="E38" s="133">
        <f>SUM(E14:E37)</f>
        <v>0</v>
      </c>
    </row>
    <row r="39" spans="2:6" ht="18" customHeight="1" x14ac:dyDescent="0.15">
      <c r="B39" s="100"/>
      <c r="C39" s="101"/>
      <c r="D39" s="41"/>
      <c r="E39" s="29"/>
    </row>
    <row r="40" spans="2:6" ht="18" customHeight="1" x14ac:dyDescent="0.15">
      <c r="B40" s="26"/>
      <c r="C40" s="101"/>
      <c r="D40" s="41"/>
      <c r="E40" s="29"/>
    </row>
    <row r="41" spans="2:6" s="14" customFormat="1" x14ac:dyDescent="0.15"/>
    <row r="42" spans="2:6" s="14" customFormat="1" x14ac:dyDescent="0.15"/>
    <row r="43" spans="2:6" s="14" customFormat="1" x14ac:dyDescent="0.15"/>
    <row r="44" spans="2:6" s="14" customFormat="1" x14ac:dyDescent="0.15"/>
    <row r="45" spans="2:6" s="14" customFormat="1" x14ac:dyDescent="0.15"/>
    <row r="46" spans="2:6" s="14" customFormat="1" x14ac:dyDescent="0.15"/>
    <row r="47" spans="2:6" s="14" customFormat="1" x14ac:dyDescent="0.15"/>
    <row r="48" spans="2:6"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customSheetViews>
    <customSheetView guid="{7C73768E-F605-4E66-A1EA-792805CF7D21}" showPageBreaks="1" printArea="1" hiddenColumns="1" view="pageBreakPreview" showRuler="0">
      <selection activeCell="G6" sqref="G6"/>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3">
    <mergeCell ref="B3:E4"/>
    <mergeCell ref="B10:E10"/>
    <mergeCell ref="B11:D11"/>
  </mergeCells>
  <phoneticPr fontId="1"/>
  <pageMargins left="0.78740157480314965" right="0.78740157480314965" top="0.39370078740157483" bottom="0.39370078740157483" header="0.51181102362204722" footer="0.51181102362204722"/>
  <pageSetup paperSize="9" scale="98" fitToHeight="0" orientation="portrait" cellComments="asDisplayed" verticalDpi="7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67"/>
  <sheetViews>
    <sheetView view="pageBreakPreview" topLeftCell="A22" zoomScale="70" zoomScaleNormal="100" zoomScaleSheetLayoutView="70" workbookViewId="0">
      <selection activeCell="B5" sqref="B5"/>
    </sheetView>
  </sheetViews>
  <sheetFormatPr defaultColWidth="9" defaultRowHeight="13.5" x14ac:dyDescent="0.15"/>
  <cols>
    <col min="1" max="1" width="2" style="13" customWidth="1"/>
    <col min="2" max="2" width="19.875" style="13" customWidth="1"/>
    <col min="3" max="3" width="9.875" style="13" bestFit="1" customWidth="1"/>
    <col min="4" max="4" width="5.125" style="13" bestFit="1" customWidth="1"/>
    <col min="5" max="5" width="10.625" style="13" customWidth="1"/>
    <col min="6" max="6" width="4.625" style="13" customWidth="1"/>
    <col min="7" max="7" width="15.375" style="13" bestFit="1" customWidth="1"/>
    <col min="8" max="8" width="15.375" style="13" customWidth="1"/>
    <col min="9" max="9" width="13.875" style="13" bestFit="1" customWidth="1"/>
    <col min="10" max="10" width="9.625" style="13" bestFit="1" customWidth="1"/>
    <col min="11" max="16384" width="9" style="13"/>
  </cols>
  <sheetData>
    <row r="1" spans="2:10" ht="26.25" customHeight="1" x14ac:dyDescent="0.15">
      <c r="I1" s="45" t="s">
        <v>42</v>
      </c>
    </row>
    <row r="2" spans="2:10" ht="18.75" customHeight="1" x14ac:dyDescent="0.15"/>
    <row r="3" spans="2:10" ht="21" customHeight="1" x14ac:dyDescent="0.15">
      <c r="B3" s="423" t="s">
        <v>387</v>
      </c>
      <c r="C3" s="423"/>
      <c r="D3" s="423"/>
      <c r="E3" s="423"/>
      <c r="F3" s="423"/>
      <c r="G3" s="423"/>
      <c r="H3" s="423"/>
      <c r="I3" s="423"/>
    </row>
    <row r="4" spans="2:10" ht="21" customHeight="1" x14ac:dyDescent="0.15">
      <c r="B4" s="423"/>
      <c r="C4" s="423"/>
      <c r="D4" s="423"/>
      <c r="E4" s="423"/>
      <c r="F4" s="423"/>
      <c r="G4" s="423"/>
      <c r="H4" s="423"/>
      <c r="I4" s="423"/>
    </row>
    <row r="5" spans="2:10" ht="21" customHeight="1" x14ac:dyDescent="0.15">
      <c r="B5" s="48"/>
      <c r="G5" s="39"/>
      <c r="H5" s="39"/>
      <c r="I5" s="212" t="str">
        <f>IF(表紙!$G$8="","会社名",表紙!$G$8)</f>
        <v>会社名</v>
      </c>
    </row>
    <row r="6" spans="2:10" ht="22.5" customHeight="1" x14ac:dyDescent="0.15"/>
    <row r="7" spans="2:10" ht="18" customHeight="1" x14ac:dyDescent="0.15">
      <c r="B7" s="48" t="s">
        <v>64</v>
      </c>
    </row>
    <row r="8" spans="2:10" ht="18" customHeight="1" x14ac:dyDescent="0.15">
      <c r="B8" s="48" t="s">
        <v>66</v>
      </c>
    </row>
    <row r="9" spans="2:10" ht="9" customHeight="1" thickBot="1" x14ac:dyDescent="0.2"/>
    <row r="10" spans="2:10" ht="37.5" customHeight="1" thickTop="1" thickBot="1" x14ac:dyDescent="0.2">
      <c r="B10" s="425" t="s">
        <v>115</v>
      </c>
      <c r="C10" s="426"/>
      <c r="D10" s="426"/>
      <c r="E10" s="426"/>
      <c r="F10" s="426"/>
      <c r="G10" s="426"/>
      <c r="H10" s="426"/>
      <c r="I10" s="427"/>
    </row>
    <row r="11" spans="2:10" ht="30" customHeight="1" thickTop="1" x14ac:dyDescent="0.15">
      <c r="B11" s="428" t="s">
        <v>120</v>
      </c>
      <c r="C11" s="428"/>
      <c r="D11" s="428"/>
      <c r="E11" s="428"/>
      <c r="F11" s="428"/>
      <c r="G11" s="428"/>
    </row>
    <row r="12" spans="2:10" ht="18" thickBot="1" x14ac:dyDescent="0.2">
      <c r="B12" s="48" t="s">
        <v>57</v>
      </c>
    </row>
    <row r="13" spans="2:10" ht="45" customHeight="1" thickBot="1" x14ac:dyDescent="0.2">
      <c r="B13" s="110" t="s">
        <v>34</v>
      </c>
      <c r="C13" s="449" t="s">
        <v>55</v>
      </c>
      <c r="D13" s="450"/>
      <c r="E13" s="449" t="s">
        <v>116</v>
      </c>
      <c r="F13" s="450"/>
      <c r="G13" s="79" t="s">
        <v>21</v>
      </c>
      <c r="H13" s="6" t="s">
        <v>79</v>
      </c>
      <c r="I13" s="9" t="s">
        <v>80</v>
      </c>
    </row>
    <row r="14" spans="2:10" ht="18" customHeight="1" thickTop="1" x14ac:dyDescent="0.15">
      <c r="B14" s="112" t="s">
        <v>0</v>
      </c>
      <c r="C14" s="445"/>
      <c r="D14" s="446"/>
      <c r="E14" s="445"/>
      <c r="F14" s="446"/>
      <c r="G14" s="130">
        <f>IF(E14=0,0,C14/(E14/100)*3600)</f>
        <v>0</v>
      </c>
      <c r="H14" s="19">
        <v>2.4500000000000001E-2</v>
      </c>
      <c r="I14" s="132">
        <f>(H14*G14/10^6)*44/12</f>
        <v>0</v>
      </c>
      <c r="J14" s="63" t="s">
        <v>167</v>
      </c>
    </row>
    <row r="15" spans="2:10" ht="18" customHeight="1" x14ac:dyDescent="0.15">
      <c r="B15" s="113" t="s">
        <v>22</v>
      </c>
      <c r="C15" s="441"/>
      <c r="D15" s="442"/>
      <c r="E15" s="441"/>
      <c r="F15" s="442"/>
      <c r="G15" s="130">
        <f t="shared" ref="G15:G37" si="0">IF(E15=0,0,C15/(E15/100)*3600)</f>
        <v>0</v>
      </c>
      <c r="H15" s="19">
        <v>2.47E-2</v>
      </c>
      <c r="I15" s="132">
        <f>(H15*G15/10^6)*44/12</f>
        <v>0</v>
      </c>
      <c r="J15" s="63" t="s">
        <v>168</v>
      </c>
    </row>
    <row r="16" spans="2:10" ht="18" customHeight="1" x14ac:dyDescent="0.15">
      <c r="B16" s="113" t="s">
        <v>26</v>
      </c>
      <c r="C16" s="441"/>
      <c r="D16" s="442"/>
      <c r="E16" s="441"/>
      <c r="F16" s="442"/>
      <c r="G16" s="130">
        <f t="shared" si="0"/>
        <v>0</v>
      </c>
      <c r="H16" s="19">
        <v>2.5499999999999998E-2</v>
      </c>
      <c r="I16" s="132">
        <f t="shared" ref="I16:I36" si="1">(H16*G16/10^6)*44/12</f>
        <v>0</v>
      </c>
      <c r="J16" s="63" t="s">
        <v>169</v>
      </c>
    </row>
    <row r="17" spans="2:10" ht="18" customHeight="1" x14ac:dyDescent="0.15">
      <c r="B17" s="113" t="s">
        <v>87</v>
      </c>
      <c r="C17" s="441"/>
      <c r="D17" s="442"/>
      <c r="E17" s="441"/>
      <c r="F17" s="442"/>
      <c r="G17" s="130">
        <f t="shared" si="0"/>
        <v>0</v>
      </c>
      <c r="H17" s="19">
        <v>2.9399999999999999E-2</v>
      </c>
      <c r="I17" s="132">
        <f t="shared" si="1"/>
        <v>0</v>
      </c>
      <c r="J17" s="63" t="s">
        <v>170</v>
      </c>
    </row>
    <row r="18" spans="2:10" ht="18" customHeight="1" x14ac:dyDescent="0.15">
      <c r="B18" s="113" t="s">
        <v>14</v>
      </c>
      <c r="C18" s="441"/>
      <c r="D18" s="442"/>
      <c r="E18" s="441"/>
      <c r="F18" s="442"/>
      <c r="G18" s="130">
        <f t="shared" si="0"/>
        <v>0</v>
      </c>
      <c r="H18" s="19">
        <v>2.5399999999999999E-2</v>
      </c>
      <c r="I18" s="132">
        <f t="shared" si="1"/>
        <v>0</v>
      </c>
      <c r="J18" s="63" t="s">
        <v>171</v>
      </c>
    </row>
    <row r="19" spans="2:10" ht="18" customHeight="1" x14ac:dyDescent="0.15">
      <c r="B19" s="113" t="s">
        <v>88</v>
      </c>
      <c r="C19" s="441"/>
      <c r="D19" s="442"/>
      <c r="E19" s="441"/>
      <c r="F19" s="442"/>
      <c r="G19" s="130">
        <f t="shared" si="0"/>
        <v>0</v>
      </c>
      <c r="H19" s="19">
        <v>2.0899999999999998E-2</v>
      </c>
      <c r="I19" s="132">
        <f t="shared" si="1"/>
        <v>0</v>
      </c>
      <c r="J19" s="63" t="s">
        <v>172</v>
      </c>
    </row>
    <row r="20" spans="2:10" ht="18" customHeight="1" x14ac:dyDescent="0.15">
      <c r="B20" s="113" t="s">
        <v>13</v>
      </c>
      <c r="C20" s="441"/>
      <c r="D20" s="442"/>
      <c r="E20" s="441"/>
      <c r="F20" s="442"/>
      <c r="G20" s="130">
        <f t="shared" si="0"/>
        <v>0</v>
      </c>
      <c r="H20" s="19">
        <v>2.0799999999999999E-2</v>
      </c>
      <c r="I20" s="132">
        <f t="shared" si="1"/>
        <v>0</v>
      </c>
      <c r="J20" s="63" t="s">
        <v>173</v>
      </c>
    </row>
    <row r="21" spans="2:10" ht="18" customHeight="1" x14ac:dyDescent="0.15">
      <c r="B21" s="116" t="s">
        <v>89</v>
      </c>
      <c r="C21" s="441"/>
      <c r="D21" s="442"/>
      <c r="E21" s="441"/>
      <c r="F21" s="442"/>
      <c r="G21" s="130">
        <f t="shared" si="0"/>
        <v>0</v>
      </c>
      <c r="H21" s="19">
        <v>1.84E-2</v>
      </c>
      <c r="I21" s="132">
        <f t="shared" si="1"/>
        <v>0</v>
      </c>
      <c r="J21" s="63" t="s">
        <v>174</v>
      </c>
    </row>
    <row r="22" spans="2:10" ht="18" customHeight="1" x14ac:dyDescent="0.15">
      <c r="B22" s="116" t="s">
        <v>6</v>
      </c>
      <c r="C22" s="441"/>
      <c r="D22" s="442"/>
      <c r="E22" s="441"/>
      <c r="F22" s="442"/>
      <c r="G22" s="130">
        <f t="shared" si="0"/>
        <v>0</v>
      </c>
      <c r="H22" s="19">
        <v>1.8700000000000001E-2</v>
      </c>
      <c r="I22" s="132">
        <f t="shared" si="1"/>
        <v>0</v>
      </c>
      <c r="J22" s="63" t="s">
        <v>175</v>
      </c>
    </row>
    <row r="23" spans="2:10" ht="18" customHeight="1" x14ac:dyDescent="0.15">
      <c r="B23" s="116" t="s">
        <v>101</v>
      </c>
      <c r="C23" s="441"/>
      <c r="D23" s="442"/>
      <c r="E23" s="441"/>
      <c r="F23" s="442"/>
      <c r="G23" s="130">
        <f t="shared" si="0"/>
        <v>0</v>
      </c>
      <c r="H23" s="19">
        <v>1.83E-2</v>
      </c>
      <c r="I23" s="132">
        <f t="shared" si="1"/>
        <v>0</v>
      </c>
      <c r="J23" s="63" t="s">
        <v>176</v>
      </c>
    </row>
    <row r="24" spans="2:10" ht="18" customHeight="1" x14ac:dyDescent="0.15">
      <c r="B24" s="116" t="s">
        <v>102</v>
      </c>
      <c r="C24" s="441"/>
      <c r="D24" s="442"/>
      <c r="E24" s="441"/>
      <c r="F24" s="442"/>
      <c r="G24" s="130">
        <f t="shared" si="0"/>
        <v>0</v>
      </c>
      <c r="H24" s="19">
        <v>1.8200000000000001E-2</v>
      </c>
      <c r="I24" s="132">
        <f t="shared" si="1"/>
        <v>0</v>
      </c>
      <c r="J24" s="63" t="s">
        <v>177</v>
      </c>
    </row>
    <row r="25" spans="2:10" ht="18" customHeight="1" x14ac:dyDescent="0.15">
      <c r="B25" s="116" t="s">
        <v>8</v>
      </c>
      <c r="C25" s="441"/>
      <c r="D25" s="442"/>
      <c r="E25" s="441"/>
      <c r="F25" s="442"/>
      <c r="G25" s="130">
        <f t="shared" si="0"/>
        <v>0</v>
      </c>
      <c r="H25" s="19">
        <v>1.83E-2</v>
      </c>
      <c r="I25" s="132">
        <f t="shared" si="1"/>
        <v>0</v>
      </c>
      <c r="J25" s="63" t="s">
        <v>178</v>
      </c>
    </row>
    <row r="26" spans="2:10" ht="18" customHeight="1" x14ac:dyDescent="0.15">
      <c r="B26" s="116" t="s">
        <v>9</v>
      </c>
      <c r="C26" s="441"/>
      <c r="D26" s="442"/>
      <c r="E26" s="441"/>
      <c r="F26" s="442"/>
      <c r="G26" s="130">
        <f t="shared" si="0"/>
        <v>0</v>
      </c>
      <c r="H26" s="19">
        <v>1.8499999999999999E-2</v>
      </c>
      <c r="I26" s="132">
        <f t="shared" si="1"/>
        <v>0</v>
      </c>
      <c r="J26" s="63" t="s">
        <v>179</v>
      </c>
    </row>
    <row r="27" spans="2:10" ht="18" customHeight="1" x14ac:dyDescent="0.15">
      <c r="B27" s="116" t="s">
        <v>10</v>
      </c>
      <c r="C27" s="441"/>
      <c r="D27" s="442"/>
      <c r="E27" s="441"/>
      <c r="F27" s="442"/>
      <c r="G27" s="130">
        <f t="shared" si="0"/>
        <v>0</v>
      </c>
      <c r="H27" s="19">
        <v>1.8700000000000001E-2</v>
      </c>
      <c r="I27" s="132">
        <f t="shared" si="1"/>
        <v>0</v>
      </c>
      <c r="J27" s="63" t="s">
        <v>180</v>
      </c>
    </row>
    <row r="28" spans="2:10" ht="18" customHeight="1" x14ac:dyDescent="0.15">
      <c r="B28" s="116" t="s">
        <v>11</v>
      </c>
      <c r="C28" s="441"/>
      <c r="D28" s="442"/>
      <c r="E28" s="441"/>
      <c r="F28" s="442"/>
      <c r="G28" s="130">
        <f t="shared" si="0"/>
        <v>0</v>
      </c>
      <c r="H28" s="19">
        <v>1.89E-2</v>
      </c>
      <c r="I28" s="132">
        <f t="shared" si="1"/>
        <v>0</v>
      </c>
      <c r="J28" s="63" t="s">
        <v>181</v>
      </c>
    </row>
    <row r="29" spans="2:10" ht="18" customHeight="1" x14ac:dyDescent="0.15">
      <c r="B29" s="116" t="s">
        <v>12</v>
      </c>
      <c r="C29" s="441"/>
      <c r="D29" s="442"/>
      <c r="E29" s="441"/>
      <c r="F29" s="442"/>
      <c r="G29" s="130">
        <f t="shared" si="0"/>
        <v>0</v>
      </c>
      <c r="H29" s="19">
        <v>1.95E-2</v>
      </c>
      <c r="I29" s="132">
        <f t="shared" si="1"/>
        <v>0</v>
      </c>
      <c r="J29" s="63" t="s">
        <v>182</v>
      </c>
    </row>
    <row r="30" spans="2:10" ht="18" customHeight="1" x14ac:dyDescent="0.15">
      <c r="B30" s="116" t="s">
        <v>7</v>
      </c>
      <c r="C30" s="441"/>
      <c r="D30" s="442"/>
      <c r="E30" s="441"/>
      <c r="F30" s="442"/>
      <c r="G30" s="130">
        <f t="shared" si="0"/>
        <v>0</v>
      </c>
      <c r="H30" s="19">
        <v>1.61E-2</v>
      </c>
      <c r="I30" s="132">
        <f t="shared" si="1"/>
        <v>0</v>
      </c>
      <c r="J30" s="63" t="s">
        <v>183</v>
      </c>
    </row>
    <row r="31" spans="2:10" ht="18" customHeight="1" x14ac:dyDescent="0.15">
      <c r="B31" s="116" t="s">
        <v>15</v>
      </c>
      <c r="C31" s="441"/>
      <c r="D31" s="442"/>
      <c r="E31" s="441"/>
      <c r="F31" s="442"/>
      <c r="G31" s="130">
        <f t="shared" si="0"/>
        <v>0</v>
      </c>
      <c r="H31" s="19">
        <v>1.4200000000000001E-2</v>
      </c>
      <c r="I31" s="132">
        <f t="shared" si="1"/>
        <v>0</v>
      </c>
      <c r="J31" s="63" t="s">
        <v>184</v>
      </c>
    </row>
    <row r="32" spans="2:10" ht="18" customHeight="1" x14ac:dyDescent="0.15">
      <c r="B32" s="116" t="s">
        <v>16</v>
      </c>
      <c r="C32" s="441"/>
      <c r="D32" s="442"/>
      <c r="E32" s="441"/>
      <c r="F32" s="442"/>
      <c r="G32" s="130">
        <f t="shared" si="0"/>
        <v>0</v>
      </c>
      <c r="H32" s="19">
        <v>1.35E-2</v>
      </c>
      <c r="I32" s="132">
        <f t="shared" si="1"/>
        <v>0</v>
      </c>
      <c r="J32" s="63" t="s">
        <v>185</v>
      </c>
    </row>
    <row r="33" spans="2:10" ht="18" customHeight="1" x14ac:dyDescent="0.15">
      <c r="B33" s="116" t="s">
        <v>94</v>
      </c>
      <c r="C33" s="441"/>
      <c r="D33" s="442"/>
      <c r="E33" s="441"/>
      <c r="F33" s="442"/>
      <c r="G33" s="130">
        <f t="shared" si="0"/>
        <v>0</v>
      </c>
      <c r="H33" s="19">
        <v>1.3899999999999999E-2</v>
      </c>
      <c r="I33" s="132">
        <f t="shared" si="1"/>
        <v>0</v>
      </c>
      <c r="J33" s="63" t="s">
        <v>186</v>
      </c>
    </row>
    <row r="34" spans="2:10" ht="18" customHeight="1" x14ac:dyDescent="0.15">
      <c r="B34" s="116" t="s">
        <v>103</v>
      </c>
      <c r="C34" s="441"/>
      <c r="D34" s="442"/>
      <c r="E34" s="441"/>
      <c r="F34" s="442"/>
      <c r="G34" s="130">
        <f t="shared" si="0"/>
        <v>0</v>
      </c>
      <c r="H34" s="19">
        <v>1.0999999999999999E-2</v>
      </c>
      <c r="I34" s="132">
        <f t="shared" si="1"/>
        <v>0</v>
      </c>
      <c r="J34" s="63" t="s">
        <v>187</v>
      </c>
    </row>
    <row r="35" spans="2:10" ht="18" customHeight="1" x14ac:dyDescent="0.15">
      <c r="B35" s="116" t="s">
        <v>104</v>
      </c>
      <c r="C35" s="441"/>
      <c r="D35" s="442"/>
      <c r="E35" s="441"/>
      <c r="F35" s="442"/>
      <c r="G35" s="130">
        <f t="shared" si="0"/>
        <v>0</v>
      </c>
      <c r="H35" s="19">
        <v>2.63E-2</v>
      </c>
      <c r="I35" s="132">
        <f t="shared" si="1"/>
        <v>0</v>
      </c>
      <c r="J35" s="63" t="s">
        <v>188</v>
      </c>
    </row>
    <row r="36" spans="2:10" ht="18" customHeight="1" x14ac:dyDescent="0.15">
      <c r="B36" s="116" t="s">
        <v>5</v>
      </c>
      <c r="C36" s="441"/>
      <c r="D36" s="442"/>
      <c r="E36" s="441"/>
      <c r="F36" s="442"/>
      <c r="G36" s="130">
        <f t="shared" si="0"/>
        <v>0</v>
      </c>
      <c r="H36" s="19">
        <v>3.8399999999999997E-2</v>
      </c>
      <c r="I36" s="132">
        <f t="shared" si="1"/>
        <v>0</v>
      </c>
      <c r="J36" s="63" t="s">
        <v>189</v>
      </c>
    </row>
    <row r="37" spans="2:10" ht="18" customHeight="1" thickBot="1" x14ac:dyDescent="0.2">
      <c r="B37" s="117" t="s">
        <v>17</v>
      </c>
      <c r="C37" s="447"/>
      <c r="D37" s="448"/>
      <c r="E37" s="447"/>
      <c r="F37" s="448"/>
      <c r="G37" s="130">
        <f t="shared" si="0"/>
        <v>0</v>
      </c>
      <c r="H37" s="19">
        <v>1.3599999999999999E-2</v>
      </c>
      <c r="I37" s="132">
        <f>(H37*G37/10^6)*44/12</f>
        <v>0</v>
      </c>
      <c r="J37" s="63" t="s">
        <v>190</v>
      </c>
    </row>
    <row r="38" spans="2:10" ht="18" customHeight="1" thickTop="1" thickBot="1" x14ac:dyDescent="0.2">
      <c r="B38" s="105" t="s">
        <v>23</v>
      </c>
      <c r="C38" s="443">
        <f>SUM(C14:C37)</f>
        <v>0</v>
      </c>
      <c r="D38" s="444"/>
      <c r="E38" s="437" t="s">
        <v>98</v>
      </c>
      <c r="F38" s="438"/>
      <c r="G38" s="288">
        <f>SUM(G14:G37)</f>
        <v>0</v>
      </c>
      <c r="H38" s="40" t="s">
        <v>98</v>
      </c>
      <c r="I38" s="133">
        <f>SUM(I14:I37)</f>
        <v>0</v>
      </c>
    </row>
    <row r="39" spans="2:10" ht="18" customHeight="1" x14ac:dyDescent="0.15">
      <c r="B39" s="100"/>
      <c r="C39" s="107"/>
      <c r="D39" s="8"/>
      <c r="E39" s="107"/>
      <c r="F39" s="8"/>
      <c r="G39" s="101"/>
      <c r="H39" s="41"/>
      <c r="I39" s="29"/>
    </row>
    <row r="40" spans="2:10" ht="18" customHeight="1" x14ac:dyDescent="0.15">
      <c r="B40" s="26"/>
      <c r="C40" s="107"/>
      <c r="D40" s="8"/>
      <c r="E40" s="107"/>
      <c r="F40" s="8"/>
      <c r="G40" s="101"/>
      <c r="H40" s="41"/>
      <c r="I40" s="29"/>
    </row>
    <row r="41" spans="2:10" s="14" customFormat="1" x14ac:dyDescent="0.15"/>
    <row r="42" spans="2:10" s="14" customFormat="1" x14ac:dyDescent="0.15"/>
    <row r="43" spans="2:10" s="14" customFormat="1" x14ac:dyDescent="0.15"/>
    <row r="44" spans="2:10" s="14" customFormat="1" x14ac:dyDescent="0.15"/>
    <row r="45" spans="2:10" s="14" customFormat="1" x14ac:dyDescent="0.15"/>
    <row r="46" spans="2:10" s="14" customFormat="1" x14ac:dyDescent="0.15"/>
    <row r="47" spans="2:10" s="14" customFormat="1" x14ac:dyDescent="0.15"/>
    <row r="48" spans="2:10"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row r="58" s="14" customFormat="1" x14ac:dyDescent="0.15"/>
    <row r="59" s="14" customFormat="1" x14ac:dyDescent="0.15"/>
    <row r="60" s="14" customFormat="1" x14ac:dyDescent="0.15"/>
    <row r="61" s="14" customFormat="1" x14ac:dyDescent="0.15"/>
    <row r="62" s="14" customFormat="1" x14ac:dyDescent="0.15"/>
    <row r="63" s="14" customFormat="1" x14ac:dyDescent="0.15"/>
    <row r="64" s="14" customFormat="1" x14ac:dyDescent="0.15"/>
    <row r="65" s="14" customFormat="1" x14ac:dyDescent="0.15"/>
    <row r="66" s="14" customFormat="1" x14ac:dyDescent="0.15"/>
    <row r="67" s="14"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55">
    <mergeCell ref="C20:D20"/>
    <mergeCell ref="C21:D21"/>
    <mergeCell ref="C14:D14"/>
    <mergeCell ref="C15:D15"/>
    <mergeCell ref="C16:D16"/>
    <mergeCell ref="C17:D17"/>
    <mergeCell ref="C18:D18"/>
    <mergeCell ref="C19:D19"/>
    <mergeCell ref="C36:D36"/>
    <mergeCell ref="C37:D37"/>
    <mergeCell ref="B3:I4"/>
    <mergeCell ref="E38:F38"/>
    <mergeCell ref="B10:I10"/>
    <mergeCell ref="C13:D13"/>
    <mergeCell ref="E13:F13"/>
    <mergeCell ref="B11:G11"/>
    <mergeCell ref="C26:D26"/>
    <mergeCell ref="C27:D27"/>
    <mergeCell ref="C25:D25"/>
    <mergeCell ref="C34:D34"/>
    <mergeCell ref="C35:D35"/>
    <mergeCell ref="C28:D28"/>
    <mergeCell ref="C29:D29"/>
    <mergeCell ref="C32:D32"/>
    <mergeCell ref="E34:F34"/>
    <mergeCell ref="E23:F23"/>
    <mergeCell ref="E24:F24"/>
    <mergeCell ref="C33:D33"/>
    <mergeCell ref="E22:F22"/>
    <mergeCell ref="C30:D30"/>
    <mergeCell ref="C31:D31"/>
    <mergeCell ref="E25:F25"/>
    <mergeCell ref="E26:F26"/>
    <mergeCell ref="E27:F27"/>
    <mergeCell ref="E28:F28"/>
    <mergeCell ref="C22:D22"/>
    <mergeCell ref="C23:D23"/>
    <mergeCell ref="C24:D24"/>
    <mergeCell ref="E30:F30"/>
    <mergeCell ref="E35:F35"/>
    <mergeCell ref="E36:F36"/>
    <mergeCell ref="E29:F29"/>
    <mergeCell ref="C38:D38"/>
    <mergeCell ref="E14:F14"/>
    <mergeCell ref="E15:F15"/>
    <mergeCell ref="E16:F16"/>
    <mergeCell ref="E17:F17"/>
    <mergeCell ref="E18:F18"/>
    <mergeCell ref="E19:F19"/>
    <mergeCell ref="E20:F20"/>
    <mergeCell ref="E21:F21"/>
    <mergeCell ref="E37:F37"/>
    <mergeCell ref="E31:F31"/>
    <mergeCell ref="E32:F32"/>
    <mergeCell ref="E33:F33"/>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47"/>
  <sheetViews>
    <sheetView view="pageBreakPreview" topLeftCell="A10" zoomScale="80" zoomScaleNormal="100" zoomScaleSheetLayoutView="80" workbookViewId="0">
      <selection activeCell="B5" sqref="B5"/>
    </sheetView>
  </sheetViews>
  <sheetFormatPr defaultColWidth="9" defaultRowHeight="13.5" x14ac:dyDescent="0.15"/>
  <cols>
    <col min="1" max="1" width="7.125" style="13" customWidth="1"/>
    <col min="2" max="2" width="19.875" style="13" customWidth="1"/>
    <col min="3" max="3" width="17.625" style="13" customWidth="1"/>
    <col min="4" max="4" width="15.375" style="13" customWidth="1"/>
    <col min="5" max="5" width="19" style="13" customWidth="1"/>
    <col min="6" max="6" width="9.625" style="13" bestFit="1" customWidth="1"/>
    <col min="7" max="16384" width="9" style="13"/>
  </cols>
  <sheetData>
    <row r="1" spans="2:6" ht="26.25" customHeight="1" x14ac:dyDescent="0.15">
      <c r="E1" s="45" t="s">
        <v>49</v>
      </c>
    </row>
    <row r="2" spans="2:6" ht="18.75" customHeight="1" x14ac:dyDescent="0.15"/>
    <row r="3" spans="2:6" ht="21" customHeight="1" x14ac:dyDescent="0.15">
      <c r="B3" s="423" t="s">
        <v>387</v>
      </c>
      <c r="C3" s="424"/>
      <c r="D3" s="424"/>
      <c r="E3" s="424"/>
    </row>
    <row r="4" spans="2:6" ht="21" customHeight="1" x14ac:dyDescent="0.15">
      <c r="B4" s="424"/>
      <c r="C4" s="424"/>
      <c r="D4" s="424"/>
      <c r="E4" s="424"/>
    </row>
    <row r="5" spans="2:6" ht="21" customHeight="1" x14ac:dyDescent="0.15">
      <c r="B5" s="48"/>
      <c r="C5" s="39"/>
      <c r="D5" s="39"/>
      <c r="E5" s="212" t="str">
        <f>IF(表紙!$G$8="","会社名",表紙!$G$8)</f>
        <v>会社名</v>
      </c>
    </row>
    <row r="6" spans="2:6" ht="21" customHeight="1" x14ac:dyDescent="0.15">
      <c r="B6" s="48"/>
      <c r="C6" s="39"/>
      <c r="D6" s="39"/>
      <c r="F6" s="63"/>
    </row>
    <row r="7" spans="2:6" ht="20.25" customHeight="1" x14ac:dyDescent="0.15"/>
    <row r="8" spans="2:6" ht="18" customHeight="1" x14ac:dyDescent="0.15">
      <c r="B8" s="48" t="s">
        <v>63</v>
      </c>
    </row>
    <row r="9" spans="2:6" ht="18" customHeight="1" x14ac:dyDescent="0.15">
      <c r="B9" s="48" t="s">
        <v>43</v>
      </c>
    </row>
    <row r="10" spans="2:6" ht="9" customHeight="1" thickBot="1" x14ac:dyDescent="0.2"/>
    <row r="11" spans="2:6" ht="37.5" customHeight="1" thickTop="1" thickBot="1" x14ac:dyDescent="0.2">
      <c r="B11" s="425" t="s">
        <v>72</v>
      </c>
      <c r="C11" s="426"/>
      <c r="D11" s="426"/>
      <c r="E11" s="427"/>
    </row>
    <row r="12" spans="2:6" ht="21.75" customHeight="1" thickTop="1" x14ac:dyDescent="0.2">
      <c r="B12" s="428" t="s">
        <v>117</v>
      </c>
      <c r="C12" s="428"/>
      <c r="D12" s="428"/>
      <c r="E12" s="428"/>
    </row>
    <row r="13" spans="2:6" ht="18" thickBot="1" x14ac:dyDescent="0.2">
      <c r="B13" s="48" t="s">
        <v>57</v>
      </c>
    </row>
    <row r="14" spans="2:6" ht="45" customHeight="1" thickBot="1" x14ac:dyDescent="0.2">
      <c r="B14" s="110" t="s">
        <v>46</v>
      </c>
      <c r="C14" s="79" t="s">
        <v>44</v>
      </c>
      <c r="D14" s="6" t="s">
        <v>69</v>
      </c>
      <c r="E14" s="9" t="s">
        <v>80</v>
      </c>
    </row>
    <row r="15" spans="2:6" ht="18" customHeight="1" thickTop="1" x14ac:dyDescent="0.15">
      <c r="B15" s="114" t="s">
        <v>62</v>
      </c>
      <c r="C15" s="138"/>
      <c r="D15" s="104">
        <f>参考!$D$36</f>
        <v>9.0665808855820762E-2</v>
      </c>
      <c r="E15" s="139">
        <f>D15*C15/10^6</f>
        <v>0</v>
      </c>
      <c r="F15" s="63" t="s">
        <v>167</v>
      </c>
    </row>
    <row r="16" spans="2:6" ht="18" customHeight="1" x14ac:dyDescent="0.15">
      <c r="B16" s="115" t="s">
        <v>18</v>
      </c>
      <c r="C16" s="138"/>
      <c r="D16" s="104">
        <f>参考!$E$36</f>
        <v>7.0012008591709293E-2</v>
      </c>
      <c r="E16" s="139">
        <f>D16*C16/10^6</f>
        <v>0</v>
      </c>
      <c r="F16" s="63" t="s">
        <v>168</v>
      </c>
    </row>
    <row r="17" spans="2:6" ht="18" customHeight="1" thickBot="1" x14ac:dyDescent="0.2">
      <c r="B17" s="115" t="s">
        <v>105</v>
      </c>
      <c r="C17" s="138"/>
      <c r="D17" s="104">
        <f>参考!$F$36</f>
        <v>5.0539288653717658E-2</v>
      </c>
      <c r="E17" s="139">
        <f>D17*C17/10^6</f>
        <v>0</v>
      </c>
      <c r="F17" s="63" t="s">
        <v>169</v>
      </c>
    </row>
    <row r="18" spans="2:6" ht="18" customHeight="1" thickTop="1" thickBot="1" x14ac:dyDescent="0.2">
      <c r="B18" s="105" t="s">
        <v>23</v>
      </c>
      <c r="C18" s="288">
        <f>SUM(C15:C17)</f>
        <v>0</v>
      </c>
      <c r="D18" s="40" t="s">
        <v>98</v>
      </c>
      <c r="E18" s="133">
        <f>SUM(E15:E17)</f>
        <v>0</v>
      </c>
    </row>
    <row r="19" spans="2:6" ht="18" customHeight="1" x14ac:dyDescent="0.15">
      <c r="B19" s="100"/>
      <c r="C19" s="101"/>
      <c r="D19" s="41"/>
      <c r="E19" s="29"/>
    </row>
    <row r="20" spans="2:6" ht="18" customHeight="1" x14ac:dyDescent="0.15">
      <c r="B20" s="26"/>
      <c r="C20" s="101"/>
      <c r="D20" s="41"/>
      <c r="E20" s="29"/>
    </row>
    <row r="21" spans="2:6" s="14" customFormat="1" x14ac:dyDescent="0.15"/>
    <row r="22" spans="2:6" s="14" customFormat="1" x14ac:dyDescent="0.15"/>
    <row r="23" spans="2:6" s="14" customFormat="1" x14ac:dyDescent="0.15"/>
    <row r="24" spans="2:6" s="14" customFormat="1" x14ac:dyDescent="0.15"/>
    <row r="25" spans="2:6" s="14" customFormat="1" x14ac:dyDescent="0.15"/>
    <row r="26" spans="2:6" s="14" customFormat="1" x14ac:dyDescent="0.15"/>
    <row r="27" spans="2:6" s="14" customFormat="1" x14ac:dyDescent="0.15"/>
    <row r="28" spans="2:6" s="14" customFormat="1" x14ac:dyDescent="0.15"/>
    <row r="29" spans="2:6" s="14" customFormat="1" x14ac:dyDescent="0.15"/>
    <row r="30" spans="2:6" s="14" customFormat="1" x14ac:dyDescent="0.15"/>
    <row r="31" spans="2:6" s="14" customFormat="1" x14ac:dyDescent="0.15"/>
    <row r="32" spans="2:6"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row r="47" s="14" customFormat="1" x14ac:dyDescent="0.15"/>
  </sheetData>
  <customSheetViews>
    <customSheetView guid="{7C73768E-F605-4E66-A1EA-792805CF7D21}" hiddenColumns="1" showRuler="0">
      <selection activeCell="H6" sqref="H6"/>
      <pageMargins left="0.39370078740157483" right="0.39370078740157483" top="0.39370078740157483" bottom="0.39370078740157483" header="0.51181102362204722" footer="0.51181102362204722"/>
      <pageSetup paperSize="9" scale="105" orientation="portrait" r:id="rId1"/>
      <headerFooter alignWithMargins="0"/>
    </customSheetView>
  </customSheetViews>
  <mergeCells count="3">
    <mergeCell ref="B11:E11"/>
    <mergeCell ref="B12:E12"/>
    <mergeCell ref="B3:E4"/>
  </mergeCells>
  <phoneticPr fontId="1"/>
  <pageMargins left="0.78740157480314965" right="0.78740157480314965" top="0.39370078740157483" bottom="0.39370078740157483" header="0.51181102362204722" footer="0.51181102362204722"/>
  <pageSetup paperSize="9" fitToHeight="0" orientation="portrait" cellComments="asDisplayed"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46"/>
  <sheetViews>
    <sheetView view="pageBreakPreview" topLeftCell="A13" zoomScale="85" zoomScaleNormal="100" zoomScaleSheetLayoutView="85" workbookViewId="0">
      <selection activeCell="B5" sqref="B5"/>
    </sheetView>
  </sheetViews>
  <sheetFormatPr defaultColWidth="9" defaultRowHeight="13.5" x14ac:dyDescent="0.15"/>
  <cols>
    <col min="1" max="1" width="1.625" style="13" customWidth="1"/>
    <col min="2" max="2" width="19.875" style="13" customWidth="1"/>
    <col min="3" max="3" width="9.875" style="13" bestFit="1" customWidth="1"/>
    <col min="4" max="4" width="5.125" style="13" bestFit="1" customWidth="1"/>
    <col min="5" max="5" width="10.625" style="13" customWidth="1"/>
    <col min="6" max="6" width="4.625" style="13" customWidth="1"/>
    <col min="7" max="7" width="15.375" style="13" bestFit="1" customWidth="1"/>
    <col min="8" max="8" width="15.375" style="13" customWidth="1"/>
    <col min="9" max="9" width="13.875" style="13" bestFit="1" customWidth="1"/>
    <col min="10" max="10" width="9.625" style="13" bestFit="1" customWidth="1"/>
    <col min="11" max="16384" width="9" style="13"/>
  </cols>
  <sheetData>
    <row r="1" spans="2:10" ht="26.25" customHeight="1" x14ac:dyDescent="0.15">
      <c r="I1" s="45" t="s">
        <v>48</v>
      </c>
    </row>
    <row r="2" spans="2:10" ht="18.75" customHeight="1" x14ac:dyDescent="0.15"/>
    <row r="3" spans="2:10" ht="21" customHeight="1" x14ac:dyDescent="0.15">
      <c r="B3" s="423" t="s">
        <v>387</v>
      </c>
      <c r="C3" s="423"/>
      <c r="D3" s="423"/>
      <c r="E3" s="423"/>
      <c r="F3" s="423"/>
      <c r="G3" s="423"/>
      <c r="H3" s="423"/>
      <c r="I3" s="423"/>
    </row>
    <row r="4" spans="2:10" ht="21" customHeight="1" x14ac:dyDescent="0.15">
      <c r="B4" s="423"/>
      <c r="C4" s="423"/>
      <c r="D4" s="423"/>
      <c r="E4" s="423"/>
      <c r="F4" s="423"/>
      <c r="G4" s="423"/>
      <c r="H4" s="423"/>
      <c r="I4" s="423"/>
    </row>
    <row r="5" spans="2:10" ht="21" customHeight="1" x14ac:dyDescent="0.15">
      <c r="B5" s="48"/>
      <c r="G5" s="39"/>
      <c r="H5" s="39"/>
      <c r="I5" s="212" t="str">
        <f>IF(表紙!$G$8="","会社名",表紙!$G$8)</f>
        <v>会社名</v>
      </c>
    </row>
    <row r="6" spans="2:10" ht="20.25" customHeight="1" x14ac:dyDescent="0.15">
      <c r="E6" s="111"/>
    </row>
    <row r="7" spans="2:10" ht="18" customHeight="1" x14ac:dyDescent="0.15">
      <c r="B7" s="48" t="s">
        <v>63</v>
      </c>
    </row>
    <row r="8" spans="2:10" ht="18" customHeight="1" x14ac:dyDescent="0.15">
      <c r="B8" s="48" t="s">
        <v>45</v>
      </c>
    </row>
    <row r="9" spans="2:10" ht="9" customHeight="1" thickBot="1" x14ac:dyDescent="0.2"/>
    <row r="10" spans="2:10" ht="37.5" customHeight="1" thickTop="1" thickBot="1" x14ac:dyDescent="0.2">
      <c r="B10" s="425" t="s">
        <v>118</v>
      </c>
      <c r="C10" s="426"/>
      <c r="D10" s="426"/>
      <c r="E10" s="426"/>
      <c r="F10" s="426"/>
      <c r="G10" s="426"/>
      <c r="H10" s="426"/>
      <c r="I10" s="427"/>
    </row>
    <row r="11" spans="2:10" ht="30" customHeight="1" thickTop="1" x14ac:dyDescent="0.2">
      <c r="B11" s="428" t="s">
        <v>121</v>
      </c>
      <c r="C11" s="428"/>
      <c r="D11" s="428"/>
      <c r="E11" s="428"/>
      <c r="F11" s="428"/>
      <c r="G11" s="428"/>
    </row>
    <row r="12" spans="2:10" ht="18" thickBot="1" x14ac:dyDescent="0.2">
      <c r="B12" s="48" t="s">
        <v>57</v>
      </c>
    </row>
    <row r="13" spans="2:10" ht="45" customHeight="1" thickBot="1" x14ac:dyDescent="0.2">
      <c r="B13" s="110" t="s">
        <v>46</v>
      </c>
      <c r="C13" s="449" t="s">
        <v>56</v>
      </c>
      <c r="D13" s="450"/>
      <c r="E13" s="449" t="s">
        <v>116</v>
      </c>
      <c r="F13" s="450"/>
      <c r="G13" s="79" t="s">
        <v>21</v>
      </c>
      <c r="H13" s="6" t="s">
        <v>69</v>
      </c>
      <c r="I13" s="9" t="s">
        <v>80</v>
      </c>
    </row>
    <row r="14" spans="2:10" ht="18" customHeight="1" thickTop="1" x14ac:dyDescent="0.15">
      <c r="B14" s="112" t="s">
        <v>62</v>
      </c>
      <c r="C14" s="445"/>
      <c r="D14" s="446"/>
      <c r="E14" s="445"/>
      <c r="F14" s="446"/>
      <c r="G14" s="130">
        <f>IF(E14=0,0,C14/(E14/100)*3600)</f>
        <v>0</v>
      </c>
      <c r="H14" s="224">
        <f>参考!$D$36</f>
        <v>9.0665808855820762E-2</v>
      </c>
      <c r="I14" s="139">
        <f>H14*G14/10^6</f>
        <v>0</v>
      </c>
      <c r="J14" s="63" t="s">
        <v>167</v>
      </c>
    </row>
    <row r="15" spans="2:10" ht="18" customHeight="1" x14ac:dyDescent="0.15">
      <c r="B15" s="113" t="s">
        <v>18</v>
      </c>
      <c r="C15" s="441"/>
      <c r="D15" s="442"/>
      <c r="E15" s="441"/>
      <c r="F15" s="442"/>
      <c r="G15" s="130">
        <f>IF(E15=0,0,C15/(E15/100)*3600)</f>
        <v>0</v>
      </c>
      <c r="H15" s="224">
        <f>参考!$E$36</f>
        <v>7.0012008591709293E-2</v>
      </c>
      <c r="I15" s="139">
        <f>H15*G15/10^6</f>
        <v>0</v>
      </c>
      <c r="J15" s="63" t="s">
        <v>168</v>
      </c>
    </row>
    <row r="16" spans="2:10" ht="18" customHeight="1" thickBot="1" x14ac:dyDescent="0.2">
      <c r="B16" s="113" t="s">
        <v>105</v>
      </c>
      <c r="C16" s="447"/>
      <c r="D16" s="448"/>
      <c r="E16" s="447"/>
      <c r="F16" s="448"/>
      <c r="G16" s="130">
        <f>IF(E16=0,0,C16/(E16/100)*3600)</f>
        <v>0</v>
      </c>
      <c r="H16" s="224">
        <f>参考!$F$36</f>
        <v>5.0539288653717658E-2</v>
      </c>
      <c r="I16" s="139">
        <f>H16*G16/10^6</f>
        <v>0</v>
      </c>
      <c r="J16" s="63" t="s">
        <v>169</v>
      </c>
    </row>
    <row r="17" spans="2:9" ht="18" customHeight="1" thickTop="1" thickBot="1" x14ac:dyDescent="0.2">
      <c r="B17" s="105" t="s">
        <v>23</v>
      </c>
      <c r="C17" s="443">
        <f>SUM(C14:C16)</f>
        <v>0</v>
      </c>
      <c r="D17" s="444"/>
      <c r="E17" s="437" t="s">
        <v>98</v>
      </c>
      <c r="F17" s="438"/>
      <c r="G17" s="131">
        <f>SUM(G14:G16)</f>
        <v>0</v>
      </c>
      <c r="H17" s="40" t="s">
        <v>98</v>
      </c>
      <c r="I17" s="133">
        <f>SUM(I14:I16)</f>
        <v>0</v>
      </c>
    </row>
    <row r="18" spans="2:9" ht="18" customHeight="1" x14ac:dyDescent="0.15">
      <c r="B18" s="100"/>
      <c r="C18" s="107"/>
      <c r="D18" s="8"/>
      <c r="E18" s="107"/>
      <c r="F18" s="8"/>
      <c r="G18" s="101"/>
      <c r="H18" s="41"/>
      <c r="I18" s="29"/>
    </row>
    <row r="19" spans="2:9" ht="18" customHeight="1" x14ac:dyDescent="0.15">
      <c r="B19" s="26"/>
      <c r="C19" s="107"/>
      <c r="D19" s="8"/>
      <c r="E19" s="107"/>
      <c r="F19" s="8"/>
      <c r="G19" s="101"/>
      <c r="H19" s="41"/>
      <c r="I19" s="29"/>
    </row>
    <row r="20" spans="2:9" s="14" customFormat="1" x14ac:dyDescent="0.15"/>
    <row r="21" spans="2:9" s="14" customFormat="1" x14ac:dyDescent="0.15"/>
    <row r="22" spans="2:9" s="14" customFormat="1" x14ac:dyDescent="0.15"/>
    <row r="23" spans="2:9" s="14" customFormat="1" x14ac:dyDescent="0.15"/>
    <row r="24" spans="2:9" s="14" customFormat="1" x14ac:dyDescent="0.15"/>
    <row r="25" spans="2:9" s="14" customFormat="1" x14ac:dyDescent="0.15"/>
    <row r="26" spans="2:9" s="14" customFormat="1" x14ac:dyDescent="0.15"/>
    <row r="27" spans="2:9" s="14" customFormat="1" x14ac:dyDescent="0.15"/>
    <row r="28" spans="2:9" s="14" customFormat="1" x14ac:dyDescent="0.15"/>
    <row r="29" spans="2:9" s="14" customFormat="1" x14ac:dyDescent="0.15"/>
    <row r="30" spans="2:9" s="14" customFormat="1" x14ac:dyDescent="0.15"/>
    <row r="31" spans="2:9" s="14" customFormat="1" x14ac:dyDescent="0.15"/>
    <row r="32" spans="2:9" s="14" customFormat="1" x14ac:dyDescent="0.15"/>
    <row r="33" s="14" customFormat="1" x14ac:dyDescent="0.15"/>
    <row r="34" s="14" customFormat="1" x14ac:dyDescent="0.15"/>
    <row r="35" s="14" customFormat="1" x14ac:dyDescent="0.15"/>
    <row r="36" s="14" customFormat="1" x14ac:dyDescent="0.15"/>
    <row r="37" s="14" customFormat="1" x14ac:dyDescent="0.15"/>
    <row r="38" s="14" customFormat="1" x14ac:dyDescent="0.15"/>
    <row r="39"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row r="46" s="14"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13">
    <mergeCell ref="B3:I4"/>
    <mergeCell ref="E17:F17"/>
    <mergeCell ref="C13:D13"/>
    <mergeCell ref="E13:F13"/>
    <mergeCell ref="B10:I10"/>
    <mergeCell ref="C14:D14"/>
    <mergeCell ref="C15:D15"/>
    <mergeCell ref="C16:D16"/>
    <mergeCell ref="B11:G11"/>
    <mergeCell ref="C17:D17"/>
    <mergeCell ref="E14:F14"/>
    <mergeCell ref="E15:F15"/>
    <mergeCell ref="E16:F16"/>
  </mergeCells>
  <phoneticPr fontId="1"/>
  <pageMargins left="0.78740157480314965" right="0.78740157480314965" top="0.39370078740157483" bottom="0.39370078740157483" header="0.51181102362204722" footer="0.51181102362204722"/>
  <pageSetup paperSize="9" scale="90" fitToHeight="0" orientation="portrait" cellComments="asDisplayed" verticalDpi="72"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32"/>
  <sheetViews>
    <sheetView view="pageBreakPreview" topLeftCell="A16" zoomScaleNormal="100" zoomScaleSheetLayoutView="100" workbookViewId="0">
      <selection activeCell="A5" sqref="A5"/>
    </sheetView>
  </sheetViews>
  <sheetFormatPr defaultColWidth="9" defaultRowHeight="13.5" outlineLevelRow="1" x14ac:dyDescent="0.15"/>
  <cols>
    <col min="1" max="1" width="6.375" style="13" customWidth="1"/>
    <col min="2" max="2" width="5.125" style="13" customWidth="1"/>
    <col min="3" max="3" width="19.875" style="13" customWidth="1"/>
    <col min="4" max="4" width="9.875" style="13" bestFit="1" customWidth="1"/>
    <col min="5" max="5" width="9" style="13"/>
    <col min="6" max="6" width="18.125" style="13" customWidth="1"/>
    <col min="7" max="7" width="11.625" style="13" customWidth="1"/>
    <col min="8" max="8" width="6" style="13" customWidth="1"/>
    <col min="9" max="16384" width="9" style="13"/>
  </cols>
  <sheetData>
    <row r="1" spans="1:9" ht="26.25" customHeight="1" x14ac:dyDescent="0.15">
      <c r="I1" s="45" t="s">
        <v>47</v>
      </c>
    </row>
    <row r="2" spans="1:9" ht="18.75" customHeight="1" x14ac:dyDescent="0.15"/>
    <row r="3" spans="1:9" ht="21" customHeight="1" x14ac:dyDescent="0.15">
      <c r="A3" s="423" t="s">
        <v>387</v>
      </c>
      <c r="B3" s="423"/>
      <c r="C3" s="423"/>
      <c r="D3" s="423"/>
      <c r="E3" s="423"/>
      <c r="F3" s="423"/>
      <c r="G3" s="423"/>
      <c r="H3" s="423"/>
      <c r="I3" s="423"/>
    </row>
    <row r="4" spans="1:9" ht="21" customHeight="1" x14ac:dyDescent="0.15">
      <c r="A4" s="423"/>
      <c r="B4" s="423"/>
      <c r="C4" s="423"/>
      <c r="D4" s="423"/>
      <c r="E4" s="423"/>
      <c r="F4" s="423"/>
      <c r="G4" s="423"/>
      <c r="H4" s="423"/>
      <c r="I4" s="423"/>
    </row>
    <row r="5" spans="1:9" ht="21" customHeight="1" x14ac:dyDescent="0.15">
      <c r="C5" s="48"/>
      <c r="F5" s="39"/>
      <c r="H5" s="212" t="str">
        <f>IF(表紙!$G$8="","会社名",表紙!$G$8)</f>
        <v>会社名</v>
      </c>
    </row>
    <row r="6" spans="1:9" ht="21" customHeight="1" x14ac:dyDescent="0.15"/>
    <row r="7" spans="1:9" ht="22.5" customHeight="1" x14ac:dyDescent="0.15">
      <c r="C7" s="451" t="s">
        <v>330</v>
      </c>
      <c r="D7" s="451"/>
      <c r="E7" s="451"/>
      <c r="F7" s="451"/>
      <c r="G7" s="451"/>
      <c r="H7" s="451"/>
    </row>
    <row r="8" spans="1:9" ht="19.5" customHeight="1" thickBot="1" x14ac:dyDescent="0.2">
      <c r="G8" s="66"/>
    </row>
    <row r="9" spans="1:9" ht="37.5" customHeight="1" thickTop="1" thickBot="1" x14ac:dyDescent="0.2">
      <c r="C9" s="425" t="s">
        <v>331</v>
      </c>
      <c r="D9" s="426"/>
      <c r="E9" s="426"/>
      <c r="F9" s="426"/>
      <c r="G9" s="426"/>
      <c r="H9" s="427"/>
    </row>
    <row r="10" spans="1:9" ht="18.75" customHeight="1" thickTop="1" x14ac:dyDescent="0.15">
      <c r="C10" s="428" t="s">
        <v>284</v>
      </c>
      <c r="D10" s="428"/>
      <c r="E10" s="428"/>
      <c r="F10" s="428"/>
      <c r="G10" s="428"/>
      <c r="H10" s="428"/>
    </row>
    <row r="11" spans="1:9" ht="9" customHeight="1" thickBot="1" x14ac:dyDescent="0.25">
      <c r="C11" s="102"/>
      <c r="G11" s="85"/>
      <c r="H11" s="85"/>
    </row>
    <row r="12" spans="1:9" ht="55.5" customHeight="1" thickBot="1" x14ac:dyDescent="0.2">
      <c r="C12" s="77" t="s">
        <v>146</v>
      </c>
      <c r="D12" s="449" t="s">
        <v>56</v>
      </c>
      <c r="E12" s="450"/>
      <c r="F12" s="6" t="s">
        <v>332</v>
      </c>
      <c r="G12" s="466" t="s">
        <v>80</v>
      </c>
      <c r="H12" s="467"/>
    </row>
    <row r="13" spans="1:9" ht="18" customHeight="1" thickTop="1" x14ac:dyDescent="0.15">
      <c r="C13" s="157"/>
      <c r="D13" s="474"/>
      <c r="E13" s="475"/>
      <c r="F13" s="158"/>
      <c r="G13" s="476" t="str">
        <f>IF(F13="","",ROUND(D13*F13,6))</f>
        <v/>
      </c>
      <c r="H13" s="477"/>
    </row>
    <row r="14" spans="1:9" ht="18" customHeight="1" x14ac:dyDescent="0.15">
      <c r="C14" s="154"/>
      <c r="D14" s="455"/>
      <c r="E14" s="456"/>
      <c r="F14" s="146"/>
      <c r="G14" s="453" t="str">
        <f>IF(F14="","",ROUND(D14*F14,6))</f>
        <v/>
      </c>
      <c r="H14" s="454"/>
    </row>
    <row r="15" spans="1:9" ht="18" customHeight="1" x14ac:dyDescent="0.15">
      <c r="C15" s="154"/>
      <c r="D15" s="455"/>
      <c r="E15" s="456"/>
      <c r="F15" s="146"/>
      <c r="G15" s="453" t="str">
        <f>IF(F15="","",ROUND(D15*F15,6))</f>
        <v/>
      </c>
      <c r="H15" s="454"/>
    </row>
    <row r="16" spans="1:9" ht="18" customHeight="1" x14ac:dyDescent="0.15">
      <c r="C16" s="154"/>
      <c r="D16" s="455"/>
      <c r="E16" s="456"/>
      <c r="F16" s="146"/>
      <c r="G16" s="453" t="str">
        <f t="shared" ref="G16:G40" si="0">IF(F16="","",ROUND(D16*F16,6))</f>
        <v/>
      </c>
      <c r="H16" s="454"/>
    </row>
    <row r="17" spans="3:8" ht="18" customHeight="1" x14ac:dyDescent="0.15">
      <c r="C17" s="154"/>
      <c r="D17" s="455"/>
      <c r="E17" s="456"/>
      <c r="F17" s="146"/>
      <c r="G17" s="453" t="str">
        <f t="shared" si="0"/>
        <v/>
      </c>
      <c r="H17" s="454"/>
    </row>
    <row r="18" spans="3:8" ht="18" customHeight="1" x14ac:dyDescent="0.15">
      <c r="C18" s="154"/>
      <c r="D18" s="455"/>
      <c r="E18" s="456"/>
      <c r="F18" s="146"/>
      <c r="G18" s="453" t="str">
        <f t="shared" si="0"/>
        <v/>
      </c>
      <c r="H18" s="454"/>
    </row>
    <row r="19" spans="3:8" ht="18" customHeight="1" x14ac:dyDescent="0.15">
      <c r="C19" s="154"/>
      <c r="D19" s="455"/>
      <c r="E19" s="456"/>
      <c r="F19" s="146"/>
      <c r="G19" s="453" t="str">
        <f t="shared" si="0"/>
        <v/>
      </c>
      <c r="H19" s="454"/>
    </row>
    <row r="20" spans="3:8" ht="18" customHeight="1" x14ac:dyDescent="0.15">
      <c r="C20" s="154"/>
      <c r="D20" s="455"/>
      <c r="E20" s="456"/>
      <c r="F20" s="146"/>
      <c r="G20" s="453" t="str">
        <f t="shared" si="0"/>
        <v/>
      </c>
      <c r="H20" s="454"/>
    </row>
    <row r="21" spans="3:8" ht="18" customHeight="1" x14ac:dyDescent="0.15">
      <c r="C21" s="154"/>
      <c r="D21" s="455"/>
      <c r="E21" s="456"/>
      <c r="F21" s="146"/>
      <c r="G21" s="453" t="str">
        <f t="shared" si="0"/>
        <v/>
      </c>
      <c r="H21" s="454"/>
    </row>
    <row r="22" spans="3:8" ht="18" customHeight="1" x14ac:dyDescent="0.15">
      <c r="C22" s="154"/>
      <c r="D22" s="455"/>
      <c r="E22" s="456"/>
      <c r="F22" s="146"/>
      <c r="G22" s="453" t="str">
        <f t="shared" si="0"/>
        <v/>
      </c>
      <c r="H22" s="454"/>
    </row>
    <row r="23" spans="3:8" ht="18" hidden="1" customHeight="1" outlineLevel="1" x14ac:dyDescent="0.15">
      <c r="C23" s="154"/>
      <c r="D23" s="455"/>
      <c r="E23" s="456"/>
      <c r="F23" s="146"/>
      <c r="G23" s="453" t="str">
        <f t="shared" si="0"/>
        <v/>
      </c>
      <c r="H23" s="454"/>
    </row>
    <row r="24" spans="3:8" ht="18" hidden="1" customHeight="1" outlineLevel="1" x14ac:dyDescent="0.15">
      <c r="C24" s="154"/>
      <c r="D24" s="455"/>
      <c r="E24" s="456"/>
      <c r="F24" s="146"/>
      <c r="G24" s="453" t="str">
        <f t="shared" si="0"/>
        <v/>
      </c>
      <c r="H24" s="454"/>
    </row>
    <row r="25" spans="3:8" ht="18" hidden="1" customHeight="1" outlineLevel="1" x14ac:dyDescent="0.15">
      <c r="C25" s="154"/>
      <c r="D25" s="455"/>
      <c r="E25" s="456"/>
      <c r="F25" s="146"/>
      <c r="G25" s="453" t="str">
        <f t="shared" si="0"/>
        <v/>
      </c>
      <c r="H25" s="454"/>
    </row>
    <row r="26" spans="3:8" ht="18" hidden="1" customHeight="1" outlineLevel="1" x14ac:dyDescent="0.15">
      <c r="C26" s="154"/>
      <c r="D26" s="455"/>
      <c r="E26" s="456"/>
      <c r="F26" s="146"/>
      <c r="G26" s="453" t="str">
        <f t="shared" si="0"/>
        <v/>
      </c>
      <c r="H26" s="454"/>
    </row>
    <row r="27" spans="3:8" ht="18" hidden="1" customHeight="1" outlineLevel="1" x14ac:dyDescent="0.15">
      <c r="C27" s="154"/>
      <c r="D27" s="455"/>
      <c r="E27" s="456"/>
      <c r="F27" s="146"/>
      <c r="G27" s="453" t="str">
        <f t="shared" si="0"/>
        <v/>
      </c>
      <c r="H27" s="454"/>
    </row>
    <row r="28" spans="3:8" ht="18" hidden="1" customHeight="1" outlineLevel="1" x14ac:dyDescent="0.15">
      <c r="C28" s="154"/>
      <c r="D28" s="455"/>
      <c r="E28" s="456"/>
      <c r="F28" s="146"/>
      <c r="G28" s="453" t="str">
        <f t="shared" si="0"/>
        <v/>
      </c>
      <c r="H28" s="454"/>
    </row>
    <row r="29" spans="3:8" ht="18" hidden="1" customHeight="1" outlineLevel="1" x14ac:dyDescent="0.15">
      <c r="C29" s="154"/>
      <c r="D29" s="455"/>
      <c r="E29" s="456"/>
      <c r="F29" s="146"/>
      <c r="G29" s="453" t="str">
        <f t="shared" si="0"/>
        <v/>
      </c>
      <c r="H29" s="454"/>
    </row>
    <row r="30" spans="3:8" ht="18" hidden="1" customHeight="1" outlineLevel="1" x14ac:dyDescent="0.15">
      <c r="C30" s="154"/>
      <c r="D30" s="455"/>
      <c r="E30" s="456"/>
      <c r="F30" s="146"/>
      <c r="G30" s="453" t="str">
        <f t="shared" si="0"/>
        <v/>
      </c>
      <c r="H30" s="454"/>
    </row>
    <row r="31" spans="3:8" ht="18" hidden="1" customHeight="1" outlineLevel="1" x14ac:dyDescent="0.15">
      <c r="C31" s="154"/>
      <c r="D31" s="455"/>
      <c r="E31" s="456"/>
      <c r="F31" s="146"/>
      <c r="G31" s="453" t="str">
        <f t="shared" si="0"/>
        <v/>
      </c>
      <c r="H31" s="454"/>
    </row>
    <row r="32" spans="3:8" ht="18" hidden="1" customHeight="1" outlineLevel="1" x14ac:dyDescent="0.15">
      <c r="C32" s="154"/>
      <c r="D32" s="455"/>
      <c r="E32" s="456"/>
      <c r="F32" s="146"/>
      <c r="G32" s="453" t="str">
        <f t="shared" si="0"/>
        <v/>
      </c>
      <c r="H32" s="454"/>
    </row>
    <row r="33" spans="3:8" ht="18" hidden="1" customHeight="1" outlineLevel="1" x14ac:dyDescent="0.15">
      <c r="C33" s="154"/>
      <c r="D33" s="455"/>
      <c r="E33" s="456"/>
      <c r="F33" s="146"/>
      <c r="G33" s="453" t="str">
        <f t="shared" si="0"/>
        <v/>
      </c>
      <c r="H33" s="454"/>
    </row>
    <row r="34" spans="3:8" ht="18" hidden="1" customHeight="1" outlineLevel="1" x14ac:dyDescent="0.15">
      <c r="C34" s="154"/>
      <c r="D34" s="455"/>
      <c r="E34" s="456"/>
      <c r="F34" s="146"/>
      <c r="G34" s="453" t="str">
        <f t="shared" si="0"/>
        <v/>
      </c>
      <c r="H34" s="454"/>
    </row>
    <row r="35" spans="3:8" ht="18" hidden="1" customHeight="1" outlineLevel="1" x14ac:dyDescent="0.15">
      <c r="C35" s="154"/>
      <c r="D35" s="455"/>
      <c r="E35" s="456"/>
      <c r="F35" s="146"/>
      <c r="G35" s="453" t="str">
        <f t="shared" si="0"/>
        <v/>
      </c>
      <c r="H35" s="454"/>
    </row>
    <row r="36" spans="3:8" ht="18" hidden="1" customHeight="1" outlineLevel="1" x14ac:dyDescent="0.15">
      <c r="C36" s="154"/>
      <c r="D36" s="455"/>
      <c r="E36" s="456"/>
      <c r="F36" s="146"/>
      <c r="G36" s="453" t="str">
        <f t="shared" si="0"/>
        <v/>
      </c>
      <c r="H36" s="454"/>
    </row>
    <row r="37" spans="3:8" ht="18" hidden="1" customHeight="1" outlineLevel="1" x14ac:dyDescent="0.15">
      <c r="C37" s="154"/>
      <c r="D37" s="455"/>
      <c r="E37" s="456"/>
      <c r="F37" s="146"/>
      <c r="G37" s="453" t="str">
        <f t="shared" si="0"/>
        <v/>
      </c>
      <c r="H37" s="454"/>
    </row>
    <row r="38" spans="3:8" ht="18" hidden="1" customHeight="1" outlineLevel="1" x14ac:dyDescent="0.15">
      <c r="C38" s="154"/>
      <c r="D38" s="455"/>
      <c r="E38" s="456"/>
      <c r="F38" s="146"/>
      <c r="G38" s="453" t="str">
        <f t="shared" si="0"/>
        <v/>
      </c>
      <c r="H38" s="454"/>
    </row>
    <row r="39" spans="3:8" ht="18" hidden="1" customHeight="1" outlineLevel="1" x14ac:dyDescent="0.15">
      <c r="C39" s="154"/>
      <c r="D39" s="455"/>
      <c r="E39" s="456"/>
      <c r="F39" s="146"/>
      <c r="G39" s="453" t="str">
        <f t="shared" si="0"/>
        <v/>
      </c>
      <c r="H39" s="454"/>
    </row>
    <row r="40" spans="3:8" ht="18" hidden="1" customHeight="1" outlineLevel="1" x14ac:dyDescent="0.15">
      <c r="C40" s="154"/>
      <c r="D40" s="455"/>
      <c r="E40" s="456"/>
      <c r="F40" s="146"/>
      <c r="G40" s="453" t="str">
        <f t="shared" si="0"/>
        <v/>
      </c>
      <c r="H40" s="454"/>
    </row>
    <row r="41" spans="3:8" ht="18" hidden="1" customHeight="1" outlineLevel="1" x14ac:dyDescent="0.15">
      <c r="C41" s="154"/>
      <c r="D41" s="455"/>
      <c r="E41" s="456"/>
      <c r="F41" s="146"/>
      <c r="G41" s="453" t="str">
        <f t="shared" ref="G41:G47" si="1">IF(F41="","",ROUND(D41*F41,6))</f>
        <v/>
      </c>
      <c r="H41" s="454"/>
    </row>
    <row r="42" spans="3:8" ht="18" hidden="1" customHeight="1" outlineLevel="1" x14ac:dyDescent="0.15">
      <c r="C42" s="154"/>
      <c r="D42" s="455"/>
      <c r="E42" s="456"/>
      <c r="F42" s="146"/>
      <c r="G42" s="453" t="str">
        <f>IF(F42="","",ROUND(D42*F42,6))</f>
        <v/>
      </c>
      <c r="H42" s="454"/>
    </row>
    <row r="43" spans="3:8" ht="18" customHeight="1" collapsed="1" x14ac:dyDescent="0.15">
      <c r="C43" s="154"/>
      <c r="D43" s="455"/>
      <c r="E43" s="456"/>
      <c r="F43" s="146"/>
      <c r="G43" s="453" t="str">
        <f t="shared" si="1"/>
        <v/>
      </c>
      <c r="H43" s="454"/>
    </row>
    <row r="44" spans="3:8" ht="18" customHeight="1" x14ac:dyDescent="0.15">
      <c r="C44" s="154"/>
      <c r="D44" s="455"/>
      <c r="E44" s="456"/>
      <c r="F44" s="146"/>
      <c r="G44" s="453" t="str">
        <f t="shared" si="1"/>
        <v/>
      </c>
      <c r="H44" s="454"/>
    </row>
    <row r="45" spans="3:8" ht="18" customHeight="1" x14ac:dyDescent="0.15">
      <c r="C45" s="154"/>
      <c r="D45" s="455"/>
      <c r="E45" s="456"/>
      <c r="F45" s="146"/>
      <c r="G45" s="453" t="str">
        <f t="shared" si="1"/>
        <v/>
      </c>
      <c r="H45" s="454"/>
    </row>
    <row r="46" spans="3:8" ht="18" customHeight="1" x14ac:dyDescent="0.15">
      <c r="C46" s="154"/>
      <c r="D46" s="455"/>
      <c r="E46" s="456"/>
      <c r="F46" s="146"/>
      <c r="G46" s="453" t="str">
        <f t="shared" si="1"/>
        <v/>
      </c>
      <c r="H46" s="454"/>
    </row>
    <row r="47" spans="3:8" ht="18" customHeight="1" x14ac:dyDescent="0.15">
      <c r="C47" s="154"/>
      <c r="D47" s="455"/>
      <c r="E47" s="456"/>
      <c r="F47" s="146"/>
      <c r="G47" s="453" t="str">
        <f t="shared" si="1"/>
        <v/>
      </c>
      <c r="H47" s="454"/>
    </row>
    <row r="48" spans="3:8" ht="18" customHeight="1" x14ac:dyDescent="0.15">
      <c r="C48" s="154"/>
      <c r="D48" s="455"/>
      <c r="E48" s="456"/>
      <c r="F48" s="146"/>
      <c r="G48" s="453" t="str">
        <f t="shared" ref="G48:G53" si="2">IF(F48="","",ROUND(D48*F48,6))</f>
        <v/>
      </c>
      <c r="H48" s="454"/>
    </row>
    <row r="49" spans="3:8" ht="18" customHeight="1" thickBot="1" x14ac:dyDescent="0.2">
      <c r="C49" s="154"/>
      <c r="D49" s="455"/>
      <c r="E49" s="456"/>
      <c r="F49" s="146"/>
      <c r="G49" s="453" t="str">
        <f t="shared" si="2"/>
        <v/>
      </c>
      <c r="H49" s="454"/>
    </row>
    <row r="50" spans="3:8" ht="18" hidden="1" customHeight="1" outlineLevel="1" x14ac:dyDescent="0.15">
      <c r="C50" s="154"/>
      <c r="D50" s="455"/>
      <c r="E50" s="456"/>
      <c r="F50" s="146"/>
      <c r="G50" s="453" t="str">
        <f t="shared" si="2"/>
        <v/>
      </c>
      <c r="H50" s="454"/>
    </row>
    <row r="51" spans="3:8" ht="18" hidden="1" customHeight="1" outlineLevel="1" x14ac:dyDescent="0.15">
      <c r="C51" s="154"/>
      <c r="D51" s="455"/>
      <c r="E51" s="456"/>
      <c r="F51" s="146"/>
      <c r="G51" s="453" t="str">
        <f t="shared" si="2"/>
        <v/>
      </c>
      <c r="H51" s="454"/>
    </row>
    <row r="52" spans="3:8" ht="18" hidden="1" customHeight="1" outlineLevel="1" x14ac:dyDescent="0.15">
      <c r="C52" s="154"/>
      <c r="D52" s="455"/>
      <c r="E52" s="456"/>
      <c r="F52" s="146"/>
      <c r="G52" s="453" t="str">
        <f t="shared" si="2"/>
        <v/>
      </c>
      <c r="H52" s="454"/>
    </row>
    <row r="53" spans="3:8" ht="18" hidden="1" customHeight="1" outlineLevel="1" x14ac:dyDescent="0.15">
      <c r="C53" s="154"/>
      <c r="D53" s="455"/>
      <c r="E53" s="456"/>
      <c r="F53" s="146"/>
      <c r="G53" s="453" t="str">
        <f t="shared" si="2"/>
        <v/>
      </c>
      <c r="H53" s="454"/>
    </row>
    <row r="54" spans="3:8" ht="18" hidden="1" customHeight="1" outlineLevel="1" x14ac:dyDescent="0.15">
      <c r="C54" s="154"/>
      <c r="D54" s="455"/>
      <c r="E54" s="456"/>
      <c r="F54" s="146"/>
      <c r="G54" s="453" t="str">
        <f t="shared" ref="G54:G97" si="3">IF(F54="","",ROUND(D54*F54,6))</f>
        <v/>
      </c>
      <c r="H54" s="454"/>
    </row>
    <row r="55" spans="3:8" ht="18" hidden="1" customHeight="1" outlineLevel="1" x14ac:dyDescent="0.15">
      <c r="C55" s="154"/>
      <c r="D55" s="455"/>
      <c r="E55" s="456"/>
      <c r="F55" s="146"/>
      <c r="G55" s="453" t="str">
        <f t="shared" si="3"/>
        <v/>
      </c>
      <c r="H55" s="454"/>
    </row>
    <row r="56" spans="3:8" ht="18" hidden="1" customHeight="1" outlineLevel="1" x14ac:dyDescent="0.15">
      <c r="C56" s="154"/>
      <c r="D56" s="455"/>
      <c r="E56" s="456"/>
      <c r="F56" s="146"/>
      <c r="G56" s="453" t="str">
        <f t="shared" si="3"/>
        <v/>
      </c>
      <c r="H56" s="454"/>
    </row>
    <row r="57" spans="3:8" ht="18" hidden="1" customHeight="1" outlineLevel="1" x14ac:dyDescent="0.15">
      <c r="C57" s="154"/>
      <c r="D57" s="455"/>
      <c r="E57" s="456"/>
      <c r="F57" s="146"/>
      <c r="G57" s="453" t="str">
        <f t="shared" si="3"/>
        <v/>
      </c>
      <c r="H57" s="454"/>
    </row>
    <row r="58" spans="3:8" ht="18" hidden="1" customHeight="1" outlineLevel="1" x14ac:dyDescent="0.15">
      <c r="C58" s="154"/>
      <c r="D58" s="455"/>
      <c r="E58" s="456"/>
      <c r="F58" s="146"/>
      <c r="G58" s="453" t="str">
        <f t="shared" si="3"/>
        <v/>
      </c>
      <c r="H58" s="454"/>
    </row>
    <row r="59" spans="3:8" ht="18" hidden="1" customHeight="1" outlineLevel="1" x14ac:dyDescent="0.15">
      <c r="C59" s="154"/>
      <c r="D59" s="455"/>
      <c r="E59" s="456"/>
      <c r="F59" s="146"/>
      <c r="G59" s="453" t="str">
        <f t="shared" si="3"/>
        <v/>
      </c>
      <c r="H59" s="454"/>
    </row>
    <row r="60" spans="3:8" ht="18" hidden="1" customHeight="1" outlineLevel="1" x14ac:dyDescent="0.15">
      <c r="C60" s="154"/>
      <c r="D60" s="455"/>
      <c r="E60" s="456"/>
      <c r="F60" s="146"/>
      <c r="G60" s="453" t="str">
        <f t="shared" si="3"/>
        <v/>
      </c>
      <c r="H60" s="454"/>
    </row>
    <row r="61" spans="3:8" ht="18" hidden="1" customHeight="1" outlineLevel="1" x14ac:dyDescent="0.15">
      <c r="C61" s="154"/>
      <c r="D61" s="455"/>
      <c r="E61" s="456"/>
      <c r="F61" s="146"/>
      <c r="G61" s="453" t="str">
        <f t="shared" ref="G61:G67" si="4">IF(F61="","",ROUND(D61*F61,6))</f>
        <v/>
      </c>
      <c r="H61" s="454"/>
    </row>
    <row r="62" spans="3:8" ht="18" hidden="1" customHeight="1" outlineLevel="1" x14ac:dyDescent="0.15">
      <c r="C62" s="154"/>
      <c r="D62" s="455"/>
      <c r="E62" s="456"/>
      <c r="F62" s="146"/>
      <c r="G62" s="453" t="str">
        <f t="shared" si="4"/>
        <v/>
      </c>
      <c r="H62" s="454"/>
    </row>
    <row r="63" spans="3:8" ht="18" hidden="1" customHeight="1" outlineLevel="1" x14ac:dyDescent="0.15">
      <c r="C63" s="154"/>
      <c r="D63" s="455"/>
      <c r="E63" s="456"/>
      <c r="F63" s="146"/>
      <c r="G63" s="453" t="str">
        <f t="shared" si="4"/>
        <v/>
      </c>
      <c r="H63" s="454"/>
    </row>
    <row r="64" spans="3:8" ht="18" hidden="1" customHeight="1" outlineLevel="1" x14ac:dyDescent="0.15">
      <c r="C64" s="154"/>
      <c r="D64" s="455"/>
      <c r="E64" s="456"/>
      <c r="F64" s="146"/>
      <c r="G64" s="453" t="str">
        <f t="shared" si="4"/>
        <v/>
      </c>
      <c r="H64" s="454"/>
    </row>
    <row r="65" spans="3:8" ht="18" hidden="1" customHeight="1" outlineLevel="1" x14ac:dyDescent="0.15">
      <c r="C65" s="154"/>
      <c r="D65" s="455"/>
      <c r="E65" s="456"/>
      <c r="F65" s="146"/>
      <c r="G65" s="453" t="str">
        <f t="shared" si="4"/>
        <v/>
      </c>
      <c r="H65" s="454"/>
    </row>
    <row r="66" spans="3:8" ht="18" hidden="1" customHeight="1" outlineLevel="1" x14ac:dyDescent="0.15">
      <c r="C66" s="154"/>
      <c r="D66" s="455"/>
      <c r="E66" s="456"/>
      <c r="F66" s="146"/>
      <c r="G66" s="453" t="str">
        <f t="shared" si="4"/>
        <v/>
      </c>
      <c r="H66" s="454"/>
    </row>
    <row r="67" spans="3:8" ht="18" hidden="1" customHeight="1" outlineLevel="1" x14ac:dyDescent="0.15">
      <c r="C67" s="154"/>
      <c r="D67" s="455"/>
      <c r="E67" s="456"/>
      <c r="F67" s="146"/>
      <c r="G67" s="453" t="str">
        <f t="shared" si="4"/>
        <v/>
      </c>
      <c r="H67" s="454"/>
    </row>
    <row r="68" spans="3:8" ht="18" hidden="1" customHeight="1" outlineLevel="1" x14ac:dyDescent="0.15">
      <c r="C68" s="154"/>
      <c r="D68" s="455"/>
      <c r="E68" s="456"/>
      <c r="F68" s="146"/>
      <c r="G68" s="453" t="str">
        <f t="shared" si="3"/>
        <v/>
      </c>
      <c r="H68" s="454"/>
    </row>
    <row r="69" spans="3:8" ht="18" hidden="1" customHeight="1" outlineLevel="1" x14ac:dyDescent="0.15">
      <c r="C69" s="154"/>
      <c r="D69" s="455"/>
      <c r="E69" s="456"/>
      <c r="F69" s="146"/>
      <c r="G69" s="453" t="str">
        <f t="shared" si="3"/>
        <v/>
      </c>
      <c r="H69" s="454"/>
    </row>
    <row r="70" spans="3:8" ht="18" hidden="1" customHeight="1" outlineLevel="1" x14ac:dyDescent="0.15">
      <c r="C70" s="154"/>
      <c r="D70" s="455"/>
      <c r="E70" s="456"/>
      <c r="F70" s="146"/>
      <c r="G70" s="453" t="str">
        <f t="shared" si="3"/>
        <v/>
      </c>
      <c r="H70" s="454"/>
    </row>
    <row r="71" spans="3:8" ht="18" hidden="1" customHeight="1" outlineLevel="1" x14ac:dyDescent="0.15">
      <c r="C71" s="154"/>
      <c r="D71" s="455"/>
      <c r="E71" s="456"/>
      <c r="F71" s="146"/>
      <c r="G71" s="453" t="str">
        <f t="shared" si="3"/>
        <v/>
      </c>
      <c r="H71" s="454"/>
    </row>
    <row r="72" spans="3:8" ht="18" hidden="1" customHeight="1" outlineLevel="1" x14ac:dyDescent="0.15">
      <c r="C72" s="154"/>
      <c r="D72" s="455"/>
      <c r="E72" s="456"/>
      <c r="F72" s="146"/>
      <c r="G72" s="453" t="str">
        <f t="shared" si="3"/>
        <v/>
      </c>
      <c r="H72" s="454"/>
    </row>
    <row r="73" spans="3:8" ht="18" hidden="1" customHeight="1" outlineLevel="1" x14ac:dyDescent="0.15">
      <c r="C73" s="154"/>
      <c r="D73" s="455"/>
      <c r="E73" s="456"/>
      <c r="F73" s="146"/>
      <c r="G73" s="453" t="str">
        <f t="shared" si="3"/>
        <v/>
      </c>
      <c r="H73" s="454"/>
    </row>
    <row r="74" spans="3:8" ht="18" hidden="1" customHeight="1" outlineLevel="1" x14ac:dyDescent="0.15">
      <c r="C74" s="154"/>
      <c r="D74" s="455"/>
      <c r="E74" s="456"/>
      <c r="F74" s="146"/>
      <c r="G74" s="453" t="str">
        <f t="shared" si="3"/>
        <v/>
      </c>
      <c r="H74" s="454"/>
    </row>
    <row r="75" spans="3:8" ht="18" hidden="1" customHeight="1" outlineLevel="1" x14ac:dyDescent="0.15">
      <c r="C75" s="154"/>
      <c r="D75" s="455"/>
      <c r="E75" s="456"/>
      <c r="F75" s="146"/>
      <c r="G75" s="453" t="str">
        <f t="shared" si="3"/>
        <v/>
      </c>
      <c r="H75" s="454"/>
    </row>
    <row r="76" spans="3:8" ht="18" hidden="1" customHeight="1" outlineLevel="1" x14ac:dyDescent="0.15">
      <c r="C76" s="154"/>
      <c r="D76" s="455"/>
      <c r="E76" s="456"/>
      <c r="F76" s="146"/>
      <c r="G76" s="453" t="str">
        <f t="shared" si="3"/>
        <v/>
      </c>
      <c r="H76" s="454"/>
    </row>
    <row r="77" spans="3:8" ht="18" hidden="1" customHeight="1" outlineLevel="1" x14ac:dyDescent="0.15">
      <c r="C77" s="154"/>
      <c r="D77" s="455"/>
      <c r="E77" s="456"/>
      <c r="F77" s="146"/>
      <c r="G77" s="453" t="str">
        <f t="shared" si="3"/>
        <v/>
      </c>
      <c r="H77" s="454"/>
    </row>
    <row r="78" spans="3:8" ht="18" hidden="1" customHeight="1" outlineLevel="1" x14ac:dyDescent="0.15">
      <c r="C78" s="154"/>
      <c r="D78" s="455"/>
      <c r="E78" s="456"/>
      <c r="F78" s="146"/>
      <c r="G78" s="453" t="str">
        <f t="shared" si="3"/>
        <v/>
      </c>
      <c r="H78" s="454"/>
    </row>
    <row r="79" spans="3:8" ht="18" hidden="1" customHeight="1" outlineLevel="1" x14ac:dyDescent="0.15">
      <c r="C79" s="154"/>
      <c r="D79" s="455"/>
      <c r="E79" s="456"/>
      <c r="F79" s="146"/>
      <c r="G79" s="453" t="str">
        <f t="shared" si="3"/>
        <v/>
      </c>
      <c r="H79" s="454"/>
    </row>
    <row r="80" spans="3:8" ht="18" hidden="1" customHeight="1" outlineLevel="1" x14ac:dyDescent="0.15">
      <c r="C80" s="154"/>
      <c r="D80" s="455"/>
      <c r="E80" s="456"/>
      <c r="F80" s="146"/>
      <c r="G80" s="453" t="str">
        <f t="shared" si="3"/>
        <v/>
      </c>
      <c r="H80" s="454"/>
    </row>
    <row r="81" spans="3:8" ht="18" hidden="1" customHeight="1" outlineLevel="1" x14ac:dyDescent="0.15">
      <c r="C81" s="154"/>
      <c r="D81" s="455"/>
      <c r="E81" s="456"/>
      <c r="F81" s="146"/>
      <c r="G81" s="453" t="str">
        <f t="shared" si="3"/>
        <v/>
      </c>
      <c r="H81" s="454"/>
    </row>
    <row r="82" spans="3:8" ht="18" hidden="1" customHeight="1" outlineLevel="1" x14ac:dyDescent="0.15">
      <c r="C82" s="154"/>
      <c r="D82" s="455"/>
      <c r="E82" s="456"/>
      <c r="F82" s="146"/>
      <c r="G82" s="453" t="str">
        <f t="shared" ref="G82:G96" si="5">IF(F82="","",ROUND(D82*F82,6))</f>
        <v/>
      </c>
      <c r="H82" s="454"/>
    </row>
    <row r="83" spans="3:8" ht="18" hidden="1" customHeight="1" outlineLevel="1" x14ac:dyDescent="0.15">
      <c r="C83" s="154"/>
      <c r="D83" s="455"/>
      <c r="E83" s="456"/>
      <c r="F83" s="146"/>
      <c r="G83" s="453" t="str">
        <f t="shared" si="5"/>
        <v/>
      </c>
      <c r="H83" s="454"/>
    </row>
    <row r="84" spans="3:8" ht="18" hidden="1" customHeight="1" outlineLevel="1" x14ac:dyDescent="0.15">
      <c r="C84" s="154"/>
      <c r="D84" s="455"/>
      <c r="E84" s="456"/>
      <c r="F84" s="146"/>
      <c r="G84" s="453" t="str">
        <f t="shared" si="5"/>
        <v/>
      </c>
      <c r="H84" s="454"/>
    </row>
    <row r="85" spans="3:8" ht="18" hidden="1" customHeight="1" outlineLevel="1" x14ac:dyDescent="0.15">
      <c r="C85" s="154"/>
      <c r="D85" s="455"/>
      <c r="E85" s="456"/>
      <c r="F85" s="146"/>
      <c r="G85" s="453" t="str">
        <f t="shared" si="5"/>
        <v/>
      </c>
      <c r="H85" s="454"/>
    </row>
    <row r="86" spans="3:8" ht="18" hidden="1" customHeight="1" outlineLevel="1" x14ac:dyDescent="0.15">
      <c r="C86" s="154"/>
      <c r="D86" s="455"/>
      <c r="E86" s="456"/>
      <c r="F86" s="146"/>
      <c r="G86" s="453" t="str">
        <f t="shared" si="5"/>
        <v/>
      </c>
      <c r="H86" s="454"/>
    </row>
    <row r="87" spans="3:8" ht="18" hidden="1" customHeight="1" outlineLevel="1" x14ac:dyDescent="0.15">
      <c r="C87" s="154"/>
      <c r="D87" s="455"/>
      <c r="E87" s="456"/>
      <c r="F87" s="146"/>
      <c r="G87" s="453" t="str">
        <f t="shared" si="5"/>
        <v/>
      </c>
      <c r="H87" s="454"/>
    </row>
    <row r="88" spans="3:8" ht="18" hidden="1" customHeight="1" outlineLevel="1" x14ac:dyDescent="0.15">
      <c r="C88" s="154"/>
      <c r="D88" s="455"/>
      <c r="E88" s="456"/>
      <c r="F88" s="146"/>
      <c r="G88" s="453" t="str">
        <f t="shared" si="5"/>
        <v/>
      </c>
      <c r="H88" s="454"/>
    </row>
    <row r="89" spans="3:8" ht="18" hidden="1" customHeight="1" outlineLevel="1" x14ac:dyDescent="0.15">
      <c r="C89" s="154"/>
      <c r="D89" s="455"/>
      <c r="E89" s="456"/>
      <c r="F89" s="146"/>
      <c r="G89" s="453" t="str">
        <f t="shared" si="5"/>
        <v/>
      </c>
      <c r="H89" s="454"/>
    </row>
    <row r="90" spans="3:8" ht="18" hidden="1" customHeight="1" outlineLevel="1" x14ac:dyDescent="0.15">
      <c r="C90" s="154"/>
      <c r="D90" s="455"/>
      <c r="E90" s="456"/>
      <c r="F90" s="146"/>
      <c r="G90" s="453" t="str">
        <f t="shared" si="5"/>
        <v/>
      </c>
      <c r="H90" s="454"/>
    </row>
    <row r="91" spans="3:8" ht="18" hidden="1" customHeight="1" outlineLevel="1" x14ac:dyDescent="0.15">
      <c r="C91" s="154"/>
      <c r="D91" s="455"/>
      <c r="E91" s="456"/>
      <c r="F91" s="146"/>
      <c r="G91" s="453" t="str">
        <f t="shared" si="5"/>
        <v/>
      </c>
      <c r="H91" s="454"/>
    </row>
    <row r="92" spans="3:8" ht="18" hidden="1" customHeight="1" outlineLevel="1" x14ac:dyDescent="0.15">
      <c r="C92" s="154"/>
      <c r="D92" s="455"/>
      <c r="E92" s="456"/>
      <c r="F92" s="146"/>
      <c r="G92" s="453" t="str">
        <f t="shared" si="5"/>
        <v/>
      </c>
      <c r="H92" s="454"/>
    </row>
    <row r="93" spans="3:8" ht="18" hidden="1" customHeight="1" outlineLevel="1" x14ac:dyDescent="0.15">
      <c r="C93" s="154"/>
      <c r="D93" s="455"/>
      <c r="E93" s="456"/>
      <c r="F93" s="146"/>
      <c r="G93" s="453" t="str">
        <f t="shared" si="5"/>
        <v/>
      </c>
      <c r="H93" s="454"/>
    </row>
    <row r="94" spans="3:8" ht="18" hidden="1" customHeight="1" outlineLevel="1" x14ac:dyDescent="0.15">
      <c r="C94" s="154"/>
      <c r="D94" s="455"/>
      <c r="E94" s="456"/>
      <c r="F94" s="146"/>
      <c r="G94" s="453" t="str">
        <f t="shared" si="5"/>
        <v/>
      </c>
      <c r="H94" s="454"/>
    </row>
    <row r="95" spans="3:8" ht="18" hidden="1" customHeight="1" outlineLevel="1" x14ac:dyDescent="0.15">
      <c r="C95" s="154"/>
      <c r="D95" s="455"/>
      <c r="E95" s="456"/>
      <c r="F95" s="146"/>
      <c r="G95" s="453" t="str">
        <f t="shared" si="5"/>
        <v/>
      </c>
      <c r="H95" s="454"/>
    </row>
    <row r="96" spans="3:8" ht="18" hidden="1" customHeight="1" outlineLevel="1" x14ac:dyDescent="0.15">
      <c r="C96" s="154"/>
      <c r="D96" s="455"/>
      <c r="E96" s="456"/>
      <c r="F96" s="146"/>
      <c r="G96" s="453" t="str">
        <f t="shared" si="5"/>
        <v/>
      </c>
      <c r="H96" s="454"/>
    </row>
    <row r="97" spans="3:10" ht="18" hidden="1" customHeight="1" outlineLevel="1" thickBot="1" x14ac:dyDescent="0.2">
      <c r="C97" s="154"/>
      <c r="D97" s="455"/>
      <c r="E97" s="456"/>
      <c r="F97" s="146"/>
      <c r="G97" s="453" t="str">
        <f t="shared" si="3"/>
        <v/>
      </c>
      <c r="H97" s="454"/>
    </row>
    <row r="98" spans="3:10" ht="18" customHeight="1" collapsed="1" thickTop="1" thickBot="1" x14ac:dyDescent="0.2">
      <c r="C98" s="105" t="s">
        <v>23</v>
      </c>
      <c r="D98" s="457">
        <f>SUM(D13:D97)</f>
        <v>0</v>
      </c>
      <c r="E98" s="458"/>
      <c r="F98" s="106" t="s">
        <v>98</v>
      </c>
      <c r="G98" s="468">
        <f>SUM(G13:H97)</f>
        <v>0</v>
      </c>
      <c r="H98" s="469"/>
    </row>
    <row r="99" spans="3:10" ht="18" customHeight="1" x14ac:dyDescent="0.15">
      <c r="C99" s="100" t="s">
        <v>213</v>
      </c>
      <c r="D99" s="107"/>
      <c r="E99" s="8"/>
      <c r="F99" s="41"/>
      <c r="G99" s="108"/>
      <c r="H99" s="109"/>
    </row>
    <row r="100" spans="3:10" ht="6.95" customHeight="1" x14ac:dyDescent="0.15">
      <c r="C100" s="100"/>
      <c r="D100" s="107"/>
      <c r="E100" s="8"/>
      <c r="F100" s="41"/>
      <c r="G100" s="29"/>
      <c r="H100" s="66"/>
    </row>
    <row r="101" spans="3:10" ht="18.600000000000001" customHeight="1" x14ac:dyDescent="0.3">
      <c r="C101" s="452" t="s">
        <v>333</v>
      </c>
      <c r="D101" s="452"/>
      <c r="E101" s="452"/>
      <c r="F101" s="452"/>
      <c r="G101" s="452"/>
      <c r="H101" s="452"/>
    </row>
    <row r="102" spans="3:10" ht="6.6" customHeight="1" thickBot="1" x14ac:dyDescent="0.25">
      <c r="C102" s="102"/>
      <c r="D102" s="38"/>
      <c r="E102" s="38"/>
    </row>
    <row r="103" spans="3:10" s="14" customFormat="1" ht="37.5" customHeight="1" thickTop="1" thickBot="1" x14ac:dyDescent="0.2">
      <c r="C103" s="425" t="s">
        <v>380</v>
      </c>
      <c r="D103" s="426"/>
      <c r="E103" s="426"/>
      <c r="F103" s="426"/>
      <c r="G103" s="426"/>
      <c r="H103" s="427"/>
    </row>
    <row r="104" spans="3:10" s="14" customFormat="1" ht="22.5" customHeight="1" thickTop="1" x14ac:dyDescent="0.15">
      <c r="C104" s="465"/>
      <c r="D104" s="428"/>
      <c r="E104" s="428"/>
      <c r="F104" s="13"/>
    </row>
    <row r="105" spans="3:10" ht="5.0999999999999996" customHeight="1" thickBot="1" x14ac:dyDescent="0.25">
      <c r="C105" s="102"/>
      <c r="G105" s="85"/>
      <c r="H105" s="85"/>
    </row>
    <row r="106" spans="3:10" ht="55.5" customHeight="1" thickBot="1" x14ac:dyDescent="0.2">
      <c r="C106" s="110" t="s">
        <v>33</v>
      </c>
      <c r="D106" s="449" t="s">
        <v>56</v>
      </c>
      <c r="E106" s="450"/>
      <c r="F106" s="6" t="s">
        <v>147</v>
      </c>
      <c r="G106" s="466" t="s">
        <v>80</v>
      </c>
      <c r="H106" s="467"/>
    </row>
    <row r="107" spans="3:10" ht="18" customHeight="1" thickTop="1" x14ac:dyDescent="0.15">
      <c r="C107" s="149"/>
      <c r="D107" s="470"/>
      <c r="E107" s="471"/>
      <c r="F107" s="147"/>
      <c r="G107" s="472" t="str">
        <f>IF(D107="","",ROUND(D107*F107,6))</f>
        <v/>
      </c>
      <c r="H107" s="473"/>
      <c r="J107" s="13" t="s">
        <v>195</v>
      </c>
    </row>
    <row r="108" spans="3:10" ht="18" customHeight="1" x14ac:dyDescent="0.15">
      <c r="C108" s="151"/>
      <c r="D108" s="461"/>
      <c r="E108" s="462"/>
      <c r="F108" s="147"/>
      <c r="G108" s="463" t="str">
        <f>IF(D108="","",ROUND(D108*F108,6))</f>
        <v/>
      </c>
      <c r="H108" s="464"/>
      <c r="J108" s="13" t="s">
        <v>196</v>
      </c>
    </row>
    <row r="109" spans="3:10" ht="18" customHeight="1" x14ac:dyDescent="0.15">
      <c r="C109" s="151"/>
      <c r="D109" s="461"/>
      <c r="E109" s="462"/>
      <c r="F109" s="147"/>
      <c r="G109" s="463" t="str">
        <f>IF(D109="","",ROUND(D109*F109,6))</f>
        <v/>
      </c>
      <c r="H109" s="464"/>
      <c r="J109" s="13" t="s">
        <v>197</v>
      </c>
    </row>
    <row r="110" spans="3:10" ht="18" customHeight="1" x14ac:dyDescent="0.15">
      <c r="C110" s="150"/>
      <c r="D110" s="461"/>
      <c r="E110" s="462"/>
      <c r="F110" s="147"/>
      <c r="G110" s="463" t="str">
        <f>IF(D110="","",ROUND(D110*F110,6))</f>
        <v/>
      </c>
      <c r="H110" s="464"/>
      <c r="J110" s="13" t="s">
        <v>198</v>
      </c>
    </row>
    <row r="111" spans="3:10" ht="18" customHeight="1" thickBot="1" x14ac:dyDescent="0.2">
      <c r="C111" s="152"/>
      <c r="D111" s="447"/>
      <c r="E111" s="448"/>
      <c r="F111" s="147"/>
      <c r="G111" s="463" t="str">
        <f>IF(D111="","",ROUND(D111*F111,6))</f>
        <v/>
      </c>
      <c r="H111" s="464"/>
      <c r="J111" s="13" t="s">
        <v>199</v>
      </c>
    </row>
    <row r="112" spans="3:10" ht="18" customHeight="1" thickTop="1" thickBot="1" x14ac:dyDescent="0.2">
      <c r="C112" s="105" t="s">
        <v>23</v>
      </c>
      <c r="D112" s="457">
        <f>SUM(D107:D111)</f>
        <v>0</v>
      </c>
      <c r="E112" s="458"/>
      <c r="F112" s="106" t="s">
        <v>98</v>
      </c>
      <c r="G112" s="459">
        <f>SUM(G107:H111)</f>
        <v>0</v>
      </c>
      <c r="H112" s="460"/>
    </row>
    <row r="113" spans="3:3" s="14" customFormat="1" x14ac:dyDescent="0.15"/>
    <row r="114" spans="3:3" s="14" customFormat="1" ht="18.75" customHeight="1" x14ac:dyDescent="0.2">
      <c r="C114" s="102"/>
    </row>
    <row r="115" spans="3:3" s="14" customFormat="1" ht="18.75" customHeight="1" x14ac:dyDescent="0.2">
      <c r="C115" s="102"/>
    </row>
    <row r="116" spans="3:3" s="14" customFormat="1" ht="18.75" customHeight="1" x14ac:dyDescent="0.2">
      <c r="C116" s="102"/>
    </row>
    <row r="117" spans="3:3" s="14" customFormat="1" ht="18.75" customHeight="1" x14ac:dyDescent="0.2">
      <c r="C117" s="102"/>
    </row>
    <row r="118" spans="3:3" s="14" customFormat="1" ht="18.75" customHeight="1" x14ac:dyDescent="0.2">
      <c r="C118" s="102"/>
    </row>
    <row r="119" spans="3:3" s="14" customFormat="1" ht="18.75" customHeight="1" x14ac:dyDescent="0.2">
      <c r="C119" s="102"/>
    </row>
    <row r="120" spans="3:3" s="14" customFormat="1" ht="18.75" customHeight="1" x14ac:dyDescent="0.2">
      <c r="C120" s="102"/>
    </row>
    <row r="121" spans="3:3" s="14" customFormat="1" ht="18.75" customHeight="1" x14ac:dyDescent="0.2">
      <c r="C121" s="102"/>
    </row>
    <row r="122" spans="3:3" s="14" customFormat="1" ht="18.75" customHeight="1" x14ac:dyDescent="0.2">
      <c r="C122" s="102"/>
    </row>
    <row r="123" spans="3:3" s="14" customFormat="1" ht="18.75" customHeight="1" x14ac:dyDescent="0.2">
      <c r="C123" s="102"/>
    </row>
    <row r="124" spans="3:3" s="14" customFormat="1" ht="18.75" customHeight="1" x14ac:dyDescent="0.2">
      <c r="C124" s="102"/>
    </row>
    <row r="125" spans="3:3" s="14" customFormat="1" ht="18.75" customHeight="1" x14ac:dyDescent="0.2">
      <c r="C125" s="102"/>
    </row>
    <row r="126" spans="3:3" s="14" customFormat="1" ht="18.75" customHeight="1" x14ac:dyDescent="0.2">
      <c r="C126" s="102"/>
    </row>
    <row r="127" spans="3:3" s="14" customFormat="1" ht="18.75" customHeight="1" x14ac:dyDescent="0.2">
      <c r="C127" s="102"/>
    </row>
    <row r="128" spans="3:3" s="14" customFormat="1" ht="18.75" customHeight="1" x14ac:dyDescent="0.2">
      <c r="C128" s="102"/>
    </row>
    <row r="129" spans="3:3" s="14" customFormat="1" ht="18.75" customHeight="1" x14ac:dyDescent="0.2">
      <c r="C129" s="102"/>
    </row>
    <row r="130" spans="3:3" s="14" customFormat="1" ht="18.75" customHeight="1" x14ac:dyDescent="0.2">
      <c r="C130" s="102"/>
    </row>
    <row r="131" spans="3:3" s="14" customFormat="1" ht="18.75" customHeight="1" x14ac:dyDescent="0.2">
      <c r="C131" s="102"/>
    </row>
    <row r="132" spans="3:3" s="14" customFormat="1" ht="18.75" customHeight="1" x14ac:dyDescent="0.2">
      <c r="C132" s="102"/>
    </row>
  </sheetData>
  <customSheetViews>
    <customSheetView guid="{7C73768E-F605-4E66-A1EA-792805CF7D21}" fitToPage="1" hiddenColumns="1" showRuler="0">
      <selection activeCell="G14" sqref="G14"/>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195">
    <mergeCell ref="D96:E96"/>
    <mergeCell ref="G96:H96"/>
    <mergeCell ref="D93:E93"/>
    <mergeCell ref="G93:H93"/>
    <mergeCell ref="D94:E94"/>
    <mergeCell ref="G94:H94"/>
    <mergeCell ref="D95:E95"/>
    <mergeCell ref="G95:H95"/>
    <mergeCell ref="D90:E90"/>
    <mergeCell ref="G90:H90"/>
    <mergeCell ref="D91:E91"/>
    <mergeCell ref="G91:H91"/>
    <mergeCell ref="D92:E92"/>
    <mergeCell ref="G92:H92"/>
    <mergeCell ref="D87:E87"/>
    <mergeCell ref="G87:H87"/>
    <mergeCell ref="D88:E88"/>
    <mergeCell ref="G88:H88"/>
    <mergeCell ref="D89:E89"/>
    <mergeCell ref="G89:H89"/>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44:E44"/>
    <mergeCell ref="D56:E56"/>
    <mergeCell ref="D58:E58"/>
    <mergeCell ref="G58:H58"/>
    <mergeCell ref="G56:H56"/>
    <mergeCell ref="D54:E54"/>
    <mergeCell ref="G48:H48"/>
    <mergeCell ref="D53:E53"/>
    <mergeCell ref="D49:E49"/>
    <mergeCell ref="D51:E51"/>
    <mergeCell ref="D57:E57"/>
    <mergeCell ref="G57:H57"/>
    <mergeCell ref="D47:E47"/>
    <mergeCell ref="G51:H51"/>
    <mergeCell ref="G54:H54"/>
    <mergeCell ref="D55:E55"/>
    <mergeCell ref="G55:H55"/>
    <mergeCell ref="G52:H52"/>
    <mergeCell ref="G60:H60"/>
    <mergeCell ref="D50:E50"/>
    <mergeCell ref="G50:H50"/>
    <mergeCell ref="G47:H47"/>
    <mergeCell ref="D48:E48"/>
    <mergeCell ref="G38:H38"/>
    <mergeCell ref="G44:H44"/>
    <mergeCell ref="G30:H30"/>
    <mergeCell ref="G31:H31"/>
    <mergeCell ref="G59:H59"/>
    <mergeCell ref="D43:E43"/>
    <mergeCell ref="D39:E39"/>
    <mergeCell ref="G36:H36"/>
    <mergeCell ref="D33:E33"/>
    <mergeCell ref="G41:H41"/>
    <mergeCell ref="D18:E18"/>
    <mergeCell ref="G12:H12"/>
    <mergeCell ref="G13:H13"/>
    <mergeCell ref="D15:E15"/>
    <mergeCell ref="G16:H16"/>
    <mergeCell ref="G20:H20"/>
    <mergeCell ref="G53:H53"/>
    <mergeCell ref="G46:H46"/>
    <mergeCell ref="G25:H25"/>
    <mergeCell ref="D46:E46"/>
    <mergeCell ref="D108:E108"/>
    <mergeCell ref="G108:H108"/>
    <mergeCell ref="D106:E106"/>
    <mergeCell ref="D98:E98"/>
    <mergeCell ref="G106:H106"/>
    <mergeCell ref="G98:H98"/>
    <mergeCell ref="D107:E107"/>
    <mergeCell ref="G107:H107"/>
    <mergeCell ref="C10:H10"/>
    <mergeCell ref="G45:H45"/>
    <mergeCell ref="D40:E40"/>
    <mergeCell ref="D63:E63"/>
    <mergeCell ref="G63:H63"/>
    <mergeCell ref="G24:H24"/>
    <mergeCell ref="D30:E30"/>
    <mergeCell ref="G37:H37"/>
    <mergeCell ref="G35:H35"/>
    <mergeCell ref="G43:H43"/>
    <mergeCell ref="D36:E36"/>
    <mergeCell ref="D35:E35"/>
    <mergeCell ref="D29:E29"/>
    <mergeCell ref="G61:H61"/>
    <mergeCell ref="G29:H29"/>
    <mergeCell ref="D13:E13"/>
    <mergeCell ref="D111:E111"/>
    <mergeCell ref="G111:H111"/>
    <mergeCell ref="A3:I4"/>
    <mergeCell ref="C103:H103"/>
    <mergeCell ref="C104:E104"/>
    <mergeCell ref="G14:H14"/>
    <mergeCell ref="G15:H15"/>
    <mergeCell ref="D32:E32"/>
    <mergeCell ref="D31:E31"/>
    <mergeCell ref="G19:H19"/>
    <mergeCell ref="G22:H22"/>
    <mergeCell ref="G23:H23"/>
    <mergeCell ref="G32:H32"/>
    <mergeCell ref="G34:H34"/>
    <mergeCell ref="D37:E37"/>
    <mergeCell ref="D38:E38"/>
    <mergeCell ref="G65:H65"/>
    <mergeCell ref="D42:E42"/>
    <mergeCell ref="G42:H42"/>
    <mergeCell ref="G28:H28"/>
    <mergeCell ref="D34:E34"/>
    <mergeCell ref="G26:H26"/>
    <mergeCell ref="G27:H27"/>
    <mergeCell ref="D41:E41"/>
    <mergeCell ref="D112:E112"/>
    <mergeCell ref="G112:H112"/>
    <mergeCell ref="D109:E109"/>
    <mergeCell ref="G109:H109"/>
    <mergeCell ref="D110:E110"/>
    <mergeCell ref="D60:E60"/>
    <mergeCell ref="G110:H110"/>
    <mergeCell ref="G21:H21"/>
    <mergeCell ref="D16:E16"/>
    <mergeCell ref="G17:H17"/>
    <mergeCell ref="G18:H18"/>
    <mergeCell ref="D17:E17"/>
    <mergeCell ref="G39:H39"/>
    <mergeCell ref="D19:E19"/>
    <mergeCell ref="D28:E28"/>
    <mergeCell ref="D22:E22"/>
    <mergeCell ref="D21:E21"/>
    <mergeCell ref="D23:E23"/>
    <mergeCell ref="D25:E25"/>
    <mergeCell ref="D26:E26"/>
    <mergeCell ref="D27:E27"/>
    <mergeCell ref="D24:E24"/>
    <mergeCell ref="G40:H40"/>
    <mergeCell ref="G33:H33"/>
    <mergeCell ref="C7:H7"/>
    <mergeCell ref="C101:H101"/>
    <mergeCell ref="G67:H67"/>
    <mergeCell ref="D64:E64"/>
    <mergeCell ref="G64:H64"/>
    <mergeCell ref="D65:E65"/>
    <mergeCell ref="D62:E62"/>
    <mergeCell ref="G62:H62"/>
    <mergeCell ref="D66:E66"/>
    <mergeCell ref="D45:E45"/>
    <mergeCell ref="D97:E97"/>
    <mergeCell ref="D52:E52"/>
    <mergeCell ref="G49:H49"/>
    <mergeCell ref="D68:E68"/>
    <mergeCell ref="G68:H68"/>
    <mergeCell ref="D59:E59"/>
    <mergeCell ref="G97:H97"/>
    <mergeCell ref="D67:E67"/>
    <mergeCell ref="G66:H66"/>
    <mergeCell ref="D61:E61"/>
    <mergeCell ref="C9:H9"/>
    <mergeCell ref="D12:E12"/>
    <mergeCell ref="D14:E14"/>
    <mergeCell ref="D20:E20"/>
  </mergeCells>
  <phoneticPr fontId="1"/>
  <pageMargins left="0.78740157480314965" right="0.78740157480314965" top="0.39370078740157483" bottom="0.39370078740157483" header="0.51181102362204722" footer="0.51181102362204722"/>
  <pageSetup paperSize="9" scale="91" fitToHeight="0" orientation="portrait" cellComments="asDisplayed" verticalDpi="72"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8"/>
  <sheetViews>
    <sheetView view="pageBreakPreview" topLeftCell="A2" zoomScale="70" zoomScaleNormal="100" zoomScaleSheetLayoutView="70" workbookViewId="0">
      <selection activeCell="A5" sqref="A5"/>
    </sheetView>
  </sheetViews>
  <sheetFormatPr defaultColWidth="9" defaultRowHeight="13.5" outlineLevelRow="1" x14ac:dyDescent="0.15"/>
  <cols>
    <col min="1" max="1" width="6.375" style="13" customWidth="1"/>
    <col min="2" max="2" width="5.125" style="13" customWidth="1"/>
    <col min="3" max="3" width="19.875" style="13" customWidth="1"/>
    <col min="4" max="4" width="9.875" style="13" bestFit="1" customWidth="1"/>
    <col min="5" max="5" width="9" style="13"/>
    <col min="6" max="6" width="18.125" style="13" customWidth="1"/>
    <col min="7" max="7" width="11.625" style="13" customWidth="1"/>
    <col min="8" max="8" width="6" style="13" customWidth="1"/>
    <col min="9" max="16384" width="9" style="13"/>
  </cols>
  <sheetData>
    <row r="1" spans="1:9" ht="26.25" customHeight="1" x14ac:dyDescent="0.15">
      <c r="I1" s="45" t="s">
        <v>160</v>
      </c>
    </row>
    <row r="2" spans="1:9" ht="18.75" customHeight="1" x14ac:dyDescent="0.15"/>
    <row r="3" spans="1:9" ht="21" customHeight="1" x14ac:dyDescent="0.15">
      <c r="A3" s="423" t="s">
        <v>388</v>
      </c>
      <c r="B3" s="423"/>
      <c r="C3" s="423"/>
      <c r="D3" s="423"/>
      <c r="E3" s="423"/>
      <c r="F3" s="423"/>
      <c r="G3" s="423"/>
      <c r="H3" s="423"/>
      <c r="I3" s="423"/>
    </row>
    <row r="4" spans="1:9" ht="21" customHeight="1" x14ac:dyDescent="0.15">
      <c r="A4" s="423"/>
      <c r="B4" s="423"/>
      <c r="C4" s="423"/>
      <c r="D4" s="423"/>
      <c r="E4" s="423"/>
      <c r="F4" s="423"/>
      <c r="G4" s="423"/>
      <c r="H4" s="423"/>
      <c r="I4" s="423"/>
    </row>
    <row r="5" spans="1:9" ht="21" customHeight="1" x14ac:dyDescent="0.15">
      <c r="C5" s="48"/>
      <c r="F5" s="39"/>
      <c r="H5" s="212" t="str">
        <f>IF(表紙!$G$8="","会社名",表紙!$G$8)</f>
        <v>会社名</v>
      </c>
    </row>
    <row r="6" spans="1:9" ht="21" customHeight="1" x14ac:dyDescent="0.15"/>
    <row r="7" spans="1:9" ht="22.5" customHeight="1" x14ac:dyDescent="0.15">
      <c r="C7" s="48" t="s">
        <v>251</v>
      </c>
    </row>
    <row r="8" spans="1:9" ht="22.5" customHeight="1" x14ac:dyDescent="0.15">
      <c r="C8" s="48" t="s">
        <v>249</v>
      </c>
    </row>
    <row r="9" spans="1:9" ht="19.5" customHeight="1" thickBot="1" x14ac:dyDescent="0.2">
      <c r="G9" s="66"/>
    </row>
    <row r="10" spans="1:9" ht="37.5" customHeight="1" thickTop="1" thickBot="1" x14ac:dyDescent="0.2">
      <c r="C10" s="425" t="s">
        <v>334</v>
      </c>
      <c r="D10" s="426"/>
      <c r="E10" s="426"/>
      <c r="F10" s="426"/>
      <c r="G10" s="426"/>
      <c r="H10" s="427"/>
    </row>
    <row r="11" spans="1:9" ht="18.75" customHeight="1" thickTop="1" x14ac:dyDescent="0.15">
      <c r="C11" s="428" t="s">
        <v>285</v>
      </c>
      <c r="D11" s="428"/>
      <c r="E11" s="428"/>
      <c r="F11" s="428"/>
      <c r="G11" s="428"/>
      <c r="H11" s="428"/>
    </row>
    <row r="12" spans="1:9" ht="18.75" customHeight="1" thickBot="1" x14ac:dyDescent="0.25">
      <c r="C12" s="102"/>
      <c r="G12" s="85"/>
      <c r="H12" s="85"/>
    </row>
    <row r="13" spans="1:9" ht="55.5" customHeight="1" thickBot="1" x14ac:dyDescent="0.2">
      <c r="C13" s="254" t="s">
        <v>250</v>
      </c>
      <c r="D13" s="466" t="s">
        <v>248</v>
      </c>
      <c r="E13" s="494"/>
      <c r="F13" s="43" t="s">
        <v>335</v>
      </c>
      <c r="G13" s="466" t="s">
        <v>80</v>
      </c>
      <c r="H13" s="467"/>
    </row>
    <row r="14" spans="1:9" ht="18" customHeight="1" thickTop="1" x14ac:dyDescent="0.15">
      <c r="C14" s="157"/>
      <c r="D14" s="474"/>
      <c r="E14" s="475"/>
      <c r="F14" s="158"/>
      <c r="G14" s="492" t="str">
        <f t="shared" ref="G14:G41" si="0">IF(F14="","",ROUND(D14*F14,6))</f>
        <v/>
      </c>
      <c r="H14" s="493"/>
    </row>
    <row r="15" spans="1:9" ht="18" customHeight="1" x14ac:dyDescent="0.15">
      <c r="C15" s="154"/>
      <c r="D15" s="455"/>
      <c r="E15" s="456"/>
      <c r="F15" s="146"/>
      <c r="G15" s="486" t="str">
        <f t="shared" si="0"/>
        <v/>
      </c>
      <c r="H15" s="487"/>
    </row>
    <row r="16" spans="1:9" ht="18" customHeight="1" x14ac:dyDescent="0.15">
      <c r="C16" s="154"/>
      <c r="D16" s="455"/>
      <c r="E16" s="456"/>
      <c r="F16" s="146"/>
      <c r="G16" s="486" t="str">
        <f t="shared" si="0"/>
        <v/>
      </c>
      <c r="H16" s="487"/>
    </row>
    <row r="17" spans="3:8" ht="18" customHeight="1" thickBot="1" x14ac:dyDescent="0.2">
      <c r="C17" s="154"/>
      <c r="D17" s="455"/>
      <c r="E17" s="456"/>
      <c r="F17" s="146"/>
      <c r="G17" s="486" t="str">
        <f t="shared" si="0"/>
        <v/>
      </c>
      <c r="H17" s="487"/>
    </row>
    <row r="18" spans="3:8" ht="18" hidden="1" customHeight="1" outlineLevel="1" x14ac:dyDescent="0.15">
      <c r="C18" s="154"/>
      <c r="D18" s="455"/>
      <c r="E18" s="456"/>
      <c r="F18" s="146"/>
      <c r="G18" s="486" t="str">
        <f t="shared" si="0"/>
        <v/>
      </c>
      <c r="H18" s="487"/>
    </row>
    <row r="19" spans="3:8" ht="18" hidden="1" customHeight="1" outlineLevel="1" x14ac:dyDescent="0.15">
      <c r="C19" s="154"/>
      <c r="D19" s="455"/>
      <c r="E19" s="456"/>
      <c r="F19" s="146"/>
      <c r="G19" s="486" t="str">
        <f t="shared" si="0"/>
        <v/>
      </c>
      <c r="H19" s="487"/>
    </row>
    <row r="20" spans="3:8" ht="18" hidden="1" customHeight="1" outlineLevel="1" x14ac:dyDescent="0.15">
      <c r="C20" s="154"/>
      <c r="D20" s="455"/>
      <c r="E20" s="456"/>
      <c r="F20" s="146"/>
      <c r="G20" s="486" t="str">
        <f t="shared" si="0"/>
        <v/>
      </c>
      <c r="H20" s="487"/>
    </row>
    <row r="21" spans="3:8" ht="18" hidden="1" customHeight="1" outlineLevel="1" x14ac:dyDescent="0.15">
      <c r="C21" s="154"/>
      <c r="D21" s="455"/>
      <c r="E21" s="456"/>
      <c r="F21" s="146"/>
      <c r="G21" s="486" t="str">
        <f t="shared" si="0"/>
        <v/>
      </c>
      <c r="H21" s="487"/>
    </row>
    <row r="22" spans="3:8" ht="18" hidden="1" customHeight="1" outlineLevel="1" x14ac:dyDescent="0.15">
      <c r="C22" s="154"/>
      <c r="D22" s="455"/>
      <c r="E22" s="456"/>
      <c r="F22" s="146"/>
      <c r="G22" s="486" t="str">
        <f t="shared" si="0"/>
        <v/>
      </c>
      <c r="H22" s="487"/>
    </row>
    <row r="23" spans="3:8" ht="18" hidden="1" customHeight="1" outlineLevel="1" x14ac:dyDescent="0.15">
      <c r="C23" s="154"/>
      <c r="D23" s="455"/>
      <c r="E23" s="456"/>
      <c r="F23" s="146"/>
      <c r="G23" s="486" t="str">
        <f t="shared" si="0"/>
        <v/>
      </c>
      <c r="H23" s="487"/>
    </row>
    <row r="24" spans="3:8" ht="18" hidden="1" customHeight="1" outlineLevel="1" x14ac:dyDescent="0.15">
      <c r="C24" s="154"/>
      <c r="D24" s="455"/>
      <c r="E24" s="456"/>
      <c r="F24" s="146"/>
      <c r="G24" s="486" t="str">
        <f t="shared" si="0"/>
        <v/>
      </c>
      <c r="H24" s="487"/>
    </row>
    <row r="25" spans="3:8" ht="18" hidden="1" customHeight="1" outlineLevel="1" x14ac:dyDescent="0.15">
      <c r="C25" s="154"/>
      <c r="D25" s="455"/>
      <c r="E25" s="456"/>
      <c r="F25" s="146"/>
      <c r="G25" s="486" t="str">
        <f t="shared" si="0"/>
        <v/>
      </c>
      <c r="H25" s="487"/>
    </row>
    <row r="26" spans="3:8" ht="18" hidden="1" customHeight="1" outlineLevel="1" x14ac:dyDescent="0.15">
      <c r="C26" s="154"/>
      <c r="D26" s="455"/>
      <c r="E26" s="456"/>
      <c r="F26" s="146"/>
      <c r="G26" s="486" t="str">
        <f t="shared" si="0"/>
        <v/>
      </c>
      <c r="H26" s="487"/>
    </row>
    <row r="27" spans="3:8" ht="18" hidden="1" customHeight="1" outlineLevel="1" x14ac:dyDescent="0.15">
      <c r="C27" s="154"/>
      <c r="D27" s="455"/>
      <c r="E27" s="456"/>
      <c r="F27" s="146"/>
      <c r="G27" s="486" t="str">
        <f t="shared" si="0"/>
        <v/>
      </c>
      <c r="H27" s="487"/>
    </row>
    <row r="28" spans="3:8" ht="18" hidden="1" customHeight="1" outlineLevel="1" x14ac:dyDescent="0.15">
      <c r="C28" s="154"/>
      <c r="D28" s="455"/>
      <c r="E28" s="456"/>
      <c r="F28" s="146"/>
      <c r="G28" s="486" t="str">
        <f t="shared" si="0"/>
        <v/>
      </c>
      <c r="H28" s="487"/>
    </row>
    <row r="29" spans="3:8" ht="18" hidden="1" customHeight="1" outlineLevel="1" x14ac:dyDescent="0.15">
      <c r="C29" s="154"/>
      <c r="D29" s="455"/>
      <c r="E29" s="456"/>
      <c r="F29" s="146"/>
      <c r="G29" s="486" t="str">
        <f t="shared" si="0"/>
        <v/>
      </c>
      <c r="H29" s="487"/>
    </row>
    <row r="30" spans="3:8" ht="18" hidden="1" customHeight="1" outlineLevel="1" x14ac:dyDescent="0.15">
      <c r="C30" s="154"/>
      <c r="D30" s="455"/>
      <c r="E30" s="456"/>
      <c r="F30" s="146"/>
      <c r="G30" s="486" t="str">
        <f t="shared" si="0"/>
        <v/>
      </c>
      <c r="H30" s="487"/>
    </row>
    <row r="31" spans="3:8" ht="18" hidden="1" customHeight="1" outlineLevel="1" x14ac:dyDescent="0.15">
      <c r="C31" s="154"/>
      <c r="D31" s="455"/>
      <c r="E31" s="456"/>
      <c r="F31" s="146"/>
      <c r="G31" s="486" t="str">
        <f t="shared" si="0"/>
        <v/>
      </c>
      <c r="H31" s="487"/>
    </row>
    <row r="32" spans="3:8" ht="18" hidden="1" customHeight="1" outlineLevel="1" x14ac:dyDescent="0.15">
      <c r="C32" s="154"/>
      <c r="D32" s="455"/>
      <c r="E32" s="456"/>
      <c r="F32" s="146"/>
      <c r="G32" s="486" t="str">
        <f t="shared" si="0"/>
        <v/>
      </c>
      <c r="H32" s="487"/>
    </row>
    <row r="33" spans="3:8" ht="18" hidden="1" customHeight="1" outlineLevel="1" x14ac:dyDescent="0.15">
      <c r="C33" s="154"/>
      <c r="D33" s="455"/>
      <c r="E33" s="456"/>
      <c r="F33" s="146"/>
      <c r="G33" s="486" t="str">
        <f t="shared" si="0"/>
        <v/>
      </c>
      <c r="H33" s="487"/>
    </row>
    <row r="34" spans="3:8" ht="18" hidden="1" customHeight="1" outlineLevel="1" x14ac:dyDescent="0.15">
      <c r="C34" s="154"/>
      <c r="D34" s="455"/>
      <c r="E34" s="456"/>
      <c r="F34" s="146"/>
      <c r="G34" s="486" t="str">
        <f t="shared" si="0"/>
        <v/>
      </c>
      <c r="H34" s="487"/>
    </row>
    <row r="35" spans="3:8" ht="18" hidden="1" customHeight="1" outlineLevel="1" x14ac:dyDescent="0.15">
      <c r="C35" s="154"/>
      <c r="D35" s="455"/>
      <c r="E35" s="456"/>
      <c r="F35" s="146"/>
      <c r="G35" s="486" t="str">
        <f t="shared" si="0"/>
        <v/>
      </c>
      <c r="H35" s="487"/>
    </row>
    <row r="36" spans="3:8" ht="18" hidden="1" customHeight="1" outlineLevel="1" x14ac:dyDescent="0.15">
      <c r="C36" s="154"/>
      <c r="D36" s="455"/>
      <c r="E36" s="456"/>
      <c r="F36" s="146"/>
      <c r="G36" s="486" t="str">
        <f t="shared" si="0"/>
        <v/>
      </c>
      <c r="H36" s="487"/>
    </row>
    <row r="37" spans="3:8" ht="18" hidden="1" customHeight="1" outlineLevel="1" x14ac:dyDescent="0.15">
      <c r="C37" s="154"/>
      <c r="D37" s="455"/>
      <c r="E37" s="456"/>
      <c r="F37" s="146"/>
      <c r="G37" s="486" t="str">
        <f t="shared" si="0"/>
        <v/>
      </c>
      <c r="H37" s="487"/>
    </row>
    <row r="38" spans="3:8" ht="18" hidden="1" customHeight="1" outlineLevel="1" x14ac:dyDescent="0.15">
      <c r="C38" s="154"/>
      <c r="D38" s="455"/>
      <c r="E38" s="456"/>
      <c r="F38" s="146"/>
      <c r="G38" s="486" t="str">
        <f t="shared" si="0"/>
        <v/>
      </c>
      <c r="H38" s="487"/>
    </row>
    <row r="39" spans="3:8" ht="18" hidden="1" customHeight="1" outlineLevel="1" x14ac:dyDescent="0.15">
      <c r="C39" s="154"/>
      <c r="D39" s="455"/>
      <c r="E39" s="456"/>
      <c r="F39" s="146"/>
      <c r="G39" s="486" t="str">
        <f t="shared" si="0"/>
        <v/>
      </c>
      <c r="H39" s="487"/>
    </row>
    <row r="40" spans="3:8" ht="18" hidden="1" customHeight="1" outlineLevel="1" x14ac:dyDescent="0.15">
      <c r="C40" s="154"/>
      <c r="D40" s="455"/>
      <c r="E40" s="456"/>
      <c r="F40" s="146"/>
      <c r="G40" s="486" t="str">
        <f t="shared" si="0"/>
        <v/>
      </c>
      <c r="H40" s="487"/>
    </row>
    <row r="41" spans="3:8" ht="18" hidden="1" customHeight="1" outlineLevel="1" thickBot="1" x14ac:dyDescent="0.2">
      <c r="C41" s="155"/>
      <c r="D41" s="488"/>
      <c r="E41" s="489"/>
      <c r="F41" s="148"/>
      <c r="G41" s="490" t="str">
        <f t="shared" si="0"/>
        <v/>
      </c>
      <c r="H41" s="491"/>
    </row>
    <row r="42" spans="3:8" ht="18" customHeight="1" collapsed="1" thickTop="1" thickBot="1" x14ac:dyDescent="0.2">
      <c r="C42" s="105" t="s">
        <v>23</v>
      </c>
      <c r="D42" s="457">
        <f>SUM(D14:D41)</f>
        <v>0</v>
      </c>
      <c r="E42" s="458"/>
      <c r="F42" s="106" t="s">
        <v>98</v>
      </c>
      <c r="G42" s="481">
        <f>SUM(G14:H41)</f>
        <v>0</v>
      </c>
      <c r="H42" s="482"/>
    </row>
    <row r="43" spans="3:8" ht="18" customHeight="1" x14ac:dyDescent="0.15">
      <c r="C43" s="100"/>
      <c r="D43" s="107"/>
      <c r="E43" s="8"/>
      <c r="F43" s="41"/>
      <c r="G43" s="29"/>
      <c r="H43" s="66"/>
    </row>
    <row r="44" spans="3:8" ht="18.75" customHeight="1" x14ac:dyDescent="0.15">
      <c r="C44" s="48" t="s">
        <v>252</v>
      </c>
      <c r="D44" s="38"/>
      <c r="E44" s="38"/>
    </row>
    <row r="45" spans="3:8" ht="19.5" customHeight="1" thickBot="1" x14ac:dyDescent="0.2">
      <c r="G45" s="66"/>
    </row>
    <row r="46" spans="3:8" ht="51.75" customHeight="1" thickTop="1" thickBot="1" x14ac:dyDescent="0.2">
      <c r="C46" s="425"/>
      <c r="D46" s="426"/>
      <c r="E46" s="426"/>
      <c r="F46" s="426"/>
      <c r="G46" s="426"/>
      <c r="H46" s="427"/>
    </row>
    <row r="47" spans="3:8" ht="19.5" customHeight="1" thickTop="1" thickBot="1" x14ac:dyDescent="0.25">
      <c r="C47" s="102"/>
      <c r="D47" s="38"/>
      <c r="E47" s="38"/>
    </row>
    <row r="48" spans="3:8" ht="55.5" customHeight="1" thickBot="1" x14ac:dyDescent="0.2">
      <c r="C48" s="483" t="s">
        <v>253</v>
      </c>
      <c r="D48" s="484"/>
      <c r="E48" s="485"/>
      <c r="F48" s="478">
        <f>IF(D42=0,0,G42/D42)</f>
        <v>0</v>
      </c>
      <c r="G48" s="479"/>
      <c r="H48" s="480"/>
    </row>
    <row r="49" spans="3:3" s="14" customFormat="1" x14ac:dyDescent="0.15"/>
    <row r="50" spans="3:3" s="14" customFormat="1" ht="18.75" customHeight="1" x14ac:dyDescent="0.2">
      <c r="C50" s="102"/>
    </row>
    <row r="51" spans="3:3" s="14" customFormat="1" ht="18.75" customHeight="1" x14ac:dyDescent="0.2">
      <c r="C51" s="102"/>
    </row>
    <row r="52" spans="3:3" s="14" customFormat="1" ht="18.75" customHeight="1" x14ac:dyDescent="0.2">
      <c r="C52" s="102"/>
    </row>
    <row r="53" spans="3:3" s="14" customFormat="1" ht="18.75" customHeight="1" x14ac:dyDescent="0.2">
      <c r="C53" s="102"/>
    </row>
    <row r="54" spans="3:3" s="14" customFormat="1" ht="18.75" customHeight="1" x14ac:dyDescent="0.2">
      <c r="C54" s="102"/>
    </row>
    <row r="55" spans="3:3" s="14" customFormat="1" ht="18.75" customHeight="1" x14ac:dyDescent="0.2">
      <c r="C55" s="102"/>
    </row>
    <row r="56" spans="3:3" s="14" customFormat="1" ht="18.75" customHeight="1" x14ac:dyDescent="0.2">
      <c r="C56" s="102"/>
    </row>
    <row r="57" spans="3:3" s="14" customFormat="1" ht="18.75" customHeight="1" x14ac:dyDescent="0.2">
      <c r="C57" s="102"/>
    </row>
    <row r="58" spans="3:3" s="14" customFormat="1" ht="18.75" customHeight="1" x14ac:dyDescent="0.2">
      <c r="C58" s="102"/>
    </row>
    <row r="59" spans="3:3" s="14" customFormat="1" ht="18.75" customHeight="1" x14ac:dyDescent="0.2">
      <c r="C59" s="102"/>
    </row>
    <row r="60" spans="3:3" s="14" customFormat="1" ht="18.75" customHeight="1" x14ac:dyDescent="0.2">
      <c r="C60" s="102"/>
    </row>
    <row r="61" spans="3:3" s="14" customFormat="1" ht="18.75" customHeight="1" x14ac:dyDescent="0.2">
      <c r="C61" s="102"/>
    </row>
    <row r="62" spans="3:3" s="14" customFormat="1" ht="18.75" customHeight="1" x14ac:dyDescent="0.2">
      <c r="C62" s="102"/>
    </row>
    <row r="63" spans="3:3" s="14" customFormat="1" ht="18.75" customHeight="1" x14ac:dyDescent="0.2">
      <c r="C63" s="102"/>
    </row>
    <row r="64" spans="3:3" s="14" customFormat="1" ht="18.75" customHeight="1" x14ac:dyDescent="0.2">
      <c r="C64" s="102"/>
    </row>
    <row r="65" spans="3:3" s="14" customFormat="1" ht="18.75" customHeight="1" x14ac:dyDescent="0.2">
      <c r="C65" s="102"/>
    </row>
    <row r="66" spans="3:3" s="14" customFormat="1" ht="18.75" customHeight="1" x14ac:dyDescent="0.2">
      <c r="C66" s="102"/>
    </row>
    <row r="67" spans="3:3" s="14" customFormat="1" ht="18.75" customHeight="1" x14ac:dyDescent="0.2">
      <c r="C67" s="102"/>
    </row>
    <row r="68" spans="3:3" s="14" customFormat="1" ht="18.75" customHeight="1" x14ac:dyDescent="0.2">
      <c r="C68" s="102"/>
    </row>
  </sheetData>
  <mergeCells count="66">
    <mergeCell ref="D14:E14"/>
    <mergeCell ref="G14:H14"/>
    <mergeCell ref="D15:E15"/>
    <mergeCell ref="G15:H15"/>
    <mergeCell ref="A3:I4"/>
    <mergeCell ref="C10:H10"/>
    <mergeCell ref="C11:H11"/>
    <mergeCell ref="D13:E13"/>
    <mergeCell ref="G13:H13"/>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29:E29"/>
    <mergeCell ref="G29:H29"/>
    <mergeCell ref="D30:E30"/>
    <mergeCell ref="G30:H30"/>
    <mergeCell ref="D31:E31"/>
    <mergeCell ref="G31:H31"/>
    <mergeCell ref="D32:E32"/>
    <mergeCell ref="G32:H32"/>
    <mergeCell ref="D33:E33"/>
    <mergeCell ref="G33:H33"/>
    <mergeCell ref="D34:E34"/>
    <mergeCell ref="G34:H34"/>
    <mergeCell ref="D35:E35"/>
    <mergeCell ref="G35:H35"/>
    <mergeCell ref="D36:E36"/>
    <mergeCell ref="G36:H36"/>
    <mergeCell ref="D37:E37"/>
    <mergeCell ref="G37:H37"/>
    <mergeCell ref="D38:E38"/>
    <mergeCell ref="G38:H38"/>
    <mergeCell ref="D39:E39"/>
    <mergeCell ref="G39:H39"/>
    <mergeCell ref="F48:H48"/>
    <mergeCell ref="G42:H42"/>
    <mergeCell ref="D42:E42"/>
    <mergeCell ref="C48:E48"/>
    <mergeCell ref="D40:E40"/>
    <mergeCell ref="G40:H40"/>
    <mergeCell ref="D41:E41"/>
    <mergeCell ref="G41:H41"/>
    <mergeCell ref="C46:H46"/>
  </mergeCells>
  <phoneticPr fontId="1"/>
  <pageMargins left="0.78740157480314965" right="0.78740157480314965" top="0.39370078740157483" bottom="0.39370078740157483" header="0.51181102362204722" footer="0.51181102362204722"/>
  <pageSetup paperSize="9" scale="91" fitToHeight="0" orientation="portrait" cellComments="asDisplayed" verticalDpi="7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4"/>
  <sheetViews>
    <sheetView view="pageBreakPreview" topLeftCell="A19" zoomScale="85" zoomScaleNormal="100" zoomScaleSheetLayoutView="85" workbookViewId="0">
      <selection activeCell="B5" sqref="B5"/>
    </sheetView>
  </sheetViews>
  <sheetFormatPr defaultColWidth="9" defaultRowHeight="13.5" x14ac:dyDescent="0.15"/>
  <cols>
    <col min="1" max="1" width="5.125" style="13" customWidth="1"/>
    <col min="2" max="2" width="5.875" style="13" customWidth="1"/>
    <col min="3" max="3" width="17.125" style="13" bestFit="1" customWidth="1"/>
    <col min="4" max="4" width="13.125" style="13" customWidth="1"/>
    <col min="5" max="5" width="39.625" style="13" customWidth="1"/>
    <col min="6" max="6" width="11.875" style="13" customWidth="1"/>
    <col min="7" max="7" width="6.125" style="13" customWidth="1"/>
    <col min="8" max="16384" width="9" style="13"/>
  </cols>
  <sheetData>
    <row r="1" spans="2:6" ht="26.25" customHeight="1" x14ac:dyDescent="0.15">
      <c r="F1" s="45" t="s">
        <v>280</v>
      </c>
    </row>
    <row r="2" spans="2:6" ht="18.75" customHeight="1" x14ac:dyDescent="0.15"/>
    <row r="3" spans="2:6" ht="18.75" customHeight="1" x14ac:dyDescent="0.15">
      <c r="B3" s="497" t="s">
        <v>389</v>
      </c>
      <c r="C3" s="497"/>
      <c r="D3" s="497"/>
      <c r="E3" s="497"/>
      <c r="F3" s="497"/>
    </row>
    <row r="4" spans="2:6" ht="18.75" customHeight="1" x14ac:dyDescent="0.15">
      <c r="B4" s="497"/>
      <c r="C4" s="497"/>
      <c r="D4" s="497"/>
      <c r="E4" s="497"/>
      <c r="F4" s="497"/>
    </row>
    <row r="5" spans="2:6" ht="21" customHeight="1" x14ac:dyDescent="0.15">
      <c r="F5" s="212" t="str">
        <f>IF(表紙!$G$8="","会社名",表紙!$G$8)</f>
        <v>会社名</v>
      </c>
    </row>
    <row r="6" spans="2:6" ht="24.75" customHeight="1" x14ac:dyDescent="0.15"/>
    <row r="7" spans="2:6" ht="18" thickBot="1" x14ac:dyDescent="0.2">
      <c r="D7" s="48"/>
      <c r="E7" s="48"/>
      <c r="F7" s="85"/>
    </row>
    <row r="8" spans="2:6" ht="45" customHeight="1" thickBot="1" x14ac:dyDescent="0.2">
      <c r="B8" s="81"/>
      <c r="C8" s="269" t="s">
        <v>272</v>
      </c>
      <c r="D8" s="43" t="s">
        <v>128</v>
      </c>
      <c r="E8" s="43" t="s">
        <v>302</v>
      </c>
      <c r="F8" s="33" t="s">
        <v>130</v>
      </c>
    </row>
    <row r="9" spans="2:6" ht="18" customHeight="1" thickTop="1" x14ac:dyDescent="0.15">
      <c r="B9" s="82">
        <v>1</v>
      </c>
      <c r="C9" s="30"/>
      <c r="D9" s="140"/>
      <c r="E9" s="87"/>
      <c r="F9" s="34"/>
    </row>
    <row r="10" spans="2:6" ht="18" customHeight="1" x14ac:dyDescent="0.15">
      <c r="B10" s="88">
        <v>2</v>
      </c>
      <c r="C10" s="90"/>
      <c r="D10" s="141"/>
      <c r="E10" s="10"/>
      <c r="F10" s="35"/>
    </row>
    <row r="11" spans="2:6" ht="18" customHeight="1" x14ac:dyDescent="0.15">
      <c r="B11" s="91" t="s">
        <v>123</v>
      </c>
      <c r="C11" s="90"/>
      <c r="D11" s="141"/>
      <c r="E11" s="10"/>
      <c r="F11" s="35"/>
    </row>
    <row r="12" spans="2:6" ht="18" customHeight="1" x14ac:dyDescent="0.15">
      <c r="B12" s="93" t="s">
        <v>123</v>
      </c>
      <c r="C12" s="90"/>
      <c r="D12" s="141"/>
      <c r="E12" s="10"/>
      <c r="F12" s="35"/>
    </row>
    <row r="13" spans="2:6" ht="18" customHeight="1" x14ac:dyDescent="0.15">
      <c r="B13" s="88" t="s">
        <v>123</v>
      </c>
      <c r="C13" s="90"/>
      <c r="D13" s="141"/>
      <c r="E13" s="10"/>
      <c r="F13" s="35"/>
    </row>
    <row r="14" spans="2:6" ht="18" customHeight="1" x14ac:dyDescent="0.15">
      <c r="B14" s="88" t="s">
        <v>123</v>
      </c>
      <c r="C14" s="90"/>
      <c r="D14" s="141"/>
      <c r="E14" s="10"/>
      <c r="F14" s="35"/>
    </row>
    <row r="15" spans="2:6" ht="18" customHeight="1" x14ac:dyDescent="0.15">
      <c r="B15" s="91" t="s">
        <v>123</v>
      </c>
      <c r="C15" s="90"/>
      <c r="D15" s="141"/>
      <c r="E15" s="10"/>
      <c r="F15" s="35"/>
    </row>
    <row r="16" spans="2:6" ht="18" customHeight="1" thickBot="1" x14ac:dyDescent="0.2">
      <c r="B16" s="95" t="s">
        <v>123</v>
      </c>
      <c r="C16" s="31"/>
      <c r="D16" s="142"/>
      <c r="E16" s="83"/>
      <c r="F16" s="36"/>
    </row>
    <row r="17" spans="1:6" ht="18" customHeight="1" thickTop="1" thickBot="1" x14ac:dyDescent="0.2">
      <c r="B17" s="97" t="s">
        <v>122</v>
      </c>
      <c r="C17" s="99"/>
      <c r="D17" s="283">
        <f>SUM(D9:D16)</f>
        <v>0</v>
      </c>
      <c r="E17" s="84"/>
      <c r="F17" s="37"/>
    </row>
    <row r="18" spans="1:6" ht="18" customHeight="1" x14ac:dyDescent="0.15">
      <c r="D18" s="100"/>
      <c r="E18" s="100"/>
      <c r="F18" s="29"/>
    </row>
    <row r="19" spans="1:6" ht="33.75" customHeight="1" x14ac:dyDescent="0.15">
      <c r="A19" s="263" t="s">
        <v>265</v>
      </c>
      <c r="B19" s="495" t="s">
        <v>266</v>
      </c>
      <c r="C19" s="495"/>
      <c r="D19" s="495"/>
      <c r="E19" s="495"/>
      <c r="F19" s="495"/>
    </row>
    <row r="20" spans="1:6" s="14" customFormat="1" ht="57.75" customHeight="1" x14ac:dyDescent="0.15">
      <c r="A20" s="263" t="s">
        <v>265</v>
      </c>
      <c r="B20" s="496" t="s">
        <v>273</v>
      </c>
      <c r="C20" s="496"/>
      <c r="D20" s="496"/>
      <c r="E20" s="496"/>
      <c r="F20" s="496"/>
    </row>
    <row r="21" spans="1:6" s="14" customFormat="1" x14ac:dyDescent="0.15"/>
    <row r="22" spans="1:6" s="14" customFormat="1" x14ac:dyDescent="0.15"/>
    <row r="23" spans="1:6" s="14" customFormat="1" x14ac:dyDescent="0.15"/>
    <row r="24" spans="1:6" s="14" customFormat="1" x14ac:dyDescent="0.15"/>
    <row r="25" spans="1:6" s="14" customFormat="1" x14ac:dyDescent="0.15"/>
    <row r="26" spans="1:6" s="14" customFormat="1" x14ac:dyDescent="0.15"/>
    <row r="27" spans="1:6" s="14" customFormat="1" x14ac:dyDescent="0.15"/>
    <row r="28" spans="1:6" s="14" customFormat="1" x14ac:dyDescent="0.15"/>
    <row r="29" spans="1:6" s="14" customFormat="1" x14ac:dyDescent="0.15"/>
    <row r="30" spans="1:6" s="14" customFormat="1" x14ac:dyDescent="0.15"/>
    <row r="31" spans="1:6" s="14" customFormat="1" x14ac:dyDescent="0.15"/>
    <row r="32" spans="1:6" s="14" customFormat="1" x14ac:dyDescent="0.15"/>
    <row r="33" s="14" customFormat="1" x14ac:dyDescent="0.15"/>
    <row r="34" s="14"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verticalDpi="72" r:id="rId1"/>
  <headerFooter alignWithMargins="0"/>
  <colBreaks count="1" manualBreakCount="1">
    <brk id="6"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20</vt:i4>
      </vt:variant>
    </vt:vector>
  </HeadingPairs>
  <TitlesOfParts>
    <vt:vector size="46" baseType="lpstr">
      <vt:lpstr>表紙</vt:lpstr>
      <vt:lpstr>表1</vt:lpstr>
      <vt:lpstr>表2</vt:lpstr>
      <vt:lpstr>表3</vt:lpstr>
      <vt:lpstr>表4</vt:lpstr>
      <vt:lpstr>表5</vt:lpstr>
      <vt:lpstr>表6</vt:lpstr>
      <vt:lpstr>表6-2</vt:lpstr>
      <vt:lpstr>表7</vt:lpstr>
      <vt:lpstr>表8</vt:lpstr>
      <vt:lpstr>表9</vt:lpstr>
      <vt:lpstr>表10</vt:lpstr>
      <vt:lpstr>表11</vt:lpstr>
      <vt:lpstr>表12</vt:lpstr>
      <vt:lpstr>表12-2</vt:lpstr>
      <vt:lpstr>参考</vt:lpstr>
      <vt:lpstr>表紙【メ】</vt:lpstr>
      <vt:lpstr>表1【メ】</vt:lpstr>
      <vt:lpstr>表2【メ】</vt:lpstr>
      <vt:lpstr>表3【メ】</vt:lpstr>
      <vt:lpstr>表4【メ】</vt:lpstr>
      <vt:lpstr>表5【メ】</vt:lpstr>
      <vt:lpstr>表6【メ】</vt:lpstr>
      <vt:lpstr>表1～6の総括【メ】</vt:lpstr>
      <vt:lpstr>表7～11【メ】</vt:lpstr>
      <vt:lpstr>表12【メ】</vt:lpstr>
      <vt:lpstr>表1!Print_Area</vt:lpstr>
      <vt:lpstr>'表1～6の総括【メ】'!Print_Area</vt:lpstr>
      <vt:lpstr>表1【メ】!Print_Area</vt:lpstr>
      <vt:lpstr>表12!Print_Area</vt:lpstr>
      <vt:lpstr>表12【メ】!Print_Area</vt:lpstr>
      <vt:lpstr>'表12-2'!Print_Area</vt:lpstr>
      <vt:lpstr>表2!Print_Area</vt:lpstr>
      <vt:lpstr>表2【メ】!Print_Area</vt:lpstr>
      <vt:lpstr>表3!Print_Area</vt:lpstr>
      <vt:lpstr>表3【メ】!Print_Area</vt:lpstr>
      <vt:lpstr>表4!Print_Area</vt:lpstr>
      <vt:lpstr>表4【メ】!Print_Area</vt:lpstr>
      <vt:lpstr>表5!Print_Area</vt:lpstr>
      <vt:lpstr>表5【メ】!Print_Area</vt:lpstr>
      <vt:lpstr>表6!Print_Area</vt:lpstr>
      <vt:lpstr>表6【メ】!Print_Area</vt:lpstr>
      <vt:lpstr>'表6-2'!Print_Area</vt:lpstr>
      <vt:lpstr>'表7～11【メ】'!Print_Area</vt:lpstr>
      <vt:lpstr>表紙!Print_Area</vt:lpstr>
      <vt:lpstr>表紙【メ】!Print_Area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中企庁　金融課</cp:lastModifiedBy>
  <cp:lastPrinted>2018-04-03T02:33:21Z</cp:lastPrinted>
  <dcterms:created xsi:type="dcterms:W3CDTF">2006-04-11T02:05:36Z</dcterms:created>
  <dcterms:modified xsi:type="dcterms:W3CDTF">2020-07-12T16:14:11Z</dcterms:modified>
</cp:coreProperties>
</file>