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0245" windowHeight="8235" tabRatio="945"/>
  </bookViews>
  <sheets>
    <sheet name="表紙" sheetId="12" r:id="rId1"/>
    <sheet name="表1" sheetId="2" r:id="rId2"/>
    <sheet name="表2" sheetId="3" r:id="rId3"/>
    <sheet name="表3" sheetId="4" r:id="rId4"/>
    <sheet name="表4" sheetId="5" r:id="rId5"/>
    <sheet name="表5" sheetId="6" r:id="rId6"/>
    <sheet name="表6" sheetId="7" r:id="rId7"/>
    <sheet name="表6-2" sheetId="24" r:id="rId8"/>
    <sheet name="表7" sheetId="13" r:id="rId9"/>
    <sheet name="表8" sheetId="14" r:id="rId10"/>
    <sheet name="表9" sheetId="37" r:id="rId11"/>
    <sheet name="表10" sheetId="38" r:id="rId12"/>
    <sheet name="表11" sheetId="10" r:id="rId13"/>
    <sheet name="表12" sheetId="11" r:id="rId14"/>
    <sheet name="表13" sheetId="16" r:id="rId15"/>
    <sheet name="表13-2" sheetId="23" r:id="rId16"/>
    <sheet name="参考" sheetId="9" r:id="rId17"/>
    <sheet name="表6用DATA" sheetId="39" r:id="rId18"/>
    <sheet name="表紙【メ】" sheetId="33" r:id="rId19"/>
    <sheet name="表1【メ】" sheetId="26" r:id="rId20"/>
    <sheet name="表2【メ】" sheetId="27" r:id="rId21"/>
    <sheet name="表3【メ】" sheetId="28" r:id="rId22"/>
    <sheet name="表4【メ】" sheetId="29" r:id="rId23"/>
    <sheet name="表5【メ】" sheetId="30" r:id="rId24"/>
    <sheet name="表6【メ】" sheetId="32" r:id="rId25"/>
    <sheet name="表1～6の総括【メ】" sheetId="35" r:id="rId26"/>
    <sheet name="表7～12【メ】" sheetId="36" r:id="rId27"/>
    <sheet name="表13【メ】" sheetId="34" r:id="rId28"/>
  </sheets>
  <definedNames>
    <definedName name="_xlnm._FilterDatabase" localSheetId="6" hidden="1">表6!$C$13:$C$44</definedName>
    <definedName name="PPS値">#REF!</definedName>
    <definedName name="PPS名">#REF!</definedName>
    <definedName name="_xlnm.Print_Area" localSheetId="1">表1!$A$1:$K$46</definedName>
    <definedName name="_xlnm.Print_Area" localSheetId="25">'表1～6の総括【メ】'!$A$1:$J$26</definedName>
    <definedName name="_xlnm.Print_Area" localSheetId="19">表1【メ】!$A$1:$J$49</definedName>
    <definedName name="_xlnm.Print_Area" localSheetId="14">表13!$A$1:$T$26</definedName>
    <definedName name="_xlnm.Print_Area" localSheetId="27">表13【メ】!$A$1:$S$43</definedName>
    <definedName name="_xlnm.Print_Area" localSheetId="15">'表13-2'!$A$1:$F$73</definedName>
    <definedName name="_xlnm.Print_Area" localSheetId="2">表2!$A$1:$E$38</definedName>
    <definedName name="_xlnm.Print_Area" localSheetId="20">表2【メ】!$A$1:$J$43</definedName>
    <definedName name="_xlnm.Print_Area" localSheetId="3">表3!$A$1:$I$38</definedName>
    <definedName name="_xlnm.Print_Area" localSheetId="21">表3【メ】!$A$1:$J$43</definedName>
    <definedName name="_xlnm.Print_Area" localSheetId="4">表4!$A$1:$E$18</definedName>
    <definedName name="_xlnm.Print_Area" localSheetId="22">表4【メ】!$A$1:$J$23</definedName>
    <definedName name="_xlnm.Print_Area" localSheetId="5">表5!$A$1:$I$17</definedName>
    <definedName name="_xlnm.Print_Area" localSheetId="23">表5【メ】!$A$1:$J$17</definedName>
    <definedName name="_xlnm.Print_Area" localSheetId="6">表6!$A$1:$I$112</definedName>
    <definedName name="_xlnm.Print_Area" localSheetId="24">表6【メ】!$A$1:$M$128</definedName>
    <definedName name="_xlnm.Print_Area" localSheetId="7">'表6-2'!$A$1:$I$48</definedName>
    <definedName name="_xlnm.Print_Area" localSheetId="26">'表7～12【メ】'!$A$1:$H$47</definedName>
    <definedName name="_xlnm.Print_Area" localSheetId="0">表紙!$A$1:$K$65</definedName>
    <definedName name="_xlnm.Print_Area" localSheetId="18">表紙【メ】!$A$1:$K$35</definedName>
    <definedName name="Z_7C73768E_F605_4E66_A1EA_792805CF7D21_.wvu.Cols" localSheetId="1" hidden="1">表1!#REF!</definedName>
    <definedName name="Z_7C73768E_F605_4E66_A1EA_792805CF7D21_.wvu.Cols" localSheetId="25" hidden="1">'表1～6の総括【メ】'!#REF!</definedName>
    <definedName name="Z_7C73768E_F605_4E66_A1EA_792805CF7D21_.wvu.Cols" localSheetId="19" hidden="1">表1【メ】!#REF!</definedName>
    <definedName name="Z_7C73768E_F605_4E66_A1EA_792805CF7D21_.wvu.Cols" localSheetId="11" hidden="1">表10!#REF!</definedName>
    <definedName name="Z_7C73768E_F605_4E66_A1EA_792805CF7D21_.wvu.Cols" localSheetId="12" hidden="1">表11!#REF!</definedName>
    <definedName name="Z_7C73768E_F605_4E66_A1EA_792805CF7D21_.wvu.Cols" localSheetId="13" hidden="1">表12!#REF!</definedName>
    <definedName name="Z_7C73768E_F605_4E66_A1EA_792805CF7D21_.wvu.Cols" localSheetId="14" hidden="1">表13!#REF!</definedName>
    <definedName name="Z_7C73768E_F605_4E66_A1EA_792805CF7D21_.wvu.Cols" localSheetId="27" hidden="1">表13【メ】!#REF!</definedName>
    <definedName name="Z_7C73768E_F605_4E66_A1EA_792805CF7D21_.wvu.Cols" localSheetId="15" hidden="1">'表13-2'!#REF!</definedName>
    <definedName name="Z_7C73768E_F605_4E66_A1EA_792805CF7D21_.wvu.Cols" localSheetId="2" hidden="1">表2!#REF!</definedName>
    <definedName name="Z_7C73768E_F605_4E66_A1EA_792805CF7D21_.wvu.Cols" localSheetId="20" hidden="1">表2【メ】!#REF!</definedName>
    <definedName name="Z_7C73768E_F605_4E66_A1EA_792805CF7D21_.wvu.Cols" localSheetId="3" hidden="1">表3!#REF!</definedName>
    <definedName name="Z_7C73768E_F605_4E66_A1EA_792805CF7D21_.wvu.Cols" localSheetId="21" hidden="1">表3【メ】!#REF!</definedName>
    <definedName name="Z_7C73768E_F605_4E66_A1EA_792805CF7D21_.wvu.Cols" localSheetId="4" hidden="1">表4!#REF!</definedName>
    <definedName name="Z_7C73768E_F605_4E66_A1EA_792805CF7D21_.wvu.Cols" localSheetId="22" hidden="1">表4【メ】!#REF!</definedName>
    <definedName name="Z_7C73768E_F605_4E66_A1EA_792805CF7D21_.wvu.Cols" localSheetId="5" hidden="1">表5!#REF!</definedName>
    <definedName name="Z_7C73768E_F605_4E66_A1EA_792805CF7D21_.wvu.Cols" localSheetId="23" hidden="1">表5【メ】!#REF!</definedName>
    <definedName name="Z_7C73768E_F605_4E66_A1EA_792805CF7D21_.wvu.Cols" localSheetId="6" hidden="1">表6!#REF!</definedName>
    <definedName name="Z_7C73768E_F605_4E66_A1EA_792805CF7D21_.wvu.Cols" localSheetId="24" hidden="1">表6【メ】!#REF!</definedName>
    <definedName name="Z_7C73768E_F605_4E66_A1EA_792805CF7D21_.wvu.Cols" localSheetId="7" hidden="1">'表6-2'!#REF!</definedName>
    <definedName name="Z_7C73768E_F605_4E66_A1EA_792805CF7D21_.wvu.Cols" localSheetId="8" hidden="1">表7!#REF!</definedName>
    <definedName name="Z_7C73768E_F605_4E66_A1EA_792805CF7D21_.wvu.Cols" localSheetId="26" hidden="1">'表7～12【メ】'!#REF!</definedName>
    <definedName name="Z_7C73768E_F605_4E66_A1EA_792805CF7D21_.wvu.Cols" localSheetId="9" hidden="1">表8!#REF!</definedName>
    <definedName name="Z_7C73768E_F605_4E66_A1EA_792805CF7D21_.wvu.Cols" localSheetId="10" hidden="1">表9!#REF!</definedName>
    <definedName name="Z_7C73768E_F605_4E66_A1EA_792805CF7D21_.wvu.Cols" localSheetId="0" hidden="1">表紙!$C:$C</definedName>
    <definedName name="Z_7C73768E_F605_4E66_A1EA_792805CF7D21_.wvu.Cols" localSheetId="18" hidden="1">表紙【メ】!#REF!</definedName>
    <definedName name="Z_7C73768E_F605_4E66_A1EA_792805CF7D21_.wvu.PrintArea" localSheetId="11" hidden="1">表10!$A$1:$I$18</definedName>
    <definedName name="Z_7C73768E_F605_4E66_A1EA_792805CF7D21_.wvu.PrintArea" localSheetId="12" hidden="1">表11!$A$1:$F$18</definedName>
    <definedName name="Z_7C73768E_F605_4E66_A1EA_792805CF7D21_.wvu.PrintArea" localSheetId="13" hidden="1">表12!$A$1:$G$18</definedName>
    <definedName name="Z_7C73768E_F605_4E66_A1EA_792805CF7D21_.wvu.PrintArea" localSheetId="14" hidden="1">表13!$A$1:$U$31</definedName>
    <definedName name="Z_7C73768E_F605_4E66_A1EA_792805CF7D21_.wvu.PrintArea" localSheetId="27" hidden="1">表13【メ】!$A$1:$T$30</definedName>
    <definedName name="Z_7C73768E_F605_4E66_A1EA_792805CF7D21_.wvu.PrintArea" localSheetId="2" hidden="1">表2!$A$1:$E$39</definedName>
    <definedName name="Z_7C73768E_F605_4E66_A1EA_792805CF7D21_.wvu.PrintArea" localSheetId="20" hidden="1">表2【メ】!$A$1:$J$39</definedName>
    <definedName name="Z_7C73768E_F605_4E66_A1EA_792805CF7D21_.wvu.PrintArea" localSheetId="8" hidden="1">表7!$A$1:$G$18</definedName>
    <definedName name="Z_7C73768E_F605_4E66_A1EA_792805CF7D21_.wvu.PrintArea" localSheetId="9" hidden="1">表8!$A$1:$I$18</definedName>
    <definedName name="Z_7C73768E_F605_4E66_A1EA_792805CF7D21_.wvu.PrintArea" localSheetId="10" hidden="1">表9!$A$1:$G$18</definedName>
    <definedName name="Z_7C73768E_F605_4E66_A1EA_792805CF7D21_.wvu.PrintArea" localSheetId="0" hidden="1">表紙!$A$1:$K$69</definedName>
    <definedName name="Z_7C73768E_F605_4E66_A1EA_792805CF7D21_.wvu.PrintArea" localSheetId="18" hidden="1">表紙【メ】!$A$1:$K$22</definedName>
    <definedName name="データ">#REF!</definedName>
    <definedName name="電力会社名">#REF!</definedName>
  </definedNames>
  <calcPr calcId="145621"/>
  <customWorkbookViews>
    <customWorkbookView name=" 環境省 - 個人用ビュー" guid="{7C73768E-F605-4E66-A1EA-792805CF7D21}" mergeInterval="0" personalView="1" maximized="1" windowWidth="1020" windowHeight="581" activeSheetId="2"/>
  </customWorkbookViews>
</workbook>
</file>

<file path=xl/calcChain.xml><?xml version="1.0" encoding="utf-8"?>
<calcChain xmlns="http://schemas.openxmlformats.org/spreadsheetml/2006/main">
  <c r="E45" i="36" l="1"/>
  <c r="F26" i="33"/>
  <c r="D45" i="36"/>
  <c r="D111" i="32"/>
  <c r="K111" i="32" s="1"/>
  <c r="D112" i="32"/>
  <c r="D113" i="32"/>
  <c r="G113" i="32" s="1"/>
  <c r="D114" i="32"/>
  <c r="K114" i="32" s="1"/>
  <c r="D110" i="32"/>
  <c r="E17" i="30"/>
  <c r="D17" i="30"/>
  <c r="D14" i="35" s="1"/>
  <c r="E18" i="29"/>
  <c r="D18" i="29"/>
  <c r="C49" i="26"/>
  <c r="C18" i="5"/>
  <c r="E28" i="33"/>
  <c r="D28" i="33"/>
  <c r="F25" i="33"/>
  <c r="E17" i="38"/>
  <c r="T50" i="12" s="1"/>
  <c r="G5" i="38"/>
  <c r="D17" i="37"/>
  <c r="T49" i="12" s="1"/>
  <c r="F5" i="37"/>
  <c r="H110" i="32"/>
  <c r="F127" i="32"/>
  <c r="E17" i="35" s="1"/>
  <c r="E127" i="32"/>
  <c r="D17" i="35" s="1"/>
  <c r="D127" i="32"/>
  <c r="C17" i="35"/>
  <c r="H5" i="36"/>
  <c r="F15" i="34"/>
  <c r="F14" i="34"/>
  <c r="D34" i="12"/>
  <c r="C21" i="33" s="1"/>
  <c r="G43" i="2"/>
  <c r="G42" i="2"/>
  <c r="G41" i="2"/>
  <c r="G40" i="2"/>
  <c r="G39" i="2"/>
  <c r="G38" i="2"/>
  <c r="G37" i="2"/>
  <c r="G36" i="2"/>
  <c r="E14" i="35"/>
  <c r="E13" i="35"/>
  <c r="E12" i="35"/>
  <c r="E11" i="35"/>
  <c r="E10" i="35"/>
  <c r="D13" i="35"/>
  <c r="D12" i="35"/>
  <c r="D11" i="35"/>
  <c r="D10" i="35"/>
  <c r="C13" i="35"/>
  <c r="C12" i="35"/>
  <c r="C11" i="35"/>
  <c r="C10" i="35"/>
  <c r="J5" i="35"/>
  <c r="F23" i="29"/>
  <c r="F13" i="35"/>
  <c r="F43" i="28"/>
  <c r="F12" i="35"/>
  <c r="F43" i="27"/>
  <c r="F11" i="35"/>
  <c r="H99" i="32"/>
  <c r="I99" i="32" s="1"/>
  <c r="L99" i="32" s="1"/>
  <c r="D99" i="32"/>
  <c r="C99" i="32"/>
  <c r="H98" i="32"/>
  <c r="I98" i="32" s="1"/>
  <c r="L98" i="32" s="1"/>
  <c r="D98" i="32"/>
  <c r="C98" i="32"/>
  <c r="H97" i="32"/>
  <c r="I97" i="32" s="1"/>
  <c r="L97" i="32" s="1"/>
  <c r="D97" i="32"/>
  <c r="K97" i="32" s="1"/>
  <c r="C97" i="32"/>
  <c r="H96" i="32"/>
  <c r="I96" i="32" s="1"/>
  <c r="L96" i="32" s="1"/>
  <c r="D96" i="32"/>
  <c r="C96" i="32"/>
  <c r="H95" i="32"/>
  <c r="I95" i="32" s="1"/>
  <c r="L95" i="32" s="1"/>
  <c r="D95" i="32"/>
  <c r="C95" i="32"/>
  <c r="H94" i="32"/>
  <c r="I94" i="32" s="1"/>
  <c r="L94" i="32" s="1"/>
  <c r="D94" i="32"/>
  <c r="C94" i="32"/>
  <c r="H93" i="32"/>
  <c r="I93" i="32" s="1"/>
  <c r="L93" i="32" s="1"/>
  <c r="D93" i="32"/>
  <c r="K93" i="32" s="1"/>
  <c r="C93" i="32"/>
  <c r="H92" i="32"/>
  <c r="I92" i="32" s="1"/>
  <c r="L92" i="32" s="1"/>
  <c r="D92" i="32"/>
  <c r="G92" i="32" s="1"/>
  <c r="C92" i="32"/>
  <c r="H91" i="32"/>
  <c r="I91" i="32"/>
  <c r="L91" i="32" s="1"/>
  <c r="D91" i="32"/>
  <c r="G91" i="32" s="1"/>
  <c r="C91" i="32"/>
  <c r="H90" i="32"/>
  <c r="I90" i="32" s="1"/>
  <c r="L90" i="32" s="1"/>
  <c r="D90" i="32"/>
  <c r="C90" i="32"/>
  <c r="H89" i="32"/>
  <c r="I89" i="32" s="1"/>
  <c r="L89" i="32" s="1"/>
  <c r="D89" i="32"/>
  <c r="K89" i="32" s="1"/>
  <c r="C89" i="32"/>
  <c r="H88" i="32"/>
  <c r="I88" i="32" s="1"/>
  <c r="L88" i="32" s="1"/>
  <c r="D88" i="32"/>
  <c r="C88" i="32"/>
  <c r="H87" i="32"/>
  <c r="I87" i="32"/>
  <c r="L87" i="32" s="1"/>
  <c r="D87" i="32"/>
  <c r="C87" i="32"/>
  <c r="H86" i="32"/>
  <c r="I86" i="32" s="1"/>
  <c r="L86" i="32" s="1"/>
  <c r="D86" i="32"/>
  <c r="K86" i="32" s="1"/>
  <c r="C86" i="32"/>
  <c r="H85" i="32"/>
  <c r="I85" i="32" s="1"/>
  <c r="L85" i="32" s="1"/>
  <c r="D85" i="32"/>
  <c r="K85" i="32" s="1"/>
  <c r="C85" i="32"/>
  <c r="H84" i="32"/>
  <c r="I84" i="32" s="1"/>
  <c r="L84" i="32" s="1"/>
  <c r="D84" i="32"/>
  <c r="C84" i="32"/>
  <c r="H83" i="32"/>
  <c r="I83" i="32" s="1"/>
  <c r="L83" i="32" s="1"/>
  <c r="D83" i="32"/>
  <c r="C83" i="32"/>
  <c r="H82" i="32"/>
  <c r="I82" i="32" s="1"/>
  <c r="L82" i="32" s="1"/>
  <c r="D82" i="32"/>
  <c r="C82" i="32"/>
  <c r="H81" i="32"/>
  <c r="I81" i="32" s="1"/>
  <c r="L81" i="32" s="1"/>
  <c r="D81" i="32"/>
  <c r="K81" i="32" s="1"/>
  <c r="C81" i="32"/>
  <c r="H80" i="32"/>
  <c r="I80" i="32" s="1"/>
  <c r="L80" i="32" s="1"/>
  <c r="D80" i="32"/>
  <c r="C80" i="32"/>
  <c r="H79" i="32"/>
  <c r="I79" i="32"/>
  <c r="L79" i="32" s="1"/>
  <c r="D79" i="32"/>
  <c r="C79" i="32"/>
  <c r="H78" i="32"/>
  <c r="I78" i="32" s="1"/>
  <c r="L78" i="32" s="1"/>
  <c r="D78" i="32"/>
  <c r="C78" i="32"/>
  <c r="H77" i="32"/>
  <c r="I77" i="32" s="1"/>
  <c r="L77" i="32" s="1"/>
  <c r="D77" i="32"/>
  <c r="K77" i="32" s="1"/>
  <c r="C77" i="32"/>
  <c r="H76" i="32"/>
  <c r="I76" i="32" s="1"/>
  <c r="L76" i="32" s="1"/>
  <c r="D76" i="32"/>
  <c r="G76" i="32" s="1"/>
  <c r="C76" i="32"/>
  <c r="H75" i="32"/>
  <c r="I75" i="32"/>
  <c r="L75" i="32" s="1"/>
  <c r="D75" i="32"/>
  <c r="G75" i="32" s="1"/>
  <c r="C75" i="32"/>
  <c r="H74" i="32"/>
  <c r="I74" i="32" s="1"/>
  <c r="L74" i="32" s="1"/>
  <c r="D74" i="32"/>
  <c r="C74" i="32"/>
  <c r="H73" i="32"/>
  <c r="I73" i="32" s="1"/>
  <c r="L73" i="32" s="1"/>
  <c r="D73" i="32"/>
  <c r="K73" i="32" s="1"/>
  <c r="C73" i="32"/>
  <c r="H72" i="32"/>
  <c r="I72" i="32" s="1"/>
  <c r="L72" i="32" s="1"/>
  <c r="D72" i="32"/>
  <c r="C72" i="32"/>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H16" i="6"/>
  <c r="H15" i="6"/>
  <c r="H14" i="6"/>
  <c r="D17" i="5"/>
  <c r="D16" i="5"/>
  <c r="D15" i="5"/>
  <c r="E15" i="5" s="1"/>
  <c r="D32" i="12"/>
  <c r="M41" i="34" s="1"/>
  <c r="M40" i="34" s="1"/>
  <c r="C27" i="33" s="1"/>
  <c r="E17" i="14"/>
  <c r="T48" i="12" s="1"/>
  <c r="D17" i="11"/>
  <c r="T52" i="12" s="1"/>
  <c r="G35" i="2"/>
  <c r="G34" i="2"/>
  <c r="G33" i="2"/>
  <c r="G32" i="2"/>
  <c r="G31" i="2"/>
  <c r="G30" i="2"/>
  <c r="G29" i="2"/>
  <c r="G28" i="2"/>
  <c r="G27" i="2"/>
  <c r="G26" i="2"/>
  <c r="G25" i="2"/>
  <c r="G24" i="2"/>
  <c r="G23" i="2"/>
  <c r="G22" i="2"/>
  <c r="G21" i="2"/>
  <c r="G20" i="2"/>
  <c r="S5" i="34"/>
  <c r="H114" i="32"/>
  <c r="C114" i="32"/>
  <c r="H113" i="32"/>
  <c r="C113" i="32"/>
  <c r="H112" i="32"/>
  <c r="C112" i="32"/>
  <c r="H111" i="32"/>
  <c r="C111" i="32"/>
  <c r="A18" i="33"/>
  <c r="K29" i="33" s="1"/>
  <c r="L5" i="32"/>
  <c r="J5" i="30"/>
  <c r="J5" i="29"/>
  <c r="J5" i="28"/>
  <c r="J5" i="27"/>
  <c r="J5" i="26"/>
  <c r="K8" i="33"/>
  <c r="J8" i="33"/>
  <c r="I8" i="33"/>
  <c r="H8" i="33"/>
  <c r="G8" i="33"/>
  <c r="E5" i="23"/>
  <c r="T5" i="16"/>
  <c r="G5" i="14"/>
  <c r="F5" i="13"/>
  <c r="F5" i="11"/>
  <c r="E5" i="10"/>
  <c r="H5" i="24"/>
  <c r="H5" i="7"/>
  <c r="I5" i="6"/>
  <c r="E5" i="5"/>
  <c r="I5" i="4"/>
  <c r="E5" i="3"/>
  <c r="G110" i="32"/>
  <c r="C110" i="32"/>
  <c r="H100" i="32"/>
  <c r="I100" i="32" s="1"/>
  <c r="L100" i="32" s="1"/>
  <c r="D100" i="32"/>
  <c r="K100" i="32" s="1"/>
  <c r="C100" i="32"/>
  <c r="H71" i="32"/>
  <c r="I71" i="32" s="1"/>
  <c r="L71" i="32" s="1"/>
  <c r="D71" i="32"/>
  <c r="G71" i="32" s="1"/>
  <c r="C71" i="32"/>
  <c r="H70" i="32"/>
  <c r="I70" i="32" s="1"/>
  <c r="L70" i="32" s="1"/>
  <c r="D70" i="32"/>
  <c r="C70" i="32"/>
  <c r="H69" i="32"/>
  <c r="I69" i="32" s="1"/>
  <c r="L69" i="32" s="1"/>
  <c r="D69" i="32"/>
  <c r="J69" i="32" s="1"/>
  <c r="C69" i="32"/>
  <c r="H68" i="32"/>
  <c r="I68" i="32" s="1"/>
  <c r="L68" i="32" s="1"/>
  <c r="D68" i="32"/>
  <c r="C68" i="32"/>
  <c r="H67" i="32"/>
  <c r="I67" i="32"/>
  <c r="L67" i="32" s="1"/>
  <c r="D67" i="32"/>
  <c r="G67" i="32" s="1"/>
  <c r="C67" i="32"/>
  <c r="H66" i="32"/>
  <c r="I66" i="32" s="1"/>
  <c r="L66" i="32" s="1"/>
  <c r="D66" i="32"/>
  <c r="K66" i="32" s="1"/>
  <c r="C66" i="32"/>
  <c r="H65" i="32"/>
  <c r="I65" i="32" s="1"/>
  <c r="L65" i="32" s="1"/>
  <c r="D65" i="32"/>
  <c r="C65" i="32"/>
  <c r="H64" i="32"/>
  <c r="I64" i="32"/>
  <c r="L64" i="32" s="1"/>
  <c r="D64" i="32"/>
  <c r="J64" i="32" s="1"/>
  <c r="C64" i="32"/>
  <c r="H63" i="32"/>
  <c r="I63" i="32" s="1"/>
  <c r="L63" i="32" s="1"/>
  <c r="D63" i="32"/>
  <c r="K63" i="32" s="1"/>
  <c r="C63" i="32"/>
  <c r="H62" i="32"/>
  <c r="I62" i="32" s="1"/>
  <c r="L62" i="32" s="1"/>
  <c r="D62" i="32"/>
  <c r="K62" i="32" s="1"/>
  <c r="C62" i="32"/>
  <c r="H61" i="32"/>
  <c r="I61" i="32" s="1"/>
  <c r="L61" i="32" s="1"/>
  <c r="D61" i="32"/>
  <c r="K61" i="32" s="1"/>
  <c r="C61" i="32"/>
  <c r="H60" i="32"/>
  <c r="I60" i="32"/>
  <c r="L60" i="32" s="1"/>
  <c r="D60" i="32"/>
  <c r="K60" i="32" s="1"/>
  <c r="C60" i="32"/>
  <c r="H59" i="32"/>
  <c r="I59" i="32" s="1"/>
  <c r="L59" i="32" s="1"/>
  <c r="D59" i="32"/>
  <c r="C59" i="32"/>
  <c r="H58" i="32"/>
  <c r="I58" i="32" s="1"/>
  <c r="L58" i="32" s="1"/>
  <c r="D58" i="32"/>
  <c r="K58" i="32" s="1"/>
  <c r="C58" i="32"/>
  <c r="H57" i="32"/>
  <c r="I57" i="32"/>
  <c r="L57" i="32" s="1"/>
  <c r="D57" i="32"/>
  <c r="G57" i="32" s="1"/>
  <c r="C57" i="32"/>
  <c r="H56" i="32"/>
  <c r="I56" i="32" s="1"/>
  <c r="L56" i="32" s="1"/>
  <c r="D56" i="32"/>
  <c r="G56" i="32" s="1"/>
  <c r="C56" i="32"/>
  <c r="H55" i="32"/>
  <c r="I55" i="32"/>
  <c r="L55" i="32" s="1"/>
  <c r="D55" i="32"/>
  <c r="J55" i="32" s="1"/>
  <c r="C55" i="32"/>
  <c r="H54" i="32"/>
  <c r="I54" i="32" s="1"/>
  <c r="L54" i="32" s="1"/>
  <c r="D54" i="32"/>
  <c r="K54" i="32"/>
  <c r="C54" i="32"/>
  <c r="H53" i="32"/>
  <c r="I53" i="32"/>
  <c r="L53" i="32"/>
  <c r="D53" i="32"/>
  <c r="K53" i="32" s="1"/>
  <c r="C53" i="32"/>
  <c r="L52" i="32"/>
  <c r="K52" i="32"/>
  <c r="L51" i="32"/>
  <c r="L50" i="32"/>
  <c r="K50" i="32"/>
  <c r="H49" i="32"/>
  <c r="I49" i="32" s="1"/>
  <c r="L49" i="32" s="1"/>
  <c r="D49" i="32"/>
  <c r="J49" i="32" s="1"/>
  <c r="C49" i="32"/>
  <c r="H48" i="32"/>
  <c r="I48" i="32"/>
  <c r="L48" i="32" s="1"/>
  <c r="D48" i="32"/>
  <c r="K48" i="32" s="1"/>
  <c r="C48" i="32"/>
  <c r="H47" i="32"/>
  <c r="I47" i="32" s="1"/>
  <c r="L47" i="32" s="1"/>
  <c r="D47" i="32"/>
  <c r="K47" i="32" s="1"/>
  <c r="C47" i="32"/>
  <c r="H46" i="32"/>
  <c r="I46" i="32"/>
  <c r="L46" i="32" s="1"/>
  <c r="D46" i="32"/>
  <c r="K46" i="32" s="1"/>
  <c r="C46" i="32"/>
  <c r="H45" i="32"/>
  <c r="I45" i="32" s="1"/>
  <c r="L45" i="32" s="1"/>
  <c r="D45" i="32"/>
  <c r="K45" i="32" s="1"/>
  <c r="C45" i="32"/>
  <c r="H44" i="32"/>
  <c r="I44" i="32" s="1"/>
  <c r="L44" i="32" s="1"/>
  <c r="D44" i="32"/>
  <c r="K44" i="32" s="1"/>
  <c r="C44" i="32"/>
  <c r="H43" i="32"/>
  <c r="I43" i="32" s="1"/>
  <c r="L43" i="32" s="1"/>
  <c r="D43" i="32"/>
  <c r="C43" i="32"/>
  <c r="D42" i="32"/>
  <c r="K42" i="32" s="1"/>
  <c r="C42" i="32"/>
  <c r="D41" i="32"/>
  <c r="J41" i="32" s="1"/>
  <c r="C41" i="32"/>
  <c r="D40" i="32"/>
  <c r="G40" i="32" s="1"/>
  <c r="C40" i="32"/>
  <c r="D39" i="32"/>
  <c r="C39" i="32"/>
  <c r="D38" i="32"/>
  <c r="K38" i="32" s="1"/>
  <c r="C38" i="32"/>
  <c r="D37" i="32"/>
  <c r="J37" i="32" s="1"/>
  <c r="C37" i="32"/>
  <c r="D36" i="32"/>
  <c r="K36" i="32" s="1"/>
  <c r="C36" i="32"/>
  <c r="D35" i="32"/>
  <c r="K35" i="32" s="1"/>
  <c r="C35" i="32"/>
  <c r="D34" i="32"/>
  <c r="G34" i="32" s="1"/>
  <c r="C34" i="32"/>
  <c r="D33" i="32"/>
  <c r="K33" i="32" s="1"/>
  <c r="C33" i="32"/>
  <c r="D32" i="32"/>
  <c r="K32" i="32"/>
  <c r="C32" i="32"/>
  <c r="D31" i="32"/>
  <c r="C31" i="32"/>
  <c r="D30" i="32"/>
  <c r="K30" i="32" s="1"/>
  <c r="C30" i="32"/>
  <c r="D29" i="32"/>
  <c r="G29" i="32" s="1"/>
  <c r="C29" i="32"/>
  <c r="D28" i="32"/>
  <c r="K28" i="32" s="1"/>
  <c r="C28" i="32"/>
  <c r="D27" i="32"/>
  <c r="C27" i="32"/>
  <c r="D26" i="32"/>
  <c r="G26" i="32"/>
  <c r="C26" i="32"/>
  <c r="D25" i="32"/>
  <c r="K25" i="32" s="1"/>
  <c r="C25" i="32"/>
  <c r="D24" i="32"/>
  <c r="K24" i="32" s="1"/>
  <c r="C24" i="32"/>
  <c r="D23" i="32"/>
  <c r="G23" i="32" s="1"/>
  <c r="C23" i="32"/>
  <c r="D22" i="32"/>
  <c r="G22" i="32" s="1"/>
  <c r="C22" i="32"/>
  <c r="D21" i="32"/>
  <c r="K21" i="32" s="1"/>
  <c r="C21" i="32"/>
  <c r="D20" i="32"/>
  <c r="K20" i="32" s="1"/>
  <c r="C20" i="32"/>
  <c r="D19" i="32"/>
  <c r="J19" i="32" s="1"/>
  <c r="C19" i="32"/>
  <c r="D18" i="32"/>
  <c r="G18" i="32" s="1"/>
  <c r="C18" i="32"/>
  <c r="D17" i="32"/>
  <c r="K17" i="32" s="1"/>
  <c r="C17" i="32"/>
  <c r="D16" i="32"/>
  <c r="G16" i="32" s="1"/>
  <c r="C16" i="32"/>
  <c r="D15" i="32"/>
  <c r="C15" i="32"/>
  <c r="D14" i="32"/>
  <c r="K14" i="32" s="1"/>
  <c r="C14" i="32"/>
  <c r="F115" i="32"/>
  <c r="E16" i="35" s="1"/>
  <c r="E115" i="32"/>
  <c r="D16" i="35" s="1"/>
  <c r="F101" i="32"/>
  <c r="E15" i="35"/>
  <c r="E101" i="32"/>
  <c r="D15" i="35"/>
  <c r="D13" i="32"/>
  <c r="K13" i="32" s="1"/>
  <c r="C13" i="32"/>
  <c r="C16" i="30"/>
  <c r="I16" i="30" s="1"/>
  <c r="C15" i="30"/>
  <c r="I15" i="30" s="1"/>
  <c r="C14" i="30"/>
  <c r="I14" i="30" s="1"/>
  <c r="C17" i="29"/>
  <c r="I17" i="29" s="1"/>
  <c r="F17" i="29"/>
  <c r="C16" i="29"/>
  <c r="H16" i="29" s="1"/>
  <c r="C15" i="29"/>
  <c r="F15" i="29" s="1"/>
  <c r="C37" i="28"/>
  <c r="I37" i="28" s="1"/>
  <c r="C36" i="28"/>
  <c r="I36" i="28" s="1"/>
  <c r="C35" i="28"/>
  <c r="I35" i="28" s="1"/>
  <c r="C34" i="28"/>
  <c r="F34" i="28" s="1"/>
  <c r="C33" i="28"/>
  <c r="I33" i="28" s="1"/>
  <c r="C32" i="28"/>
  <c r="I32" i="28" s="1"/>
  <c r="C31" i="28"/>
  <c r="I31" i="28" s="1"/>
  <c r="C30" i="28"/>
  <c r="F30" i="28" s="1"/>
  <c r="C29" i="28"/>
  <c r="I29" i="28" s="1"/>
  <c r="C28" i="28"/>
  <c r="I28" i="28" s="1"/>
  <c r="C27" i="28"/>
  <c r="I27" i="28" s="1"/>
  <c r="C26" i="28"/>
  <c r="F26" i="28" s="1"/>
  <c r="C25" i="28"/>
  <c r="I25" i="28" s="1"/>
  <c r="C24" i="28"/>
  <c r="I24" i="28" s="1"/>
  <c r="C23" i="28"/>
  <c r="I23" i="28" s="1"/>
  <c r="C22" i="28"/>
  <c r="F22" i="28" s="1"/>
  <c r="C21" i="28"/>
  <c r="I21" i="28" s="1"/>
  <c r="C20" i="28"/>
  <c r="I20" i="28" s="1"/>
  <c r="C19" i="28"/>
  <c r="I19" i="28" s="1"/>
  <c r="C18" i="28"/>
  <c r="I18" i="28" s="1"/>
  <c r="C17" i="28"/>
  <c r="I17" i="28" s="1"/>
  <c r="C16" i="28"/>
  <c r="I16" i="28" s="1"/>
  <c r="C15" i="28"/>
  <c r="I15" i="28" s="1"/>
  <c r="C14" i="28"/>
  <c r="C37" i="27"/>
  <c r="I37" i="27" s="1"/>
  <c r="C36" i="27"/>
  <c r="I36" i="27" s="1"/>
  <c r="C35" i="27"/>
  <c r="F35" i="27" s="1"/>
  <c r="C34" i="27"/>
  <c r="I34" i="27" s="1"/>
  <c r="C33" i="27"/>
  <c r="I33" i="27" s="1"/>
  <c r="C32" i="27"/>
  <c r="I32" i="27" s="1"/>
  <c r="F32" i="27"/>
  <c r="C31" i="27"/>
  <c r="F31" i="27" s="1"/>
  <c r="C30" i="27"/>
  <c r="I30" i="27" s="1"/>
  <c r="F30" i="27"/>
  <c r="C29" i="27"/>
  <c r="I29" i="27" s="1"/>
  <c r="C28" i="27"/>
  <c r="I28" i="27" s="1"/>
  <c r="C27" i="27"/>
  <c r="F27" i="27" s="1"/>
  <c r="C26" i="27"/>
  <c r="I26" i="27" s="1"/>
  <c r="C25" i="27"/>
  <c r="H25" i="27" s="1"/>
  <c r="C24" i="27"/>
  <c r="I24" i="27" s="1"/>
  <c r="F24" i="27"/>
  <c r="C23" i="27"/>
  <c r="F23" i="27" s="1"/>
  <c r="C22" i="27"/>
  <c r="I22" i="27" s="1"/>
  <c r="F22" i="27"/>
  <c r="C21" i="27"/>
  <c r="H21" i="27" s="1"/>
  <c r="C20" i="27"/>
  <c r="I20" i="27" s="1"/>
  <c r="C19" i="27"/>
  <c r="F19" i="27" s="1"/>
  <c r="C18" i="27"/>
  <c r="I18" i="27" s="1"/>
  <c r="C17" i="27"/>
  <c r="H17" i="27" s="1"/>
  <c r="C16" i="27"/>
  <c r="I16" i="27" s="1"/>
  <c r="F16" i="27"/>
  <c r="C15" i="27"/>
  <c r="I15" i="27" s="1"/>
  <c r="C14" i="27"/>
  <c r="H14" i="27" s="1"/>
  <c r="E38" i="28"/>
  <c r="D38" i="28"/>
  <c r="H36" i="27"/>
  <c r="H35" i="27"/>
  <c r="H33" i="27"/>
  <c r="H32" i="27"/>
  <c r="H31" i="27"/>
  <c r="H29" i="27"/>
  <c r="H28" i="27"/>
  <c r="H27" i="27"/>
  <c r="H24" i="27"/>
  <c r="H23" i="27"/>
  <c r="H20" i="27"/>
  <c r="H19" i="27"/>
  <c r="H16" i="27"/>
  <c r="H15" i="27"/>
  <c r="F14" i="27"/>
  <c r="K5" i="2"/>
  <c r="C43" i="26"/>
  <c r="I43" i="26" s="1"/>
  <c r="C42" i="26"/>
  <c r="I42" i="26" s="1"/>
  <c r="C41" i="26"/>
  <c r="I41" i="26" s="1"/>
  <c r="F41" i="26"/>
  <c r="C40" i="26"/>
  <c r="C39" i="26"/>
  <c r="I39" i="26" s="1"/>
  <c r="C38" i="26"/>
  <c r="I38" i="26" s="1"/>
  <c r="C37" i="26"/>
  <c r="I37" i="26" s="1"/>
  <c r="C36" i="26"/>
  <c r="F36" i="26" s="1"/>
  <c r="C35" i="26"/>
  <c r="I35" i="26" s="1"/>
  <c r="C34" i="26"/>
  <c r="I34" i="26" s="1"/>
  <c r="C33" i="26"/>
  <c r="I33" i="26" s="1"/>
  <c r="F33" i="26"/>
  <c r="C32" i="26"/>
  <c r="F32" i="26" s="1"/>
  <c r="C31" i="26"/>
  <c r="I31" i="26" s="1"/>
  <c r="C30" i="26"/>
  <c r="I30" i="26" s="1"/>
  <c r="C29" i="26"/>
  <c r="I29" i="26" s="1"/>
  <c r="C28" i="26"/>
  <c r="F28" i="26" s="1"/>
  <c r="C27" i="26"/>
  <c r="I27" i="26" s="1"/>
  <c r="C26" i="26"/>
  <c r="I26" i="26" s="1"/>
  <c r="C25" i="26"/>
  <c r="I25" i="26" s="1"/>
  <c r="F25" i="26"/>
  <c r="C24" i="26"/>
  <c r="C23" i="26"/>
  <c r="I23" i="26" s="1"/>
  <c r="F23" i="26"/>
  <c r="C22" i="26"/>
  <c r="I22" i="26" s="1"/>
  <c r="C21" i="26"/>
  <c r="I21" i="26" s="1"/>
  <c r="C20" i="26"/>
  <c r="H20" i="26" s="1"/>
  <c r="F20" i="26"/>
  <c r="F42" i="7"/>
  <c r="H42" i="32" s="1"/>
  <c r="I42" i="32" s="1"/>
  <c r="L42" i="32" s="1"/>
  <c r="G97" i="7"/>
  <c r="J31" i="12"/>
  <c r="J18" i="33" s="1"/>
  <c r="G31" i="12"/>
  <c r="G18" i="33" s="1"/>
  <c r="F34" i="12"/>
  <c r="F21" i="33" s="1"/>
  <c r="F32" i="12"/>
  <c r="F19" i="33" s="1"/>
  <c r="I43" i="2"/>
  <c r="I42" i="2"/>
  <c r="I41" i="2"/>
  <c r="K41" i="2" s="1"/>
  <c r="G41" i="26" s="1"/>
  <c r="J41" i="26" s="1"/>
  <c r="I40" i="2"/>
  <c r="K40" i="2" s="1"/>
  <c r="G40" i="26" s="1"/>
  <c r="J40" i="26" s="1"/>
  <c r="I39" i="2"/>
  <c r="I38" i="2"/>
  <c r="I37" i="2"/>
  <c r="K37" i="2" s="1"/>
  <c r="G37" i="26" s="1"/>
  <c r="J37" i="26" s="1"/>
  <c r="I36" i="2"/>
  <c r="K36" i="2" s="1"/>
  <c r="G36" i="26" s="1"/>
  <c r="J36" i="26" s="1"/>
  <c r="I35" i="2"/>
  <c r="I34" i="2"/>
  <c r="I33" i="2"/>
  <c r="I32" i="2"/>
  <c r="K32" i="2" s="1"/>
  <c r="G32" i="26" s="1"/>
  <c r="J32" i="26" s="1"/>
  <c r="I31" i="2"/>
  <c r="I30" i="2"/>
  <c r="I29" i="2"/>
  <c r="I28" i="2"/>
  <c r="K28" i="2" s="1"/>
  <c r="G28" i="26" s="1"/>
  <c r="J28" i="26" s="1"/>
  <c r="I27" i="2"/>
  <c r="I26" i="2"/>
  <c r="I25" i="2"/>
  <c r="I24" i="2"/>
  <c r="I23" i="2"/>
  <c r="I22" i="2"/>
  <c r="I21" i="2"/>
  <c r="I20" i="2"/>
  <c r="I44" i="2" s="1"/>
  <c r="D42" i="24"/>
  <c r="F48" i="24"/>
  <c r="G41" i="24"/>
  <c r="G40" i="24"/>
  <c r="G39" i="24"/>
  <c r="G38" i="24"/>
  <c r="G37" i="24"/>
  <c r="G36" i="24"/>
  <c r="G35" i="24"/>
  <c r="G34" i="24"/>
  <c r="G33" i="24"/>
  <c r="G32" i="24"/>
  <c r="G31" i="24"/>
  <c r="G30" i="24"/>
  <c r="G29" i="24"/>
  <c r="G28" i="24"/>
  <c r="G27" i="24"/>
  <c r="G26" i="24"/>
  <c r="G25" i="24"/>
  <c r="G24" i="24"/>
  <c r="G23" i="24"/>
  <c r="G22" i="24"/>
  <c r="G21" i="24"/>
  <c r="G20" i="24"/>
  <c r="G19" i="24"/>
  <c r="G18" i="24"/>
  <c r="G17" i="24"/>
  <c r="G16" i="24"/>
  <c r="G15" i="24"/>
  <c r="G14" i="24"/>
  <c r="G42" i="24"/>
  <c r="D39" i="23"/>
  <c r="D66" i="23"/>
  <c r="G15" i="16"/>
  <c r="B15" i="34"/>
  <c r="K15" i="34" s="1"/>
  <c r="M28" i="34" s="1"/>
  <c r="G67" i="7"/>
  <c r="G66" i="7"/>
  <c r="G65" i="7"/>
  <c r="G64" i="7"/>
  <c r="G63" i="7"/>
  <c r="G62" i="7"/>
  <c r="G61" i="7"/>
  <c r="D17" i="13"/>
  <c r="C17" i="10"/>
  <c r="G53" i="7"/>
  <c r="G52" i="7"/>
  <c r="G51" i="7"/>
  <c r="G50" i="7"/>
  <c r="G49" i="7"/>
  <c r="G48" i="7"/>
  <c r="G56" i="7"/>
  <c r="G55" i="7"/>
  <c r="G54" i="7"/>
  <c r="G47" i="7"/>
  <c r="G46" i="7"/>
  <c r="G45" i="7"/>
  <c r="G59" i="7"/>
  <c r="G58" i="7"/>
  <c r="G57" i="7"/>
  <c r="G44" i="7"/>
  <c r="F41" i="7"/>
  <c r="H41" i="32" s="1"/>
  <c r="I41" i="32" s="1"/>
  <c r="L41" i="32" s="1"/>
  <c r="F40" i="7"/>
  <c r="G40" i="7" s="1"/>
  <c r="F39" i="7"/>
  <c r="H39" i="32" s="1"/>
  <c r="I39" i="32" s="1"/>
  <c r="L39" i="32" s="1"/>
  <c r="F38" i="7"/>
  <c r="H38" i="32" s="1"/>
  <c r="I38" i="32" s="1"/>
  <c r="L38" i="32" s="1"/>
  <c r="F37" i="7"/>
  <c r="G37" i="7" s="1"/>
  <c r="F36" i="7"/>
  <c r="G36" i="7" s="1"/>
  <c r="F35" i="7"/>
  <c r="H35" i="32" s="1"/>
  <c r="I35" i="32" s="1"/>
  <c r="L35" i="32" s="1"/>
  <c r="F34" i="7"/>
  <c r="H34" i="32" s="1"/>
  <c r="I34" i="32" s="1"/>
  <c r="L34" i="32" s="1"/>
  <c r="F33" i="7"/>
  <c r="G33" i="7" s="1"/>
  <c r="F32" i="7"/>
  <c r="G32" i="7" s="1"/>
  <c r="F31" i="7"/>
  <c r="H31" i="32" s="1"/>
  <c r="I31" i="32" s="1"/>
  <c r="L31" i="32" s="1"/>
  <c r="F30" i="7"/>
  <c r="H30" i="32" s="1"/>
  <c r="I30" i="32" s="1"/>
  <c r="L30" i="32" s="1"/>
  <c r="F29" i="7"/>
  <c r="G29" i="7" s="1"/>
  <c r="F28" i="7"/>
  <c r="G28" i="7" s="1"/>
  <c r="F27" i="7"/>
  <c r="H27" i="32" s="1"/>
  <c r="I27" i="32" s="1"/>
  <c r="L27" i="32" s="1"/>
  <c r="F26" i="7"/>
  <c r="H26" i="32" s="1"/>
  <c r="I26" i="32" s="1"/>
  <c r="L26" i="32" s="1"/>
  <c r="F25" i="7"/>
  <c r="G25" i="7" s="1"/>
  <c r="F24" i="7"/>
  <c r="G24" i="7" s="1"/>
  <c r="F23" i="7"/>
  <c r="H23" i="32" s="1"/>
  <c r="I23" i="32" s="1"/>
  <c r="L23" i="32" s="1"/>
  <c r="H22" i="32"/>
  <c r="I22" i="32" s="1"/>
  <c r="L22" i="32" s="1"/>
  <c r="H21" i="32"/>
  <c r="I21" i="32" s="1"/>
  <c r="L21" i="32" s="1"/>
  <c r="H20" i="32"/>
  <c r="I20" i="32"/>
  <c r="L20" i="32" s="1"/>
  <c r="H19" i="32"/>
  <c r="I19" i="32" s="1"/>
  <c r="L19" i="32" s="1"/>
  <c r="H18" i="32"/>
  <c r="I18" i="32" s="1"/>
  <c r="L18" i="32" s="1"/>
  <c r="H17" i="32"/>
  <c r="I17" i="32" s="1"/>
  <c r="L17" i="32" s="1"/>
  <c r="H16" i="32"/>
  <c r="I16" i="32"/>
  <c r="L16" i="32"/>
  <c r="H15" i="32"/>
  <c r="I15" i="32" s="1"/>
  <c r="L15" i="32" s="1"/>
  <c r="H14" i="32"/>
  <c r="I14" i="32" s="1"/>
  <c r="L14" i="32" s="1"/>
  <c r="H13" i="32"/>
  <c r="I13" i="32"/>
  <c r="L13" i="32" s="1"/>
  <c r="G68" i="7"/>
  <c r="G60" i="7"/>
  <c r="G39" i="7"/>
  <c r="G22" i="7"/>
  <c r="G21" i="7"/>
  <c r="G20" i="7"/>
  <c r="G19" i="7"/>
  <c r="G18" i="7"/>
  <c r="G17" i="7"/>
  <c r="G16" i="7"/>
  <c r="G41" i="7"/>
  <c r="D98" i="7"/>
  <c r="G111" i="7"/>
  <c r="G110" i="7"/>
  <c r="G109" i="7"/>
  <c r="I112" i="32"/>
  <c r="L112" i="32" s="1"/>
  <c r="G108" i="7"/>
  <c r="G107" i="7"/>
  <c r="G43" i="7"/>
  <c r="G14" i="7"/>
  <c r="G15" i="7"/>
  <c r="G13" i="7"/>
  <c r="E17" i="5"/>
  <c r="G17" i="29"/>
  <c r="J17" i="29" s="1"/>
  <c r="E16" i="5"/>
  <c r="G16" i="29" s="1"/>
  <c r="J16" i="29" s="1"/>
  <c r="E37" i="3"/>
  <c r="G37" i="27" s="1"/>
  <c r="J37" i="27" s="1"/>
  <c r="E16" i="3"/>
  <c r="G16" i="27" s="1"/>
  <c r="J16" i="27" s="1"/>
  <c r="E17" i="3"/>
  <c r="G17" i="27" s="1"/>
  <c r="J17" i="27" s="1"/>
  <c r="E18" i="3"/>
  <c r="G18" i="27" s="1"/>
  <c r="J18" i="27" s="1"/>
  <c r="E19" i="3"/>
  <c r="G19" i="27" s="1"/>
  <c r="J19" i="27" s="1"/>
  <c r="E20" i="3"/>
  <c r="G20" i="27" s="1"/>
  <c r="J20" i="27" s="1"/>
  <c r="E21" i="3"/>
  <c r="G21" i="27" s="1"/>
  <c r="J21" i="27" s="1"/>
  <c r="E22" i="3"/>
  <c r="G22" i="27" s="1"/>
  <c r="J22" i="27" s="1"/>
  <c r="E23" i="3"/>
  <c r="G23" i="27" s="1"/>
  <c r="J23" i="27" s="1"/>
  <c r="E24" i="3"/>
  <c r="G24" i="27" s="1"/>
  <c r="J24" i="27" s="1"/>
  <c r="E25" i="3"/>
  <c r="G25" i="27" s="1"/>
  <c r="J25" i="27" s="1"/>
  <c r="E26" i="3"/>
  <c r="G26" i="27" s="1"/>
  <c r="J26" i="27" s="1"/>
  <c r="E27" i="3"/>
  <c r="G27" i="27" s="1"/>
  <c r="J27" i="27" s="1"/>
  <c r="E28" i="3"/>
  <c r="G28" i="27" s="1"/>
  <c r="J28" i="27" s="1"/>
  <c r="E29" i="3"/>
  <c r="G29" i="27" s="1"/>
  <c r="J29" i="27" s="1"/>
  <c r="E30" i="3"/>
  <c r="G30" i="27" s="1"/>
  <c r="J30" i="27" s="1"/>
  <c r="E31" i="3"/>
  <c r="G31" i="27" s="1"/>
  <c r="J31" i="27" s="1"/>
  <c r="E32" i="3"/>
  <c r="G32" i="27" s="1"/>
  <c r="J32" i="27" s="1"/>
  <c r="E33" i="3"/>
  <c r="G33" i="27" s="1"/>
  <c r="J33" i="27" s="1"/>
  <c r="E34" i="3"/>
  <c r="G34" i="27" s="1"/>
  <c r="J34" i="27" s="1"/>
  <c r="E35" i="3"/>
  <c r="G35" i="27" s="1"/>
  <c r="J35" i="27" s="1"/>
  <c r="E36" i="3"/>
  <c r="G36" i="27" s="1"/>
  <c r="J36" i="27" s="1"/>
  <c r="E15" i="3"/>
  <c r="G15" i="27" s="1"/>
  <c r="J15" i="27" s="1"/>
  <c r="E14" i="3"/>
  <c r="G14" i="27" s="1"/>
  <c r="J14" i="27" s="1"/>
  <c r="G14" i="6"/>
  <c r="I14" i="6"/>
  <c r="G14" i="4"/>
  <c r="I14" i="4"/>
  <c r="G14" i="28" s="1"/>
  <c r="C38" i="4"/>
  <c r="D112" i="7"/>
  <c r="K21" i="2"/>
  <c r="G21" i="26" s="1"/>
  <c r="J21" i="26" s="1"/>
  <c r="K22" i="2"/>
  <c r="G22" i="26"/>
  <c r="J22" i="26" s="1"/>
  <c r="K23" i="2"/>
  <c r="G23" i="26" s="1"/>
  <c r="J23" i="26" s="1"/>
  <c r="K24" i="2"/>
  <c r="G24" i="26" s="1"/>
  <c r="J24" i="26" s="1"/>
  <c r="K25" i="2"/>
  <c r="G25" i="26" s="1"/>
  <c r="J25" i="26" s="1"/>
  <c r="K26" i="2"/>
  <c r="G26" i="26"/>
  <c r="J26" i="26" s="1"/>
  <c r="K27" i="2"/>
  <c r="G27" i="26" s="1"/>
  <c r="J27" i="26" s="1"/>
  <c r="K29" i="2"/>
  <c r="G29" i="26" s="1"/>
  <c r="J29" i="26" s="1"/>
  <c r="K30" i="2"/>
  <c r="G30" i="26" s="1"/>
  <c r="J30" i="26" s="1"/>
  <c r="K31" i="2"/>
  <c r="G31" i="26"/>
  <c r="J31" i="26" s="1"/>
  <c r="K33" i="2"/>
  <c r="G33" i="26" s="1"/>
  <c r="J33" i="26" s="1"/>
  <c r="K34" i="2"/>
  <c r="G34" i="26" s="1"/>
  <c r="J34" i="26" s="1"/>
  <c r="K35" i="2"/>
  <c r="G35" i="26"/>
  <c r="J35" i="26"/>
  <c r="K38" i="2"/>
  <c r="G38" i="26"/>
  <c r="J38" i="26"/>
  <c r="K39" i="2"/>
  <c r="G39" i="26" s="1"/>
  <c r="J39" i="26" s="1"/>
  <c r="K42" i="2"/>
  <c r="G42" i="26"/>
  <c r="J42" i="26" s="1"/>
  <c r="K43" i="2"/>
  <c r="G43" i="26" s="1"/>
  <c r="J43" i="26" s="1"/>
  <c r="G15" i="4"/>
  <c r="I15" i="4"/>
  <c r="G15" i="28" s="1"/>
  <c r="J15" i="28" s="1"/>
  <c r="G16" i="4"/>
  <c r="I16" i="4"/>
  <c r="G16" i="28" s="1"/>
  <c r="J16" i="28" s="1"/>
  <c r="G17" i="4"/>
  <c r="I17" i="4"/>
  <c r="G17" i="28" s="1"/>
  <c r="J17" i="28" s="1"/>
  <c r="G18" i="4"/>
  <c r="I18" i="4"/>
  <c r="G18" i="28" s="1"/>
  <c r="J18" i="28" s="1"/>
  <c r="G19" i="4"/>
  <c r="I19" i="4"/>
  <c r="G19" i="28" s="1"/>
  <c r="J19" i="28" s="1"/>
  <c r="G20" i="4"/>
  <c r="I20" i="4"/>
  <c r="G20" i="28" s="1"/>
  <c r="J20" i="28" s="1"/>
  <c r="G21" i="4"/>
  <c r="I21" i="4"/>
  <c r="G21" i="28" s="1"/>
  <c r="J21" i="28" s="1"/>
  <c r="G22" i="4"/>
  <c r="I22" i="4"/>
  <c r="G22" i="28" s="1"/>
  <c r="J22" i="28" s="1"/>
  <c r="G23" i="4"/>
  <c r="I23" i="4"/>
  <c r="G23" i="28" s="1"/>
  <c r="J23" i="28" s="1"/>
  <c r="G24" i="4"/>
  <c r="I24" i="4"/>
  <c r="G24" i="28" s="1"/>
  <c r="J24" i="28" s="1"/>
  <c r="G25" i="4"/>
  <c r="I25" i="4"/>
  <c r="G25" i="28" s="1"/>
  <c r="J25" i="28" s="1"/>
  <c r="G26" i="4"/>
  <c r="I26" i="4"/>
  <c r="G26" i="28" s="1"/>
  <c r="J26" i="28" s="1"/>
  <c r="G27" i="4"/>
  <c r="I27" i="4"/>
  <c r="G27" i="28" s="1"/>
  <c r="J27" i="28" s="1"/>
  <c r="G28" i="4"/>
  <c r="I28" i="4"/>
  <c r="G28" i="28" s="1"/>
  <c r="J28" i="28" s="1"/>
  <c r="G29" i="4"/>
  <c r="I29" i="4"/>
  <c r="G29" i="28" s="1"/>
  <c r="J29" i="28" s="1"/>
  <c r="G30" i="4"/>
  <c r="I30" i="4"/>
  <c r="G30" i="28" s="1"/>
  <c r="J30" i="28" s="1"/>
  <c r="G31" i="4"/>
  <c r="I31" i="4"/>
  <c r="G31" i="28" s="1"/>
  <c r="J31" i="28" s="1"/>
  <c r="G32" i="4"/>
  <c r="I32" i="4"/>
  <c r="G32" i="28" s="1"/>
  <c r="J32" i="28" s="1"/>
  <c r="G33" i="4"/>
  <c r="I33" i="4"/>
  <c r="G33" i="28" s="1"/>
  <c r="J33" i="28" s="1"/>
  <c r="G34" i="4"/>
  <c r="I34" i="4"/>
  <c r="G34" i="28" s="1"/>
  <c r="J34" i="28" s="1"/>
  <c r="G35" i="4"/>
  <c r="I35" i="4"/>
  <c r="G35" i="28" s="1"/>
  <c r="J35" i="28" s="1"/>
  <c r="G36" i="4"/>
  <c r="I36" i="4"/>
  <c r="G36" i="28" s="1"/>
  <c r="J36" i="28" s="1"/>
  <c r="G37" i="4"/>
  <c r="I37" i="4"/>
  <c r="G37" i="28" s="1"/>
  <c r="J37" i="28" s="1"/>
  <c r="E38" i="3"/>
  <c r="O48" i="12" s="1"/>
  <c r="G15" i="6"/>
  <c r="G16" i="6"/>
  <c r="I16" i="6"/>
  <c r="G16" i="30" s="1"/>
  <c r="J16" i="30" s="1"/>
  <c r="C17" i="6"/>
  <c r="G38" i="4"/>
  <c r="C38" i="3"/>
  <c r="G17" i="6"/>
  <c r="I38" i="4"/>
  <c r="O49" i="12" s="1"/>
  <c r="D72" i="23"/>
  <c r="A15" i="16" s="1"/>
  <c r="I28" i="34" s="1"/>
  <c r="I27" i="34" s="1"/>
  <c r="F14" i="30"/>
  <c r="H14" i="30"/>
  <c r="H15" i="29"/>
  <c r="G13" i="32"/>
  <c r="G112" i="32"/>
  <c r="G17" i="32"/>
  <c r="G20" i="32"/>
  <c r="G21" i="32"/>
  <c r="G24" i="32"/>
  <c r="G25" i="32"/>
  <c r="G28" i="32"/>
  <c r="G32" i="32"/>
  <c r="G36" i="32"/>
  <c r="G41" i="32"/>
  <c r="G44" i="32"/>
  <c r="G45" i="32"/>
  <c r="G46" i="32"/>
  <c r="G48" i="32"/>
  <c r="G50" i="32"/>
  <c r="G52" i="32"/>
  <c r="G53" i="32"/>
  <c r="G54" i="32"/>
  <c r="G60" i="32"/>
  <c r="G62" i="32"/>
  <c r="G64" i="32"/>
  <c r="G65" i="32"/>
  <c r="G68" i="32"/>
  <c r="G69" i="32"/>
  <c r="G70" i="32"/>
  <c r="G72" i="32"/>
  <c r="G74" i="32"/>
  <c r="G78" i="32"/>
  <c r="G79" i="32"/>
  <c r="G80" i="32"/>
  <c r="G82" i="32"/>
  <c r="G83" i="32"/>
  <c r="G84" i="32"/>
  <c r="G87" i="32"/>
  <c r="G88" i="32"/>
  <c r="G90" i="32"/>
  <c r="G94" i="32"/>
  <c r="G95" i="32"/>
  <c r="G96" i="32"/>
  <c r="G98" i="32"/>
  <c r="G99" i="32"/>
  <c r="H21" i="26"/>
  <c r="H23" i="26"/>
  <c r="H24" i="26"/>
  <c r="H25" i="26"/>
  <c r="H26" i="26"/>
  <c r="H28" i="26"/>
  <c r="H29" i="26"/>
  <c r="H31" i="26"/>
  <c r="H32" i="26"/>
  <c r="H33" i="26"/>
  <c r="H34" i="26"/>
  <c r="H36" i="26"/>
  <c r="H37" i="26"/>
  <c r="H39" i="26"/>
  <c r="H40" i="26"/>
  <c r="H41" i="26"/>
  <c r="H42" i="26"/>
  <c r="H15" i="28"/>
  <c r="H16" i="28"/>
  <c r="H19" i="28"/>
  <c r="H20" i="28"/>
  <c r="H23" i="28"/>
  <c r="F23" i="28"/>
  <c r="H24" i="28"/>
  <c r="F24" i="28"/>
  <c r="F25" i="28"/>
  <c r="H27" i="28"/>
  <c r="F27" i="28"/>
  <c r="H28" i="28"/>
  <c r="F28" i="28"/>
  <c r="H31" i="28"/>
  <c r="F31" i="28"/>
  <c r="H32" i="28"/>
  <c r="F32" i="28"/>
  <c r="F33" i="28"/>
  <c r="H35" i="28"/>
  <c r="F35" i="28"/>
  <c r="H36" i="28"/>
  <c r="F36" i="28"/>
  <c r="F15" i="28"/>
  <c r="F16" i="28"/>
  <c r="F19" i="28"/>
  <c r="F20" i="28"/>
  <c r="H16" i="30"/>
  <c r="F49" i="26"/>
  <c r="F10" i="35" s="1"/>
  <c r="K64" i="32"/>
  <c r="K65" i="32"/>
  <c r="J65" i="32"/>
  <c r="K67" i="32"/>
  <c r="J67" i="32"/>
  <c r="K68" i="32"/>
  <c r="J68" i="32"/>
  <c r="K70" i="32"/>
  <c r="J70" i="32"/>
  <c r="J100" i="32"/>
  <c r="K110" i="32"/>
  <c r="J110" i="32"/>
  <c r="J111" i="32"/>
  <c r="K112" i="32"/>
  <c r="J112" i="32"/>
  <c r="K113" i="32"/>
  <c r="K72" i="32"/>
  <c r="J72" i="32"/>
  <c r="J73" i="32"/>
  <c r="K74" i="32"/>
  <c r="J74" i="32"/>
  <c r="K75" i="32"/>
  <c r="J77" i="32"/>
  <c r="K78" i="32"/>
  <c r="J78" i="32"/>
  <c r="K79" i="32"/>
  <c r="J79" i="32"/>
  <c r="K80" i="32"/>
  <c r="J80" i="32"/>
  <c r="K82" i="32"/>
  <c r="J82" i="32"/>
  <c r="K83" i="32"/>
  <c r="J83" i="32"/>
  <c r="K84" i="32"/>
  <c r="J84" i="32"/>
  <c r="J85" i="32"/>
  <c r="J86" i="32"/>
  <c r="K87" i="32"/>
  <c r="J87" i="32"/>
  <c r="K88" i="32"/>
  <c r="J88" i="32"/>
  <c r="J89" i="32"/>
  <c r="K90" i="32"/>
  <c r="J90" i="32"/>
  <c r="K91" i="32"/>
  <c r="J93" i="32"/>
  <c r="K94" i="32"/>
  <c r="J94" i="32"/>
  <c r="K95" i="32"/>
  <c r="J95" i="32"/>
  <c r="K96" i="32"/>
  <c r="J96" i="32"/>
  <c r="K98" i="32"/>
  <c r="J98" i="32"/>
  <c r="K99" i="32"/>
  <c r="J99" i="32"/>
  <c r="J15" i="32"/>
  <c r="J17" i="32"/>
  <c r="J20" i="32"/>
  <c r="J21" i="32"/>
  <c r="J23" i="32"/>
  <c r="J25" i="32"/>
  <c r="J27" i="32"/>
  <c r="J28" i="32"/>
  <c r="J31" i="32"/>
  <c r="J32" i="32"/>
  <c r="J33" i="32"/>
  <c r="J36" i="32"/>
  <c r="J39" i="32"/>
  <c r="J40" i="32"/>
  <c r="J43" i="32"/>
  <c r="J44" i="32"/>
  <c r="J45" i="32"/>
  <c r="J46" i="32"/>
  <c r="J47" i="32"/>
  <c r="J48" i="32"/>
  <c r="J50" i="32"/>
  <c r="J51" i="32"/>
  <c r="J52" i="32"/>
  <c r="J53" i="32"/>
  <c r="J54" i="32"/>
  <c r="J59" i="32"/>
  <c r="J60" i="32"/>
  <c r="J62" i="32"/>
  <c r="I127" i="32"/>
  <c r="G17" i="35" s="1"/>
  <c r="G122" i="32"/>
  <c r="K127" i="32"/>
  <c r="I17" i="35" s="1"/>
  <c r="G123" i="32"/>
  <c r="G124" i="32"/>
  <c r="G125" i="32"/>
  <c r="G126" i="32"/>
  <c r="L127" i="32"/>
  <c r="J17" i="35" s="1"/>
  <c r="J127" i="32"/>
  <c r="H17" i="35" s="1"/>
  <c r="G127" i="32"/>
  <c r="F17" i="35"/>
  <c r="C19" i="35"/>
  <c r="B14" i="34"/>
  <c r="K14" i="34" s="1"/>
  <c r="I41" i="34" s="1"/>
  <c r="I40" i="34" s="1"/>
  <c r="C20" i="35"/>
  <c r="C26" i="35"/>
  <c r="F26" i="35" s="1"/>
  <c r="B27" i="34" s="1"/>
  <c r="J28" i="33"/>
  <c r="G14" i="32"/>
  <c r="K19" i="32"/>
  <c r="K27" i="32"/>
  <c r="G27" i="32"/>
  <c r="G35" i="32"/>
  <c r="K43" i="32"/>
  <c r="G43" i="32"/>
  <c r="K51" i="32"/>
  <c r="G51" i="32"/>
  <c r="K59" i="32"/>
  <c r="G59" i="32"/>
  <c r="J38" i="32"/>
  <c r="J30" i="32"/>
  <c r="J26" i="32"/>
  <c r="J18" i="32"/>
  <c r="J14" i="32"/>
  <c r="J113" i="32"/>
  <c r="K18" i="32"/>
  <c r="K26" i="32"/>
  <c r="J57" i="32"/>
  <c r="K15" i="32"/>
  <c r="G15" i="32"/>
  <c r="K31" i="32"/>
  <c r="G31" i="32"/>
  <c r="K39" i="32"/>
  <c r="G39" i="32"/>
  <c r="G47" i="32"/>
  <c r="K55" i="32"/>
  <c r="G63" i="32"/>
  <c r="Q15" i="16" l="1"/>
  <c r="A26" i="16" s="1"/>
  <c r="J26" i="16" s="1"/>
  <c r="Y53" i="12" s="1"/>
  <c r="J14" i="28"/>
  <c r="G38" i="28"/>
  <c r="G12" i="35" s="1"/>
  <c r="T51" i="12"/>
  <c r="C33" i="36"/>
  <c r="F33" i="36" s="1"/>
  <c r="T47" i="12"/>
  <c r="C9" i="36"/>
  <c r="F9" i="36" s="1"/>
  <c r="F24" i="26"/>
  <c r="I24" i="26"/>
  <c r="F40" i="26"/>
  <c r="I40" i="26"/>
  <c r="I15" i="6"/>
  <c r="G15" i="30" s="1"/>
  <c r="J15" i="30" s="1"/>
  <c r="E18" i="35"/>
  <c r="I27" i="27"/>
  <c r="C15" i="36"/>
  <c r="F15" i="36" s="1"/>
  <c r="C21" i="36"/>
  <c r="F21" i="36" s="1"/>
  <c r="C27" i="36"/>
  <c r="F27" i="36" s="1"/>
  <c r="C39" i="36"/>
  <c r="F39" i="36" s="1"/>
  <c r="F45" i="36"/>
  <c r="F27" i="33" s="1"/>
  <c r="F28" i="33" s="1"/>
  <c r="G55" i="32"/>
  <c r="J61" i="32"/>
  <c r="J42" i="32"/>
  <c r="J35" i="32"/>
  <c r="J29" i="32"/>
  <c r="J24" i="32"/>
  <c r="J91" i="32"/>
  <c r="J75" i="32"/>
  <c r="K71" i="32"/>
  <c r="F17" i="28"/>
  <c r="H37" i="28"/>
  <c r="H29" i="28"/>
  <c r="H21" i="28"/>
  <c r="G61" i="32"/>
  <c r="G42" i="32"/>
  <c r="G33" i="32"/>
  <c r="K20" i="2"/>
  <c r="G20" i="26" s="1"/>
  <c r="J20" i="26" s="1"/>
  <c r="I17" i="6"/>
  <c r="O51" i="12" s="1"/>
  <c r="F27" i="26"/>
  <c r="F35" i="26"/>
  <c r="F43" i="26"/>
  <c r="F18" i="27"/>
  <c r="F26" i="27"/>
  <c r="F34" i="27"/>
  <c r="K22" i="32"/>
  <c r="K29" i="32"/>
  <c r="G30" i="32"/>
  <c r="K40" i="32"/>
  <c r="K57" i="32"/>
  <c r="I20" i="26"/>
  <c r="I28" i="26"/>
  <c r="I31" i="27"/>
  <c r="J22" i="32"/>
  <c r="D101" i="32"/>
  <c r="C15" i="35" s="1"/>
  <c r="J56" i="32"/>
  <c r="K92" i="32"/>
  <c r="K76" i="32"/>
  <c r="J114" i="32"/>
  <c r="J71" i="32"/>
  <c r="J66" i="32"/>
  <c r="F37" i="28"/>
  <c r="F29" i="28"/>
  <c r="F21" i="28"/>
  <c r="H17" i="28"/>
  <c r="H38" i="26"/>
  <c r="H30" i="26"/>
  <c r="H22" i="26"/>
  <c r="G86" i="32"/>
  <c r="F21" i="26"/>
  <c r="F29" i="26"/>
  <c r="F37" i="26"/>
  <c r="G38" i="27"/>
  <c r="G11" i="35" s="1"/>
  <c r="H37" i="27"/>
  <c r="F20" i="27"/>
  <c r="F28" i="27"/>
  <c r="F36" i="27"/>
  <c r="H17" i="29"/>
  <c r="H18" i="29" s="1"/>
  <c r="H13" i="35" s="1"/>
  <c r="I17" i="30"/>
  <c r="I14" i="35" s="1"/>
  <c r="D18" i="35"/>
  <c r="I32" i="26"/>
  <c r="I35" i="27"/>
  <c r="I19" i="27"/>
  <c r="T53" i="12"/>
  <c r="J97" i="32"/>
  <c r="J92" i="32"/>
  <c r="J81" i="32"/>
  <c r="J76" i="32"/>
  <c r="H33" i="28"/>
  <c r="H25" i="28"/>
  <c r="H43" i="26"/>
  <c r="H35" i="26"/>
  <c r="H27" i="26"/>
  <c r="G58" i="32"/>
  <c r="F16" i="30"/>
  <c r="C38" i="27"/>
  <c r="F31" i="26"/>
  <c r="F39" i="26"/>
  <c r="C38" i="28"/>
  <c r="I36" i="26"/>
  <c r="I14" i="27"/>
  <c r="I23" i="27"/>
  <c r="G27" i="7"/>
  <c r="G23" i="7"/>
  <c r="G35" i="7"/>
  <c r="G31" i="7"/>
  <c r="G42" i="7"/>
  <c r="I114" i="32"/>
  <c r="L114" i="32" s="1"/>
  <c r="I113" i="32"/>
  <c r="L113" i="32" s="1"/>
  <c r="G112" i="7"/>
  <c r="K115" i="32"/>
  <c r="I16" i="35" s="1"/>
  <c r="I111" i="32"/>
  <c r="L111" i="32" s="1"/>
  <c r="J115" i="32"/>
  <c r="H16" i="35" s="1"/>
  <c r="C19" i="33"/>
  <c r="I110" i="32"/>
  <c r="G15" i="29"/>
  <c r="E18" i="5"/>
  <c r="O50" i="12" s="1"/>
  <c r="J44" i="26"/>
  <c r="J10" i="35" s="1"/>
  <c r="J38" i="28"/>
  <c r="J12" i="35" s="1"/>
  <c r="J38" i="27"/>
  <c r="J11" i="35" s="1"/>
  <c r="K23" i="32"/>
  <c r="K34" i="32"/>
  <c r="J34" i="32"/>
  <c r="G19" i="32"/>
  <c r="C45" i="36"/>
  <c r="J58" i="32"/>
  <c r="J13" i="32"/>
  <c r="K69" i="32"/>
  <c r="H15" i="30"/>
  <c r="H17" i="30" s="1"/>
  <c r="H14" i="35" s="1"/>
  <c r="H18" i="28"/>
  <c r="H14" i="28"/>
  <c r="G44" i="26"/>
  <c r="G10" i="35" s="1"/>
  <c r="G111" i="32"/>
  <c r="K44" i="2"/>
  <c r="O47" i="12" s="1"/>
  <c r="F15" i="30"/>
  <c r="F17" i="30" s="1"/>
  <c r="F14" i="35" s="1"/>
  <c r="G14" i="30"/>
  <c r="G26" i="7"/>
  <c r="G30" i="7"/>
  <c r="G34" i="7"/>
  <c r="G38" i="7"/>
  <c r="H24" i="32"/>
  <c r="I24" i="32" s="1"/>
  <c r="L24" i="32" s="1"/>
  <c r="H25" i="32"/>
  <c r="I25" i="32" s="1"/>
  <c r="L25" i="32" s="1"/>
  <c r="H28" i="32"/>
  <c r="I28" i="32" s="1"/>
  <c r="L28" i="32" s="1"/>
  <c r="H29" i="32"/>
  <c r="I29" i="32" s="1"/>
  <c r="L29" i="32" s="1"/>
  <c r="H32" i="32"/>
  <c r="I32" i="32" s="1"/>
  <c r="L32" i="32" s="1"/>
  <c r="H33" i="32"/>
  <c r="I33" i="32" s="1"/>
  <c r="L33" i="32" s="1"/>
  <c r="H36" i="32"/>
  <c r="I36" i="32" s="1"/>
  <c r="L36" i="32" s="1"/>
  <c r="H37" i="32"/>
  <c r="I37" i="32" s="1"/>
  <c r="L37" i="32" s="1"/>
  <c r="H40" i="32"/>
  <c r="I40" i="32" s="1"/>
  <c r="L40" i="32" s="1"/>
  <c r="F16" i="29"/>
  <c r="F18" i="29" s="1"/>
  <c r="K16" i="32"/>
  <c r="K37" i="32"/>
  <c r="G38" i="32"/>
  <c r="K41" i="32"/>
  <c r="K49" i="32"/>
  <c r="K56" i="32"/>
  <c r="C17" i="30"/>
  <c r="C14" i="35" s="1"/>
  <c r="G114" i="32"/>
  <c r="D26" i="35"/>
  <c r="B25" i="34" s="1"/>
  <c r="I14" i="28"/>
  <c r="I30" i="28"/>
  <c r="I22" i="28"/>
  <c r="C18" i="29"/>
  <c r="G49" i="32"/>
  <c r="D115" i="32"/>
  <c r="C16" i="35" s="1"/>
  <c r="J63" i="32"/>
  <c r="F18" i="28"/>
  <c r="F14" i="28"/>
  <c r="H34" i="28"/>
  <c r="H30" i="28"/>
  <c r="H26" i="28"/>
  <c r="H22" i="28"/>
  <c r="G97" i="32"/>
  <c r="G93" i="32"/>
  <c r="G89" i="32"/>
  <c r="G85" i="32"/>
  <c r="G81" i="32"/>
  <c r="G77" i="32"/>
  <c r="G73" i="32"/>
  <c r="G100" i="32"/>
  <c r="G66" i="32"/>
  <c r="G37" i="32"/>
  <c r="F22" i="26"/>
  <c r="F26" i="26"/>
  <c r="F30" i="26"/>
  <c r="F34" i="26"/>
  <c r="F38" i="26"/>
  <c r="F42" i="26"/>
  <c r="H18" i="27"/>
  <c r="H22" i="27"/>
  <c r="H26" i="27"/>
  <c r="H30" i="27"/>
  <c r="H34" i="27"/>
  <c r="F15" i="27"/>
  <c r="F17" i="27"/>
  <c r="F21" i="27"/>
  <c r="F25" i="27"/>
  <c r="F29" i="27"/>
  <c r="F33" i="27"/>
  <c r="F37" i="27"/>
  <c r="I25" i="27"/>
  <c r="I21" i="27"/>
  <c r="I17" i="27"/>
  <c r="I16" i="29"/>
  <c r="I34" i="28"/>
  <c r="I26" i="28"/>
  <c r="I15" i="29"/>
  <c r="I18" i="29" s="1"/>
  <c r="I13" i="35" s="1"/>
  <c r="E26" i="35"/>
  <c r="B26" i="34" s="1"/>
  <c r="J16" i="32"/>
  <c r="H44" i="26" l="1"/>
  <c r="H10" i="35" s="1"/>
  <c r="I44" i="26"/>
  <c r="I10" i="35" s="1"/>
  <c r="G101" i="32"/>
  <c r="F15" i="35" s="1"/>
  <c r="H38" i="27"/>
  <c r="H11" i="35" s="1"/>
  <c r="C18" i="35"/>
  <c r="I38" i="27"/>
  <c r="I11" i="35" s="1"/>
  <c r="G98" i="7"/>
  <c r="O52" i="12" s="1"/>
  <c r="O53" i="12" s="1"/>
  <c r="L101" i="32"/>
  <c r="J15" i="35" s="1"/>
  <c r="K101" i="32"/>
  <c r="I15" i="35" s="1"/>
  <c r="I115" i="32"/>
  <c r="G16" i="35" s="1"/>
  <c r="L110" i="32"/>
  <c r="L115" i="32" s="1"/>
  <c r="J16" i="35" s="1"/>
  <c r="J15" i="29"/>
  <c r="J18" i="29" s="1"/>
  <c r="J13" i="35" s="1"/>
  <c r="G18" i="29"/>
  <c r="G13" i="35" s="1"/>
  <c r="G115" i="32"/>
  <c r="F16" i="35" s="1"/>
  <c r="B28" i="34"/>
  <c r="H38" i="28"/>
  <c r="H12" i="35" s="1"/>
  <c r="J101" i="32"/>
  <c r="H15" i="35" s="1"/>
  <c r="G17" i="30"/>
  <c r="G14" i="35" s="1"/>
  <c r="J14" i="30"/>
  <c r="J17" i="30" s="1"/>
  <c r="J14" i="35" s="1"/>
  <c r="F38" i="28"/>
  <c r="I38" i="28"/>
  <c r="I12" i="35" s="1"/>
  <c r="I101" i="32"/>
  <c r="G15" i="35" s="1"/>
  <c r="I18" i="35"/>
  <c r="I26" i="35" s="1"/>
  <c r="E26" i="34" s="1"/>
  <c r="F18" i="35" l="1"/>
  <c r="J18" i="35"/>
  <c r="J26" i="35" s="1"/>
  <c r="E27" i="34" s="1"/>
  <c r="G18" i="35"/>
  <c r="G26" i="35" s="1"/>
  <c r="H18" i="35"/>
  <c r="H26" i="35" s="1"/>
  <c r="E25" i="34" s="1"/>
  <c r="P25" i="34"/>
  <c r="M27" i="34"/>
  <c r="B38" i="34"/>
  <c r="B40" i="34"/>
  <c r="B27" i="33" s="1"/>
  <c r="P27" i="34"/>
  <c r="E40" i="34" s="1"/>
  <c r="M25" i="34"/>
  <c r="M38" i="34"/>
  <c r="C25" i="33" s="1"/>
  <c r="P26" i="34"/>
  <c r="E39" i="34" s="1"/>
  <c r="M26" i="34"/>
  <c r="B39" i="34"/>
  <c r="M39" i="34"/>
  <c r="C26" i="33" s="1"/>
  <c r="E28" i="34" l="1"/>
  <c r="P28" i="34"/>
  <c r="E38" i="34"/>
  <c r="E41" i="34" s="1"/>
  <c r="B26" i="33"/>
  <c r="I39" i="34"/>
  <c r="B25" i="33"/>
  <c r="B41" i="34"/>
  <c r="I38" i="34"/>
  <c r="C28" i="33"/>
  <c r="J27" i="33"/>
  <c r="G27" i="33"/>
  <c r="J25" i="33" l="1"/>
  <c r="G25" i="33"/>
  <c r="J26" i="33"/>
  <c r="G26" i="33"/>
  <c r="G28" i="33" l="1"/>
</calcChain>
</file>

<file path=xl/comments1.xml><?xml version="1.0" encoding="utf-8"?>
<comments xmlns="http://schemas.openxmlformats.org/spreadsheetml/2006/main">
  <authors>
    <author>　</author>
  </authors>
  <commentList>
    <comment ref="C15" authorId="0">
      <text>
        <r>
          <rPr>
            <b/>
            <sz val="9"/>
            <color indexed="81"/>
            <rFont val="ＭＳ Ｐゴシック"/>
            <family val="3"/>
            <charset val="128"/>
          </rPr>
          <t>暫定値としてFY27実績を記入（FY28実績に更新予定）</t>
        </r>
      </text>
    </comment>
    <comment ref="L15" authorId="0">
      <text>
        <r>
          <rPr>
            <b/>
            <sz val="9"/>
            <color indexed="81"/>
            <rFont val="ＭＳ Ｐゴシック"/>
            <family val="3"/>
            <charset val="128"/>
          </rPr>
          <t>暫定値としてFY27実績を記入（FY28実績に更新予定）</t>
        </r>
      </text>
    </comment>
    <comment ref="D26" authorId="0">
      <text>
        <r>
          <rPr>
            <b/>
            <sz val="9"/>
            <color indexed="81"/>
            <rFont val="ＭＳ Ｐゴシック"/>
            <family val="3"/>
            <charset val="128"/>
          </rPr>
          <t>暫定値としてFY27実績を記入（FY28実績に更新予定）</t>
        </r>
      </text>
    </comment>
  </commentList>
</comments>
</file>

<file path=xl/sharedStrings.xml><?xml version="1.0" encoding="utf-8"?>
<sst xmlns="http://schemas.openxmlformats.org/spreadsheetml/2006/main" count="1398" uniqueCount="641">
  <si>
    <t>原料炭</t>
    <rPh sb="0" eb="2">
      <t>ゲンリョウ</t>
    </rPh>
    <rPh sb="2" eb="3">
      <t>スミ</t>
    </rPh>
    <phoneticPr fontId="2"/>
  </si>
  <si>
    <t>一般炭</t>
    <rPh sb="0" eb="2">
      <t>イッパン</t>
    </rPh>
    <rPh sb="2" eb="3">
      <t>スミ</t>
    </rPh>
    <phoneticPr fontId="2"/>
  </si>
  <si>
    <t>無煙炭</t>
    <rPh sb="0" eb="3">
      <t>ムエンタン</t>
    </rPh>
    <phoneticPr fontId="2"/>
  </si>
  <si>
    <t>コークス炉ガス</t>
    <rPh sb="4" eb="5">
      <t>ロ</t>
    </rPh>
    <phoneticPr fontId="2"/>
  </si>
  <si>
    <t>高炉ガス</t>
    <rPh sb="0" eb="2">
      <t>コウロ</t>
    </rPh>
    <phoneticPr fontId="2"/>
  </si>
  <si>
    <t>転炉ガス</t>
    <rPh sb="0" eb="2">
      <t>テンロ</t>
    </rPh>
    <phoneticPr fontId="2"/>
  </si>
  <si>
    <t>原油</t>
    <rPh sb="0" eb="2">
      <t>ゲンユ</t>
    </rPh>
    <phoneticPr fontId="2"/>
  </si>
  <si>
    <t>液化石油ガス（ＬＰＧ）</t>
    <rPh sb="0" eb="2">
      <t>エキカ</t>
    </rPh>
    <rPh sb="2" eb="4">
      <t>セキユ</t>
    </rPh>
    <phoneticPr fontId="2"/>
  </si>
  <si>
    <t>ジェット燃料油</t>
    <rPh sb="4" eb="6">
      <t>ネンリョウ</t>
    </rPh>
    <rPh sb="6" eb="7">
      <t>ユ</t>
    </rPh>
    <phoneticPr fontId="2"/>
  </si>
  <si>
    <t>灯油</t>
    <rPh sb="0" eb="2">
      <t>トウユ</t>
    </rPh>
    <phoneticPr fontId="2"/>
  </si>
  <si>
    <t>軽油</t>
    <rPh sb="0" eb="2">
      <t>ケイユ</t>
    </rPh>
    <phoneticPr fontId="2"/>
  </si>
  <si>
    <t>Ａ重油</t>
    <rPh sb="1" eb="3">
      <t>ジュウユ</t>
    </rPh>
    <phoneticPr fontId="2"/>
  </si>
  <si>
    <t>Ｂ・Ｃ重油</t>
    <rPh sb="3" eb="5">
      <t>ジュウユ</t>
    </rPh>
    <phoneticPr fontId="2"/>
  </si>
  <si>
    <t>石油アスファルト</t>
    <rPh sb="0" eb="2">
      <t>セキユ</t>
    </rPh>
    <phoneticPr fontId="2"/>
  </si>
  <si>
    <t>石油コークス</t>
    <rPh sb="0" eb="2">
      <t>セキユ</t>
    </rPh>
    <phoneticPr fontId="2"/>
  </si>
  <si>
    <t>石油系炭化水素ガス</t>
    <rPh sb="0" eb="3">
      <t>セキユケイ</t>
    </rPh>
    <rPh sb="3" eb="5">
      <t>タンカ</t>
    </rPh>
    <rPh sb="5" eb="7">
      <t>スイソ</t>
    </rPh>
    <phoneticPr fontId="2"/>
  </si>
  <si>
    <t>液化天然ガス（ＬＮＧ）</t>
    <rPh sb="0" eb="2">
      <t>エキカ</t>
    </rPh>
    <rPh sb="2" eb="4">
      <t>テンネン</t>
    </rPh>
    <phoneticPr fontId="2"/>
  </si>
  <si>
    <t>都市ガス</t>
    <rPh sb="0" eb="2">
      <t>トシ</t>
    </rPh>
    <phoneticPr fontId="2"/>
  </si>
  <si>
    <t>石油</t>
    <rPh sb="0" eb="2">
      <t>セキユ</t>
    </rPh>
    <phoneticPr fontId="2"/>
  </si>
  <si>
    <t>燃料使用量</t>
    <rPh sb="0" eb="2">
      <t>ネンリョウ</t>
    </rPh>
    <rPh sb="2" eb="5">
      <t>シヨウリョウ</t>
    </rPh>
    <phoneticPr fontId="2"/>
  </si>
  <si>
    <t>千kl</t>
    <rPh sb="0" eb="1">
      <t>セン</t>
    </rPh>
    <phoneticPr fontId="2"/>
  </si>
  <si>
    <t>総発熱量
（MJ）</t>
    <rPh sb="0" eb="4">
      <t>ソウハツネツリョウ</t>
    </rPh>
    <phoneticPr fontId="2"/>
  </si>
  <si>
    <t>一般炭</t>
  </si>
  <si>
    <t>小計</t>
    <rPh sb="0" eb="1">
      <t>ショウ</t>
    </rPh>
    <rPh sb="1" eb="2">
      <t>ケイ</t>
    </rPh>
    <phoneticPr fontId="2"/>
  </si>
  <si>
    <t>t</t>
  </si>
  <si>
    <t>MJ/t</t>
  </si>
  <si>
    <t>無煙炭</t>
    <rPh sb="0" eb="2">
      <t>ムエン</t>
    </rPh>
    <phoneticPr fontId="2"/>
  </si>
  <si>
    <t>MJ/千kl</t>
  </si>
  <si>
    <t>MJ/千kl</t>
    <rPh sb="3" eb="4">
      <t>セン</t>
    </rPh>
    <phoneticPr fontId="2"/>
  </si>
  <si>
    <t>千kl</t>
  </si>
  <si>
    <t>天然ガス</t>
    <rPh sb="0" eb="2">
      <t>テンネン</t>
    </rPh>
    <phoneticPr fontId="2"/>
  </si>
  <si>
    <t>MJ/千㎥</t>
    <rPh sb="3" eb="4">
      <t>セン</t>
    </rPh>
    <phoneticPr fontId="2"/>
  </si>
  <si>
    <t>小　　計</t>
    <rPh sb="0" eb="1">
      <t>ショウ</t>
    </rPh>
    <rPh sb="3" eb="4">
      <t>ケイ</t>
    </rPh>
    <phoneticPr fontId="2"/>
  </si>
  <si>
    <t>事業者の名称</t>
    <rPh sb="0" eb="3">
      <t>ジギョウシャ</t>
    </rPh>
    <rPh sb="4" eb="6">
      <t>メイショウ</t>
    </rPh>
    <phoneticPr fontId="2"/>
  </si>
  <si>
    <t>燃料種</t>
    <rPh sb="0" eb="2">
      <t>ネンリョウ</t>
    </rPh>
    <rPh sb="2" eb="3">
      <t>シュ</t>
    </rPh>
    <phoneticPr fontId="2"/>
  </si>
  <si>
    <t>原料炭</t>
    <rPh sb="0" eb="2">
      <t>ゲンリョウ</t>
    </rPh>
    <rPh sb="2" eb="3">
      <t>タン</t>
    </rPh>
    <phoneticPr fontId="2"/>
  </si>
  <si>
    <t>一般炭</t>
    <rPh sb="0" eb="2">
      <t>イッパン</t>
    </rPh>
    <rPh sb="2" eb="3">
      <t>タン</t>
    </rPh>
    <phoneticPr fontId="2"/>
  </si>
  <si>
    <r>
      <t>千Nm</t>
    </r>
    <r>
      <rPr>
        <vertAlign val="superscript"/>
        <sz val="8"/>
        <rFont val="ＭＳ Ｐゴシック"/>
        <family val="3"/>
        <charset val="128"/>
      </rPr>
      <t>3</t>
    </r>
    <rPh sb="0" eb="1">
      <t>セン</t>
    </rPh>
    <phoneticPr fontId="2"/>
  </si>
  <si>
    <t>（参考）</t>
    <rPh sb="1" eb="3">
      <t>サンコウ</t>
    </rPh>
    <phoneticPr fontId="2"/>
  </si>
  <si>
    <t>＜自社分＞／＜他社分＞</t>
    <rPh sb="1" eb="3">
      <t>ジシャ</t>
    </rPh>
    <rPh sb="3" eb="4">
      <t>ブン</t>
    </rPh>
    <rPh sb="7" eb="9">
      <t>タシャ</t>
    </rPh>
    <rPh sb="9" eb="10">
      <t>ブン</t>
    </rPh>
    <phoneticPr fontId="2"/>
  </si>
  <si>
    <t>≪表２≫</t>
    <rPh sb="1" eb="2">
      <t>ヒョウ</t>
    </rPh>
    <phoneticPr fontId="2"/>
  </si>
  <si>
    <t>≪表１≫</t>
    <rPh sb="1" eb="2">
      <t>ヒョウ</t>
    </rPh>
    <phoneticPr fontId="2"/>
  </si>
  <si>
    <t>≪表３≫</t>
    <rPh sb="1" eb="2">
      <t>ヒョウ</t>
    </rPh>
    <phoneticPr fontId="2"/>
  </si>
  <si>
    <t>　○燃料区分及び総発熱量が判明する場合</t>
    <rPh sb="2" eb="4">
      <t>ネンリョウ</t>
    </rPh>
    <rPh sb="4" eb="6">
      <t>クブン</t>
    </rPh>
    <rPh sb="6" eb="7">
      <t>オヨ</t>
    </rPh>
    <rPh sb="8" eb="12">
      <t>ソウハツネツリョウ</t>
    </rPh>
    <rPh sb="13" eb="15">
      <t>ハンメイ</t>
    </rPh>
    <rPh sb="17" eb="19">
      <t>バアイ</t>
    </rPh>
    <phoneticPr fontId="2"/>
  </si>
  <si>
    <t>燃料区分毎の
総発熱量
（MJ）</t>
    <rPh sb="0" eb="2">
      <t>ネンリョウ</t>
    </rPh>
    <rPh sb="2" eb="4">
      <t>クブン</t>
    </rPh>
    <rPh sb="4" eb="5">
      <t>ゴト</t>
    </rPh>
    <rPh sb="7" eb="11">
      <t>ソウハツネツリョウ</t>
    </rPh>
    <phoneticPr fontId="2"/>
  </si>
  <si>
    <t>　○燃料区分及び受電電力量が判明する場合</t>
    <rPh sb="2" eb="4">
      <t>ネンリョウ</t>
    </rPh>
    <rPh sb="4" eb="6">
      <t>クブン</t>
    </rPh>
    <rPh sb="6" eb="7">
      <t>オヨ</t>
    </rPh>
    <rPh sb="8" eb="10">
      <t>ジュデン</t>
    </rPh>
    <rPh sb="10" eb="13">
      <t>デンリョクリョウ</t>
    </rPh>
    <rPh sb="14" eb="16">
      <t>ハンメイ</t>
    </rPh>
    <rPh sb="18" eb="20">
      <t>バアイ</t>
    </rPh>
    <phoneticPr fontId="2"/>
  </si>
  <si>
    <t>燃料区分</t>
    <rPh sb="0" eb="2">
      <t>ネンリョウ</t>
    </rPh>
    <rPh sb="2" eb="4">
      <t>クブン</t>
    </rPh>
    <phoneticPr fontId="2"/>
  </si>
  <si>
    <t>≪表６≫</t>
    <rPh sb="1" eb="2">
      <t>ヒョウ</t>
    </rPh>
    <phoneticPr fontId="2"/>
  </si>
  <si>
    <t>≪表５≫</t>
    <rPh sb="1" eb="2">
      <t>ヒョウ</t>
    </rPh>
    <phoneticPr fontId="2"/>
  </si>
  <si>
    <t>≪表４≫</t>
    <rPh sb="1" eb="2">
      <t>ヒョウ</t>
    </rPh>
    <phoneticPr fontId="2"/>
  </si>
  <si>
    <t>第４欄</t>
    <rPh sb="0" eb="1">
      <t>ダイ</t>
    </rPh>
    <rPh sb="2" eb="3">
      <t>ラン</t>
    </rPh>
    <phoneticPr fontId="2"/>
  </si>
  <si>
    <t>第５欄</t>
    <rPh sb="0" eb="1">
      <t>ダイ</t>
    </rPh>
    <rPh sb="2" eb="3">
      <t>ラン</t>
    </rPh>
    <phoneticPr fontId="2"/>
  </si>
  <si>
    <t>単位発熱量（GJ/t）</t>
    <rPh sb="0" eb="2">
      <t>タンイ</t>
    </rPh>
    <rPh sb="2" eb="4">
      <t>ハツネツ</t>
    </rPh>
    <rPh sb="4" eb="5">
      <t>リョウ</t>
    </rPh>
    <phoneticPr fontId="2"/>
  </si>
  <si>
    <t>排出係数（t-C/GJ）</t>
    <rPh sb="0" eb="2">
      <t>ハイシュツ</t>
    </rPh>
    <rPh sb="2" eb="4">
      <t>ケイスウ</t>
    </rPh>
    <phoneticPr fontId="2"/>
  </si>
  <si>
    <r>
      <t>千</t>
    </r>
    <r>
      <rPr>
        <sz val="11"/>
        <rFont val="ＭＳ Ｐゴシック"/>
        <family val="3"/>
        <charset val="128"/>
      </rPr>
      <t>Nm</t>
    </r>
    <r>
      <rPr>
        <vertAlign val="superscript"/>
        <sz val="11"/>
        <rFont val="ＭＳ Ｐゴシック"/>
        <family val="3"/>
        <charset val="128"/>
      </rPr>
      <t>3</t>
    </r>
    <rPh sb="0" eb="1">
      <t>セン</t>
    </rPh>
    <phoneticPr fontId="2"/>
  </si>
  <si>
    <r>
      <t>受電電力量　　　
（１０</t>
    </r>
    <r>
      <rPr>
        <vertAlign val="superscript"/>
        <sz val="10"/>
        <rFont val="ＭＳ Ｐゴシック"/>
        <family val="3"/>
        <charset val="128"/>
      </rPr>
      <t>３</t>
    </r>
    <r>
      <rPr>
        <sz val="10"/>
        <rFont val="ＭＳ Ｐゴシック"/>
        <family val="3"/>
        <charset val="128"/>
      </rPr>
      <t>ｋＷｈ）</t>
    </r>
    <rPh sb="0" eb="2">
      <t>ジュデン</t>
    </rPh>
    <rPh sb="2" eb="5">
      <t>デンリョクリョウ</t>
    </rPh>
    <phoneticPr fontId="2"/>
  </si>
  <si>
    <r>
      <t>受電電力量
（１０</t>
    </r>
    <r>
      <rPr>
        <vertAlign val="superscript"/>
        <sz val="10"/>
        <rFont val="ＭＳ Ｐゴシック"/>
        <family val="3"/>
        <charset val="128"/>
      </rPr>
      <t>３</t>
    </r>
    <r>
      <rPr>
        <sz val="10"/>
        <rFont val="ＭＳ Ｐゴシック"/>
        <family val="3"/>
        <charset val="128"/>
      </rPr>
      <t>ｋＷｈ）</t>
    </r>
    <rPh sb="0" eb="2">
      <t>ジュデン</t>
    </rPh>
    <rPh sb="2" eb="5">
      <t>デンリョクリョウ</t>
    </rPh>
    <phoneticPr fontId="2"/>
  </si>
  <si>
    <t>＜他社分＞</t>
    <rPh sb="1" eb="3">
      <t>タシャ</t>
    </rPh>
    <rPh sb="3" eb="4">
      <t>ブン</t>
    </rPh>
    <phoneticPr fontId="2"/>
  </si>
  <si>
    <t>　○燃料使用量及び単位発熱量（測定値）が判明する場合</t>
    <rPh sb="2" eb="4">
      <t>ネンリョウ</t>
    </rPh>
    <rPh sb="4" eb="7">
      <t>シヨウリョウ</t>
    </rPh>
    <rPh sb="7" eb="8">
      <t>オヨ</t>
    </rPh>
    <rPh sb="9" eb="11">
      <t>タンイ</t>
    </rPh>
    <rPh sb="11" eb="13">
      <t>ハツネツ</t>
    </rPh>
    <rPh sb="13" eb="14">
      <t>リョウ</t>
    </rPh>
    <rPh sb="15" eb="18">
      <t>ソクテイチ</t>
    </rPh>
    <rPh sb="20" eb="22">
      <t>ハンメイ</t>
    </rPh>
    <rPh sb="24" eb="26">
      <t>バアイ</t>
    </rPh>
    <phoneticPr fontId="2"/>
  </si>
  <si>
    <t>　○燃料使用量が判明する場合</t>
    <rPh sb="2" eb="4">
      <t>ネンリョウ</t>
    </rPh>
    <rPh sb="4" eb="7">
      <t>シヨウリョウ</t>
    </rPh>
    <rPh sb="8" eb="10">
      <t>ハンメイ</t>
    </rPh>
    <rPh sb="12" eb="14">
      <t>バアイ</t>
    </rPh>
    <phoneticPr fontId="2"/>
  </si>
  <si>
    <t>平成　　年　　月　　日</t>
    <rPh sb="0" eb="2">
      <t>ヘイセイ</t>
    </rPh>
    <rPh sb="4" eb="5">
      <t>ネン</t>
    </rPh>
    <rPh sb="7" eb="8">
      <t>ガツ</t>
    </rPh>
    <rPh sb="10" eb="11">
      <t>ニチ</t>
    </rPh>
    <phoneticPr fontId="2"/>
  </si>
  <si>
    <t>販売電力量</t>
    <rPh sb="0" eb="2">
      <t>ハンバイ</t>
    </rPh>
    <rPh sb="2" eb="4">
      <t>デンリョク</t>
    </rPh>
    <rPh sb="4" eb="5">
      <t>リョウ</t>
    </rPh>
    <phoneticPr fontId="2"/>
  </si>
  <si>
    <t>〔把握できなかった理由〕</t>
    <rPh sb="1" eb="3">
      <t>ハアク</t>
    </rPh>
    <rPh sb="9" eb="11">
      <t>リユウ</t>
    </rPh>
    <phoneticPr fontId="2"/>
  </si>
  <si>
    <t>石炭</t>
    <rPh sb="0" eb="1">
      <t>セキ</t>
    </rPh>
    <rPh sb="1" eb="2">
      <t>スミ</t>
    </rPh>
    <phoneticPr fontId="2"/>
  </si>
  <si>
    <t>◎電源が特定できる場合　</t>
    <rPh sb="1" eb="3">
      <t>デンゲン</t>
    </rPh>
    <rPh sb="4" eb="6">
      <t>トクテイ</t>
    </rPh>
    <rPh sb="9" eb="11">
      <t>バアイ</t>
    </rPh>
    <phoneticPr fontId="2"/>
  </si>
  <si>
    <t>◎電源が特定できる場合</t>
    <rPh sb="1" eb="3">
      <t>デンゲン</t>
    </rPh>
    <rPh sb="4" eb="6">
      <t>トクテイ</t>
    </rPh>
    <rPh sb="9" eb="11">
      <t>バアイ</t>
    </rPh>
    <phoneticPr fontId="2"/>
  </si>
  <si>
    <t>　○燃料種ごとの総発熱量が判明する場合</t>
    <rPh sb="2" eb="4">
      <t>ネンリョウ</t>
    </rPh>
    <rPh sb="4" eb="5">
      <t>シュ</t>
    </rPh>
    <rPh sb="8" eb="12">
      <t>ソウハツネツリョウ</t>
    </rPh>
    <rPh sb="13" eb="15">
      <t>ハンメイ</t>
    </rPh>
    <rPh sb="17" eb="19">
      <t>バアイ</t>
    </rPh>
    <phoneticPr fontId="2"/>
  </si>
  <si>
    <t>　○燃料種ごとの受電電力量が判明する場合</t>
    <rPh sb="2" eb="4">
      <t>ネンリョウ</t>
    </rPh>
    <rPh sb="4" eb="5">
      <t>シュ</t>
    </rPh>
    <rPh sb="8" eb="10">
      <t>ジュデン</t>
    </rPh>
    <rPh sb="10" eb="12">
      <t>デンリョク</t>
    </rPh>
    <rPh sb="12" eb="13">
      <t>リョウ</t>
    </rPh>
    <rPh sb="14" eb="16">
      <t>ハンメイ</t>
    </rPh>
    <rPh sb="18" eb="20">
      <t>バアイ</t>
    </rPh>
    <phoneticPr fontId="2"/>
  </si>
  <si>
    <t>（出所）特定排出者の事業活動に伴う温室効果ガスの排出量算定に関する省令別表第１</t>
    <rPh sb="1" eb="3">
      <t>デドコロ</t>
    </rPh>
    <phoneticPr fontId="2"/>
  </si>
  <si>
    <t>発熱量</t>
    <rPh sb="0" eb="2">
      <t>ハツネツ</t>
    </rPh>
    <rPh sb="2" eb="3">
      <t>リョウ</t>
    </rPh>
    <phoneticPr fontId="2"/>
  </si>
  <si>
    <r>
      <t>燃料区分別
ＣＯ</t>
    </r>
    <r>
      <rPr>
        <vertAlign val="subscript"/>
        <sz val="10"/>
        <rFont val="ＭＳ Ｐゴシック"/>
        <family val="3"/>
        <charset val="128"/>
      </rPr>
      <t>２</t>
    </r>
    <r>
      <rPr>
        <sz val="10"/>
        <rFont val="ＭＳ Ｐゴシック"/>
        <family val="3"/>
        <charset val="128"/>
      </rPr>
      <t>排出係数
（t-CO</t>
    </r>
    <r>
      <rPr>
        <vertAlign val="subscript"/>
        <sz val="10"/>
        <rFont val="ＭＳ Ｐゴシック"/>
        <family val="3"/>
        <charset val="128"/>
      </rPr>
      <t>2</t>
    </r>
    <r>
      <rPr>
        <sz val="10"/>
        <rFont val="ＭＳ Ｐゴシック"/>
        <family val="3"/>
        <charset val="128"/>
      </rPr>
      <t>/GJ）</t>
    </r>
    <rPh sb="0" eb="2">
      <t>ネンリョウ</t>
    </rPh>
    <rPh sb="2" eb="4">
      <t>クブン</t>
    </rPh>
    <rPh sb="4" eb="5">
      <t>ベツ</t>
    </rPh>
    <rPh sb="11" eb="13">
      <t>ケイスウ</t>
    </rPh>
    <phoneticPr fontId="2"/>
  </si>
  <si>
    <t>単位発熱量（測定値）</t>
    <phoneticPr fontId="2"/>
  </si>
  <si>
    <t>燃料種別発熱量</t>
    <phoneticPr fontId="2"/>
  </si>
  <si>
    <r>
      <t>燃料区分ごとの総発熱量×燃料区分別ＣＯ</t>
    </r>
    <r>
      <rPr>
        <b/>
        <vertAlign val="subscript"/>
        <sz val="12"/>
        <rFont val="ＭＳ Ｐゴシック"/>
        <family val="3"/>
        <charset val="128"/>
      </rPr>
      <t>２</t>
    </r>
    <r>
      <rPr>
        <b/>
        <sz val="12"/>
        <rFont val="ＭＳ Ｐゴシック"/>
        <family val="3"/>
        <charset val="128"/>
      </rPr>
      <t>排出係数</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ネンリョウ</t>
    </rPh>
    <rPh sb="2" eb="4">
      <t>クブン</t>
    </rPh>
    <rPh sb="7" eb="11">
      <t>ソウハツネツリョウ</t>
    </rPh>
    <rPh sb="12" eb="14">
      <t>ネンリョウ</t>
    </rPh>
    <rPh sb="14" eb="16">
      <t>クブン</t>
    </rPh>
    <rPh sb="16" eb="17">
      <t>ベツ</t>
    </rPh>
    <rPh sb="20" eb="22">
      <t>ハイシュツ</t>
    </rPh>
    <rPh sb="22" eb="24">
      <t>ケイスウ</t>
    </rPh>
    <rPh sb="29" eb="31">
      <t>ハイシュツ</t>
    </rPh>
    <rPh sb="31" eb="32">
      <t>リョウ</t>
    </rPh>
    <phoneticPr fontId="2"/>
  </si>
  <si>
    <t>石炭</t>
    <rPh sb="0" eb="2">
      <t>セキタン</t>
    </rPh>
    <phoneticPr fontId="2"/>
  </si>
  <si>
    <t>LNG</t>
    <phoneticPr fontId="2"/>
  </si>
  <si>
    <t>把握率（％）</t>
    <phoneticPr fontId="2"/>
  </si>
  <si>
    <r>
      <t>燃料使用量×単位発熱量（測定値）×燃料種別排出係数</t>
    </r>
    <r>
      <rPr>
        <b/>
        <vertAlign val="superscript"/>
        <sz val="12"/>
        <rFont val="ＭＳ Ｐゴシック"/>
        <family val="3"/>
        <charset val="128"/>
      </rPr>
      <t>※1</t>
    </r>
    <r>
      <rPr>
        <b/>
        <sz val="12"/>
        <rFont val="ＭＳ Ｐゴシック"/>
        <family val="3"/>
        <charset val="128"/>
      </rPr>
      <t>×４４／１２＝ＣＯ</t>
    </r>
    <r>
      <rPr>
        <b/>
        <vertAlign val="subscript"/>
        <sz val="12"/>
        <rFont val="ＭＳ Ｐゴシック"/>
        <family val="3"/>
        <charset val="128"/>
      </rPr>
      <t>２</t>
    </r>
    <r>
      <rPr>
        <b/>
        <sz val="12"/>
        <rFont val="ＭＳ Ｐゴシック"/>
        <family val="3"/>
        <charset val="128"/>
      </rPr>
      <t>排出量</t>
    </r>
    <rPh sb="0" eb="2">
      <t>ネンリョウ</t>
    </rPh>
    <rPh sb="2" eb="5">
      <t>シヨウリョウ</t>
    </rPh>
    <rPh sb="6" eb="8">
      <t>タンイ</t>
    </rPh>
    <rPh sb="8" eb="10">
      <t>ハツネツ</t>
    </rPh>
    <rPh sb="10" eb="11">
      <t>リョウ</t>
    </rPh>
    <rPh sb="12" eb="15">
      <t>ソクテイチ</t>
    </rPh>
    <rPh sb="17" eb="19">
      <t>ネンリョウ</t>
    </rPh>
    <rPh sb="19" eb="20">
      <t>シュ</t>
    </rPh>
    <rPh sb="20" eb="21">
      <t>ベツ</t>
    </rPh>
    <rPh sb="21" eb="23">
      <t>ハイシュツ</t>
    </rPh>
    <rPh sb="23" eb="25">
      <t>ケイスウ</t>
    </rPh>
    <rPh sb="37" eb="39">
      <t>ハイシュツ</t>
    </rPh>
    <rPh sb="39" eb="40">
      <t>リョウ</t>
    </rPh>
    <phoneticPr fontId="2"/>
  </si>
  <si>
    <r>
      <t>燃料使用量×燃料種別発熱量</t>
    </r>
    <r>
      <rPr>
        <b/>
        <vertAlign val="superscript"/>
        <sz val="12"/>
        <rFont val="ＭＳ Ｐゴシック"/>
        <family val="3"/>
        <charset val="128"/>
      </rPr>
      <t>※2</t>
    </r>
    <r>
      <rPr>
        <b/>
        <sz val="12"/>
        <rFont val="ＭＳ Ｐゴシック"/>
        <family val="3"/>
        <charset val="128"/>
      </rPr>
      <t>×燃料種別排出係数</t>
    </r>
    <r>
      <rPr>
        <b/>
        <vertAlign val="superscript"/>
        <sz val="12"/>
        <rFont val="ＭＳ Ｐゴシック"/>
        <family val="3"/>
        <charset val="128"/>
      </rPr>
      <t>※1</t>
    </r>
    <r>
      <rPr>
        <b/>
        <sz val="12"/>
        <rFont val="ＭＳ Ｐゴシック"/>
        <family val="3"/>
        <charset val="128"/>
      </rPr>
      <t>×４４／１２=ＣＯ</t>
    </r>
    <r>
      <rPr>
        <b/>
        <vertAlign val="subscript"/>
        <sz val="12"/>
        <rFont val="ＭＳ Ｐゴシック"/>
        <family val="3"/>
        <charset val="128"/>
      </rPr>
      <t>２</t>
    </r>
    <r>
      <rPr>
        <b/>
        <sz val="12"/>
        <rFont val="ＭＳ Ｐゴシック"/>
        <family val="3"/>
        <charset val="128"/>
      </rPr>
      <t>排出量</t>
    </r>
    <rPh sb="0" eb="2">
      <t>ネンリョウ</t>
    </rPh>
    <rPh sb="2" eb="5">
      <t>シヨウリョウ</t>
    </rPh>
    <rPh sb="6" eb="8">
      <t>ネンリョウ</t>
    </rPh>
    <rPh sb="8" eb="10">
      <t>シュベツ</t>
    </rPh>
    <rPh sb="10" eb="12">
      <t>ハツネツ</t>
    </rPh>
    <rPh sb="12" eb="13">
      <t>リョウ</t>
    </rPh>
    <rPh sb="16" eb="18">
      <t>ネンリョウ</t>
    </rPh>
    <rPh sb="18" eb="20">
      <t>シュベツ</t>
    </rPh>
    <rPh sb="20" eb="22">
      <t>ハイシュツ</t>
    </rPh>
    <rPh sb="22" eb="24">
      <t>ケイスウ</t>
    </rPh>
    <rPh sb="36" eb="38">
      <t>ハイシュツ</t>
    </rPh>
    <rPh sb="38" eb="39">
      <t>リョウ</t>
    </rPh>
    <phoneticPr fontId="2"/>
  </si>
  <si>
    <t>※1　算定省令別表第１の第5欄に掲げる係数
※2　算定省令別表第１の第4欄に掲げる単位発熱量</t>
    <rPh sb="3" eb="7">
      <t>サンテイショウレイ</t>
    </rPh>
    <rPh sb="7" eb="9">
      <t>ベッピョウ</t>
    </rPh>
    <rPh sb="9" eb="10">
      <t>ダイ</t>
    </rPh>
    <rPh sb="12" eb="13">
      <t>ダイ</t>
    </rPh>
    <rPh sb="14" eb="15">
      <t>ラン</t>
    </rPh>
    <rPh sb="16" eb="17">
      <t>カカ</t>
    </rPh>
    <rPh sb="19" eb="21">
      <t>ケイスウ</t>
    </rPh>
    <rPh sb="41" eb="43">
      <t>タンイ</t>
    </rPh>
    <rPh sb="43" eb="45">
      <t>ハツネツ</t>
    </rPh>
    <rPh sb="45" eb="46">
      <t>リョウ</t>
    </rPh>
    <phoneticPr fontId="2"/>
  </si>
  <si>
    <t>燃料種別
排出係数
（t-C/GJ）</t>
    <rPh sb="0" eb="2">
      <t>ネンリョウ</t>
    </rPh>
    <rPh sb="2" eb="4">
      <t>シュベツ</t>
    </rPh>
    <rPh sb="7" eb="9">
      <t>ケイスウ</t>
    </rPh>
    <phoneticPr fontId="2"/>
  </si>
  <si>
    <r>
      <t>ＣＯ</t>
    </r>
    <r>
      <rPr>
        <vertAlign val="subscript"/>
        <sz val="10"/>
        <rFont val="ＭＳ Ｐゴシック"/>
        <family val="3"/>
        <charset val="128"/>
      </rPr>
      <t>２</t>
    </r>
    <r>
      <rPr>
        <sz val="10"/>
        <rFont val="ＭＳ Ｐゴシック"/>
        <family val="3"/>
        <charset val="128"/>
      </rPr>
      <t>排出量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phoneticPr fontId="2"/>
  </si>
  <si>
    <t>t</t>
    <phoneticPr fontId="2"/>
  </si>
  <si>
    <t>MJ/t</t>
    <phoneticPr fontId="2"/>
  </si>
  <si>
    <t>t</t>
    <phoneticPr fontId="2"/>
  </si>
  <si>
    <t>MJ/t</t>
    <phoneticPr fontId="2"/>
  </si>
  <si>
    <t>t</t>
    <phoneticPr fontId="2"/>
  </si>
  <si>
    <t>MJ/t</t>
    <phoneticPr fontId="2"/>
  </si>
  <si>
    <t>コークス</t>
    <phoneticPr fontId="2"/>
  </si>
  <si>
    <t>コールタール</t>
    <phoneticPr fontId="2"/>
  </si>
  <si>
    <t>コンデンセート（ＮＧＬ）</t>
    <phoneticPr fontId="2"/>
  </si>
  <si>
    <t>ガソリン</t>
    <phoneticPr fontId="2"/>
  </si>
  <si>
    <t>ナフサ</t>
    <phoneticPr fontId="2"/>
  </si>
  <si>
    <t>t</t>
    <phoneticPr fontId="2"/>
  </si>
  <si>
    <t>MJ/t</t>
    <phoneticPr fontId="2"/>
  </si>
  <si>
    <t>天然ガス</t>
    <phoneticPr fontId="2"/>
  </si>
  <si>
    <t>コークス炉ガス</t>
    <phoneticPr fontId="2"/>
  </si>
  <si>
    <r>
      <t>千Nm</t>
    </r>
    <r>
      <rPr>
        <vertAlign val="superscript"/>
        <sz val="8"/>
        <rFont val="ＭＳ Ｐゴシック"/>
        <family val="3"/>
        <charset val="128"/>
      </rPr>
      <t>3</t>
    </r>
    <phoneticPr fontId="2"/>
  </si>
  <si>
    <t>高炉ガス</t>
    <phoneticPr fontId="2"/>
  </si>
  <si>
    <t>－</t>
    <phoneticPr fontId="2"/>
  </si>
  <si>
    <r>
      <t>燃料種ごとの総発熱量×燃料種別排出係数</t>
    </r>
    <r>
      <rPr>
        <b/>
        <vertAlign val="superscript"/>
        <sz val="12"/>
        <rFont val="ＭＳ Ｐゴシック"/>
        <family val="3"/>
        <charset val="128"/>
      </rPr>
      <t>※</t>
    </r>
    <r>
      <rPr>
        <b/>
        <sz val="12"/>
        <rFont val="ＭＳ Ｐゴシック"/>
        <family val="3"/>
        <charset val="128"/>
      </rPr>
      <t>×４４／１２＝ＣＯ</t>
    </r>
    <r>
      <rPr>
        <b/>
        <vertAlign val="subscript"/>
        <sz val="12"/>
        <rFont val="ＭＳ Ｐゴシック"/>
        <family val="3"/>
        <charset val="128"/>
      </rPr>
      <t>２</t>
    </r>
    <r>
      <rPr>
        <b/>
        <sz val="12"/>
        <rFont val="ＭＳ Ｐゴシック"/>
        <family val="3"/>
        <charset val="128"/>
      </rPr>
      <t>排出量</t>
    </r>
    <rPh sb="0" eb="2">
      <t>ネンリョウ</t>
    </rPh>
    <rPh sb="2" eb="3">
      <t>シュ</t>
    </rPh>
    <rPh sb="6" eb="10">
      <t>ソウハツネツリョウ</t>
    </rPh>
    <rPh sb="11" eb="13">
      <t>ネンリョウ</t>
    </rPh>
    <rPh sb="13" eb="14">
      <t>シュ</t>
    </rPh>
    <rPh sb="14" eb="15">
      <t>ベツ</t>
    </rPh>
    <rPh sb="15" eb="17">
      <t>ハイシュツ</t>
    </rPh>
    <rPh sb="17" eb="19">
      <t>ケイスウ</t>
    </rPh>
    <rPh sb="30" eb="32">
      <t>ハイシュツ</t>
    </rPh>
    <rPh sb="32" eb="33">
      <t>リョウ</t>
    </rPh>
    <phoneticPr fontId="2"/>
  </si>
  <si>
    <t>※　算定省令別表第１の第5欄に掲げる係数</t>
    <phoneticPr fontId="2"/>
  </si>
  <si>
    <t>ガソリン</t>
    <phoneticPr fontId="2"/>
  </si>
  <si>
    <t>ナフサ</t>
    <phoneticPr fontId="2"/>
  </si>
  <si>
    <t>コークス炉ガス</t>
    <phoneticPr fontId="2"/>
  </si>
  <si>
    <t>高炉ガス</t>
    <phoneticPr fontId="2"/>
  </si>
  <si>
    <t>ＬＮＧ</t>
    <phoneticPr fontId="2"/>
  </si>
  <si>
    <t>省令値</t>
    <phoneticPr fontId="2"/>
  </si>
  <si>
    <t>t</t>
    <phoneticPr fontId="2"/>
  </si>
  <si>
    <t>kl</t>
    <phoneticPr fontId="2"/>
  </si>
  <si>
    <t>kl</t>
    <phoneticPr fontId="2"/>
  </si>
  <si>
    <t>kl</t>
    <phoneticPr fontId="2"/>
  </si>
  <si>
    <t>kl</t>
    <phoneticPr fontId="2"/>
  </si>
  <si>
    <t>kl</t>
    <phoneticPr fontId="2"/>
  </si>
  <si>
    <t>kl</t>
    <phoneticPr fontId="2"/>
  </si>
  <si>
    <r>
      <t>燃料区分別CO</t>
    </r>
    <r>
      <rPr>
        <vertAlign val="subscript"/>
        <sz val="10"/>
        <rFont val="ＭＳ Ｐゴシック"/>
        <family val="3"/>
        <charset val="128"/>
      </rPr>
      <t>2</t>
    </r>
    <r>
      <rPr>
        <sz val="10"/>
        <rFont val="ＭＳ Ｐゴシック"/>
        <family val="3"/>
        <charset val="128"/>
      </rPr>
      <t>排出係数
（t-CO</t>
    </r>
    <r>
      <rPr>
        <vertAlign val="subscript"/>
        <sz val="10"/>
        <rFont val="ＭＳ Ｐゴシック"/>
        <family val="3"/>
        <charset val="128"/>
      </rPr>
      <t>2</t>
    </r>
    <r>
      <rPr>
        <sz val="10"/>
        <rFont val="ＭＳ Ｐゴシック"/>
        <family val="3"/>
        <charset val="128"/>
      </rPr>
      <t>/GJ）</t>
    </r>
    <rPh sb="0" eb="2">
      <t>ネンリョウ</t>
    </rPh>
    <rPh sb="2" eb="4">
      <t>クブン</t>
    </rPh>
    <rPh sb="4" eb="5">
      <t>ベツ</t>
    </rPh>
    <rPh sb="8" eb="10">
      <t>ハイシュツ</t>
    </rPh>
    <rPh sb="10" eb="12">
      <t>ケイスウ</t>
    </rPh>
    <phoneticPr fontId="2"/>
  </si>
  <si>
    <r>
      <t>受電電力量÷平均熱効率</t>
    </r>
    <r>
      <rPr>
        <b/>
        <vertAlign val="superscript"/>
        <sz val="12"/>
        <rFont val="ＭＳ Ｐゴシック"/>
        <family val="3"/>
        <charset val="128"/>
      </rPr>
      <t>※1</t>
    </r>
    <r>
      <rPr>
        <b/>
        <sz val="12"/>
        <rFont val="ＭＳ Ｐゴシック"/>
        <family val="3"/>
        <charset val="128"/>
      </rPr>
      <t>×燃料種別排出係数</t>
    </r>
    <r>
      <rPr>
        <b/>
        <vertAlign val="superscript"/>
        <sz val="12"/>
        <rFont val="ＭＳ Ｐゴシック"/>
        <family val="3"/>
        <charset val="128"/>
      </rPr>
      <t>※2</t>
    </r>
    <r>
      <rPr>
        <b/>
        <sz val="12"/>
        <rFont val="ＭＳ Ｐゴシック"/>
        <family val="3"/>
        <charset val="128"/>
      </rPr>
      <t>×４４／１２＝ＣＯ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8">
      <t>ヘイキン</t>
    </rPh>
    <rPh sb="8" eb="9">
      <t>ネツ</t>
    </rPh>
    <rPh sb="9" eb="11">
      <t>コウリツ</t>
    </rPh>
    <rPh sb="14" eb="16">
      <t>ネンリョウ</t>
    </rPh>
    <rPh sb="16" eb="17">
      <t>シュ</t>
    </rPh>
    <rPh sb="17" eb="18">
      <t>ベツ</t>
    </rPh>
    <rPh sb="18" eb="20">
      <t>ハイシュツ</t>
    </rPh>
    <rPh sb="20" eb="22">
      <t>ケイスウ</t>
    </rPh>
    <rPh sb="34" eb="36">
      <t>ハイシュツ</t>
    </rPh>
    <rPh sb="36" eb="37">
      <t>リョウ</t>
    </rPh>
    <phoneticPr fontId="2"/>
  </si>
  <si>
    <t>平均熱効率　　　　　　　　（％）</t>
    <rPh sb="0" eb="2">
      <t>ヘイキン</t>
    </rPh>
    <rPh sb="2" eb="3">
      <t>ネツ</t>
    </rPh>
    <rPh sb="3" eb="5">
      <t>コウリツ</t>
    </rPh>
    <phoneticPr fontId="2"/>
  </si>
  <si>
    <r>
      <t>※　関連する燃料による平均的なＣＯ</t>
    </r>
    <r>
      <rPr>
        <vertAlign val="subscript"/>
        <sz val="8"/>
        <rFont val="ＭＳ Ｐゴシック"/>
        <family val="3"/>
        <charset val="128"/>
      </rPr>
      <t>２</t>
    </r>
    <r>
      <rPr>
        <sz val="8"/>
        <rFont val="ＭＳ Ｐゴシック"/>
        <family val="3"/>
        <charset val="128"/>
      </rPr>
      <t>排出係数</t>
    </r>
    <rPh sb="2" eb="4">
      <t>カンレン</t>
    </rPh>
    <rPh sb="6" eb="8">
      <t>ネンリョウ</t>
    </rPh>
    <rPh sb="11" eb="14">
      <t>ヘイキンテキ</t>
    </rPh>
    <rPh sb="18" eb="20">
      <t>ハイシュツ</t>
    </rPh>
    <rPh sb="20" eb="22">
      <t>ケイスウ</t>
    </rPh>
    <phoneticPr fontId="2"/>
  </si>
  <si>
    <r>
      <t>受電電力量÷平均熱効率</t>
    </r>
    <r>
      <rPr>
        <b/>
        <vertAlign val="superscript"/>
        <sz val="12"/>
        <rFont val="ＭＳ Ｐゴシック"/>
        <family val="3"/>
        <charset val="128"/>
      </rPr>
      <t>※1</t>
    </r>
    <r>
      <rPr>
        <b/>
        <sz val="12"/>
        <rFont val="ＭＳ Ｐゴシック"/>
        <family val="3"/>
        <charset val="128"/>
      </rPr>
      <t>×燃料区分別ＣＯ</t>
    </r>
    <r>
      <rPr>
        <b/>
        <vertAlign val="subscript"/>
        <sz val="12"/>
        <rFont val="ＭＳ Ｐゴシック"/>
        <family val="3"/>
        <charset val="128"/>
      </rPr>
      <t>２</t>
    </r>
    <r>
      <rPr>
        <b/>
        <sz val="12"/>
        <rFont val="ＭＳ Ｐゴシック"/>
        <family val="3"/>
        <charset val="128"/>
      </rPr>
      <t>排出係数</t>
    </r>
    <r>
      <rPr>
        <b/>
        <vertAlign val="superscript"/>
        <sz val="12"/>
        <rFont val="ＭＳ Ｐゴシック"/>
        <family val="3"/>
        <charset val="128"/>
      </rPr>
      <t>※2</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8">
      <t>ヘイキン</t>
    </rPh>
    <rPh sb="8" eb="9">
      <t>ネツ</t>
    </rPh>
    <rPh sb="9" eb="11">
      <t>コウリツ</t>
    </rPh>
    <rPh sb="14" eb="16">
      <t>ネンリョウ</t>
    </rPh>
    <rPh sb="16" eb="18">
      <t>クブン</t>
    </rPh>
    <rPh sb="18" eb="19">
      <t>ベツ</t>
    </rPh>
    <rPh sb="22" eb="24">
      <t>ハイシュツ</t>
    </rPh>
    <rPh sb="24" eb="26">
      <t>ケイスウ</t>
    </rPh>
    <rPh sb="32" eb="34">
      <t>ハイシュツ</t>
    </rPh>
    <rPh sb="34" eb="35">
      <t>リョウ</t>
    </rPh>
    <phoneticPr fontId="2"/>
  </si>
  <si>
    <t>平均熱効率（％）</t>
    <rPh sb="0" eb="2">
      <t>ヘイキン</t>
    </rPh>
    <rPh sb="2" eb="3">
      <t>ネツ</t>
    </rPh>
    <rPh sb="3" eb="5">
      <t>コウリツ</t>
    </rPh>
    <phoneticPr fontId="2"/>
  </si>
  <si>
    <t>※1　総合エネルギー統計から算出した平均熱効率
※2　算定省令別表第１の第5欄に掲げる係数</t>
    <rPh sb="3" eb="5">
      <t>ソウゴウ</t>
    </rPh>
    <rPh sb="10" eb="12">
      <t>トウケイ</t>
    </rPh>
    <rPh sb="14" eb="16">
      <t>サンシュツ</t>
    </rPh>
    <rPh sb="18" eb="20">
      <t>ヘイキン</t>
    </rPh>
    <rPh sb="20" eb="21">
      <t>ネツ</t>
    </rPh>
    <rPh sb="21" eb="23">
      <t>コウリツ</t>
    </rPh>
    <phoneticPr fontId="2"/>
  </si>
  <si>
    <r>
      <t>※1　総合エネルギー統計から算出した燃料区分別平均熱効率
※2　関連する燃料による平均的なＣＯ</t>
    </r>
    <r>
      <rPr>
        <vertAlign val="subscript"/>
        <sz val="8"/>
        <rFont val="ＭＳ Ｐゴシック"/>
        <family val="3"/>
        <charset val="128"/>
      </rPr>
      <t>２</t>
    </r>
    <r>
      <rPr>
        <sz val="8"/>
        <rFont val="ＭＳ Ｐゴシック"/>
        <family val="3"/>
        <charset val="128"/>
      </rPr>
      <t>排出係数</t>
    </r>
    <rPh sb="3" eb="5">
      <t>ソウゴウ</t>
    </rPh>
    <rPh sb="10" eb="12">
      <t>トウケイ</t>
    </rPh>
    <rPh sb="14" eb="16">
      <t>サンシュツ</t>
    </rPh>
    <rPh sb="18" eb="20">
      <t>ネンリョウ</t>
    </rPh>
    <rPh sb="20" eb="22">
      <t>クブン</t>
    </rPh>
    <rPh sb="22" eb="23">
      <t>ベツ</t>
    </rPh>
    <rPh sb="23" eb="25">
      <t>ヘイキン</t>
    </rPh>
    <rPh sb="25" eb="26">
      <t>ネツ</t>
    </rPh>
    <rPh sb="26" eb="28">
      <t>コウリツ</t>
    </rPh>
    <rPh sb="50" eb="52">
      <t>ケイスウ</t>
    </rPh>
    <phoneticPr fontId="2"/>
  </si>
  <si>
    <t>※　排出量が把握できない事業者に対してのみ用いる係数</t>
    <rPh sb="2" eb="4">
      <t>ハイシュツ</t>
    </rPh>
    <rPh sb="4" eb="5">
      <t>リョウ</t>
    </rPh>
    <rPh sb="6" eb="8">
      <t>ハアク</t>
    </rPh>
    <rPh sb="12" eb="15">
      <t>ジギョウシャ</t>
    </rPh>
    <rPh sb="16" eb="17">
      <t>タイ</t>
    </rPh>
    <rPh sb="21" eb="22">
      <t>モチ</t>
    </rPh>
    <rPh sb="24" eb="26">
      <t>ケイスウ</t>
    </rPh>
    <phoneticPr fontId="2"/>
  </si>
  <si>
    <t>合計</t>
    <rPh sb="0" eb="2">
      <t>ゴウケイ</t>
    </rPh>
    <phoneticPr fontId="2"/>
  </si>
  <si>
    <t>クレジット量
（t-CO2）</t>
    <rPh sb="5" eb="6">
      <t>リョウ</t>
    </rPh>
    <phoneticPr fontId="2"/>
  </si>
  <si>
    <t>償却前
移転日</t>
    <rPh sb="0" eb="2">
      <t>ショウキャク</t>
    </rPh>
    <rPh sb="2" eb="3">
      <t>マエ</t>
    </rPh>
    <rPh sb="4" eb="7">
      <t>イテンビ</t>
    </rPh>
    <phoneticPr fontId="2"/>
  </si>
  <si>
    <t>・</t>
    <phoneticPr fontId="2"/>
  </si>
  <si>
    <t>実二酸化炭素排出量</t>
    <rPh sb="0" eb="1">
      <t>ジツ</t>
    </rPh>
    <rPh sb="1" eb="2">
      <t>ニ</t>
    </rPh>
    <rPh sb="2" eb="4">
      <t>サンカ</t>
    </rPh>
    <rPh sb="4" eb="6">
      <t>タンソ</t>
    </rPh>
    <rPh sb="6" eb="8">
      <t>ハイシュツ</t>
    </rPh>
    <rPh sb="8" eb="9">
      <t>リョウ</t>
    </rPh>
    <phoneticPr fontId="2"/>
  </si>
  <si>
    <t>(実二酸化炭素排出量)</t>
    <rPh sb="1" eb="2">
      <t>ジツ</t>
    </rPh>
    <rPh sb="2" eb="5">
      <t>ニサンカ</t>
    </rPh>
    <rPh sb="5" eb="7">
      <t>タンソ</t>
    </rPh>
    <rPh sb="7" eb="9">
      <t>ハイシュツ</t>
    </rPh>
    <rPh sb="9" eb="10">
      <t>リョウ</t>
    </rPh>
    <phoneticPr fontId="2"/>
  </si>
  <si>
    <t>(実排出係数)</t>
    <rPh sb="4" eb="6">
      <t>ケイスウ</t>
    </rPh>
    <phoneticPr fontId="2"/>
  </si>
  <si>
    <t>(調整後二酸化炭素排出量)</t>
    <rPh sb="1" eb="4">
      <t>チョウセイゴ</t>
    </rPh>
    <rPh sb="4" eb="7">
      <t>ニサンカ</t>
    </rPh>
    <rPh sb="7" eb="9">
      <t>タンソ</t>
    </rPh>
    <rPh sb="9" eb="11">
      <t>ハイシュツ</t>
    </rPh>
    <rPh sb="11" eb="12">
      <t>リョウ</t>
    </rPh>
    <phoneticPr fontId="2"/>
  </si>
  <si>
    <t>(調整後排出係数)</t>
    <rPh sb="4" eb="6">
      <t>ハイシュツ</t>
    </rPh>
    <rPh sb="6" eb="8">
      <t>ケイスウ</t>
    </rPh>
    <phoneticPr fontId="2"/>
  </si>
  <si>
    <t>≪表９≫</t>
    <rPh sb="1" eb="2">
      <t>ヒョウ</t>
    </rPh>
    <phoneticPr fontId="2"/>
  </si>
  <si>
    <t>削減量の種別</t>
    <phoneticPr fontId="2"/>
  </si>
  <si>
    <t>排出量調整
無効化量
（t-CO2）</t>
    <rPh sb="0" eb="3">
      <t>ハイシュツリョウ</t>
    </rPh>
    <rPh sb="3" eb="5">
      <t>チョウセイ</t>
    </rPh>
    <rPh sb="6" eb="9">
      <t>ムコウカ</t>
    </rPh>
    <rPh sb="9" eb="10">
      <t>リョウ</t>
    </rPh>
    <phoneticPr fontId="2"/>
  </si>
  <si>
    <t>識別番号</t>
    <rPh sb="0" eb="2">
      <t>シキベツ</t>
    </rPh>
    <rPh sb="2" eb="4">
      <t>バンゴウ</t>
    </rPh>
    <phoneticPr fontId="2"/>
  </si>
  <si>
    <t>排出量調整
無効化日</t>
    <rPh sb="0" eb="2">
      <t>ハイシュツ</t>
    </rPh>
    <rPh sb="2" eb="3">
      <t>リョウ</t>
    </rPh>
    <rPh sb="3" eb="5">
      <t>チョウセイ</t>
    </rPh>
    <rPh sb="6" eb="8">
      <t>ムコウ</t>
    </rPh>
    <rPh sb="8" eb="9">
      <t>カ</t>
    </rPh>
    <rPh sb="9" eb="10">
      <t>ニチ</t>
    </rPh>
    <phoneticPr fontId="2"/>
  </si>
  <si>
    <t>≪表１０≫</t>
    <rPh sb="1" eb="2">
      <t>ヒョウ</t>
    </rPh>
    <phoneticPr fontId="2"/>
  </si>
  <si>
    <t>削減量の種別</t>
    <rPh sb="0" eb="3">
      <t>サクゲンリョウ</t>
    </rPh>
    <rPh sb="4" eb="6">
      <t>シュベツ</t>
    </rPh>
    <phoneticPr fontId="2"/>
  </si>
  <si>
    <t>－</t>
    <phoneticPr fontId="2"/>
  </si>
  <si>
    <t>①調整電力量の算出</t>
    <phoneticPr fontId="2"/>
  </si>
  <si>
    <t>×</t>
    <phoneticPr fontId="2"/>
  </si>
  <si>
    <t>　以下の式にて求める。</t>
    <rPh sb="1" eb="3">
      <t>イカ</t>
    </rPh>
    <rPh sb="4" eb="5">
      <t>シキ</t>
    </rPh>
    <rPh sb="7" eb="8">
      <t>モト</t>
    </rPh>
    <phoneticPr fontId="2"/>
  </si>
  <si>
    <t>　 以下の式で求める。</t>
    <rPh sb="2" eb="4">
      <t>イカ</t>
    </rPh>
    <rPh sb="5" eb="6">
      <t>シキ</t>
    </rPh>
    <rPh sb="7" eb="8">
      <t>モト</t>
    </rPh>
    <phoneticPr fontId="2"/>
  </si>
  <si>
    <t>固定価格買取制度による
当該電気事業者買取電力量</t>
    <rPh sb="0" eb="2">
      <t>コテイ</t>
    </rPh>
    <rPh sb="2" eb="4">
      <t>カカク</t>
    </rPh>
    <rPh sb="4" eb="6">
      <t>カイトリ</t>
    </rPh>
    <rPh sb="6" eb="8">
      <t>セイド</t>
    </rPh>
    <rPh sb="12" eb="14">
      <t>トウガイ</t>
    </rPh>
    <rPh sb="14" eb="16">
      <t>デンキ</t>
    </rPh>
    <rPh sb="16" eb="19">
      <t>ジギョウシャ</t>
    </rPh>
    <rPh sb="19" eb="21">
      <t>カイトリ</t>
    </rPh>
    <rPh sb="21" eb="24">
      <t>デンリョクリョウ</t>
    </rPh>
    <phoneticPr fontId="2"/>
  </si>
  <si>
    <t>固定価格買取制度による
買取電力量（全国総量）</t>
    <rPh sb="0" eb="2">
      <t>コテイ</t>
    </rPh>
    <rPh sb="2" eb="4">
      <t>カカク</t>
    </rPh>
    <rPh sb="4" eb="6">
      <t>カイトリ</t>
    </rPh>
    <rPh sb="6" eb="8">
      <t>セイド</t>
    </rPh>
    <rPh sb="12" eb="14">
      <t>カイトリ</t>
    </rPh>
    <rPh sb="14" eb="17">
      <t>デンリョクリョウ</t>
    </rPh>
    <rPh sb="18" eb="20">
      <t>ゼンコク</t>
    </rPh>
    <rPh sb="20" eb="22">
      <t>ソウリョウ</t>
    </rPh>
    <phoneticPr fontId="2"/>
  </si>
  <si>
    <t>当該電気事業者販売電力量</t>
    <phoneticPr fontId="2"/>
  </si>
  <si>
    <t>販売電力量（全国総量）</t>
    <phoneticPr fontId="2"/>
  </si>
  <si>
    <r>
      <t xml:space="preserve">      把握率（％）    </t>
    </r>
    <r>
      <rPr>
        <sz val="11"/>
        <rFont val="ＭＳ Ｐゴシック"/>
        <family val="3"/>
        <charset val="128"/>
      </rPr>
      <t xml:space="preserve">   =</t>
    </r>
    <rPh sb="6" eb="8">
      <t>ハアク</t>
    </rPh>
    <rPh sb="8" eb="9">
      <t>リツ</t>
    </rPh>
    <phoneticPr fontId="2"/>
  </si>
  <si>
    <r>
      <t>（販売電力量）－（実二酸化炭素排出量算出のため代替値</t>
    </r>
    <r>
      <rPr>
        <vertAlign val="superscript"/>
        <sz val="11"/>
        <rFont val="ＭＳ Ｐゴシック"/>
        <family val="3"/>
        <charset val="128"/>
      </rPr>
      <t>※</t>
    </r>
    <r>
      <rPr>
        <sz val="11"/>
        <rFont val="ＭＳ Ｐゴシック"/>
        <family val="3"/>
        <charset val="128"/>
      </rPr>
      <t>を使用した電気の受電電力量）</t>
    </r>
    <rPh sb="1" eb="3">
      <t>ハンバイ</t>
    </rPh>
    <rPh sb="3" eb="5">
      <t>デンリョク</t>
    </rPh>
    <rPh sb="5" eb="6">
      <t>リョウ</t>
    </rPh>
    <rPh sb="9" eb="10">
      <t>ジツ</t>
    </rPh>
    <rPh sb="10" eb="13">
      <t>ニサンカ</t>
    </rPh>
    <rPh sb="13" eb="15">
      <t>タンソ</t>
    </rPh>
    <rPh sb="15" eb="17">
      <t>ハイシュツ</t>
    </rPh>
    <rPh sb="17" eb="18">
      <t>リョウ</t>
    </rPh>
    <rPh sb="18" eb="20">
      <t>サンシュツ</t>
    </rPh>
    <rPh sb="23" eb="25">
      <t>ダイタイ</t>
    </rPh>
    <rPh sb="25" eb="26">
      <t>チ</t>
    </rPh>
    <rPh sb="28" eb="30">
      <t>シヨウ</t>
    </rPh>
    <rPh sb="32" eb="34">
      <t>デンキ</t>
    </rPh>
    <rPh sb="35" eb="37">
      <t>ジュデン</t>
    </rPh>
    <rPh sb="37" eb="39">
      <t>デンリョク</t>
    </rPh>
    <rPh sb="39" eb="40">
      <t>リョウ</t>
    </rPh>
    <phoneticPr fontId="2"/>
  </si>
  <si>
    <r>
      <t>二酸化炭素排出量
（１０</t>
    </r>
    <r>
      <rPr>
        <vertAlign val="superscript"/>
        <sz val="11"/>
        <rFont val="ＭＳ Ｐゴシック"/>
        <family val="3"/>
        <charset val="128"/>
      </rPr>
      <t>３</t>
    </r>
    <r>
      <rPr>
        <sz val="11"/>
        <rFont val="ＭＳ Ｐゴシック"/>
        <family val="3"/>
        <charset val="128"/>
      </rPr>
      <t>ｔ-CO</t>
    </r>
    <r>
      <rPr>
        <vertAlign val="subscript"/>
        <sz val="11"/>
        <rFont val="ＭＳ Ｐゴシック"/>
        <family val="3"/>
        <charset val="128"/>
      </rPr>
      <t>2</t>
    </r>
    <r>
      <rPr>
        <sz val="11"/>
        <rFont val="ＭＳ Ｐゴシック"/>
        <family val="3"/>
        <charset val="128"/>
      </rPr>
      <t>）</t>
    </r>
    <rPh sb="0" eb="3">
      <t>ニサンカ</t>
    </rPh>
    <rPh sb="3" eb="5">
      <t>タンソ</t>
    </rPh>
    <phoneticPr fontId="2"/>
  </si>
  <si>
    <r>
      <t>使用端二酸化炭素排出
係数
（ｋｇ-CO</t>
    </r>
    <r>
      <rPr>
        <vertAlign val="subscript"/>
        <sz val="11"/>
        <rFont val="ＭＳ Ｐゴシック"/>
        <family val="3"/>
        <charset val="128"/>
      </rPr>
      <t>2</t>
    </r>
    <r>
      <rPr>
        <sz val="11"/>
        <rFont val="ＭＳ Ｐゴシック"/>
        <family val="3"/>
        <charset val="128"/>
      </rPr>
      <t>/ｋWh)</t>
    </r>
    <rPh sb="3" eb="6">
      <t>ニサンカ</t>
    </rPh>
    <rPh sb="6" eb="8">
      <t>タンソ</t>
    </rPh>
    <rPh sb="11" eb="13">
      <t>ケイスウ</t>
    </rPh>
    <phoneticPr fontId="2"/>
  </si>
  <si>
    <r>
      <t>固定価格買取制度による
自社の買取電力量
(10</t>
    </r>
    <r>
      <rPr>
        <vertAlign val="superscript"/>
        <sz val="10"/>
        <rFont val="ＭＳ Ｐゴシック"/>
        <family val="3"/>
        <charset val="128"/>
      </rPr>
      <t>3</t>
    </r>
    <r>
      <rPr>
        <sz val="10"/>
        <rFont val="ＭＳ Ｐゴシック"/>
        <family val="3"/>
        <charset val="128"/>
      </rPr>
      <t>kWh)</t>
    </r>
    <rPh sb="0" eb="2">
      <t>コテイ</t>
    </rPh>
    <rPh sb="2" eb="4">
      <t>カカク</t>
    </rPh>
    <rPh sb="4" eb="6">
      <t>カイトリ</t>
    </rPh>
    <rPh sb="6" eb="8">
      <t>セイド</t>
    </rPh>
    <rPh sb="12" eb="14">
      <t>ジシャ</t>
    </rPh>
    <rPh sb="15" eb="17">
      <t>カイトリ</t>
    </rPh>
    <rPh sb="17" eb="19">
      <t>デンリョク</t>
    </rPh>
    <rPh sb="19" eb="20">
      <t>リョウ</t>
    </rPh>
    <phoneticPr fontId="2"/>
  </si>
  <si>
    <r>
      <t>固定価格買取制度による
買取電力量（全国総量）
(10</t>
    </r>
    <r>
      <rPr>
        <vertAlign val="superscript"/>
        <sz val="10"/>
        <rFont val="ＭＳ Ｐゴシック"/>
        <family val="3"/>
        <charset val="128"/>
      </rPr>
      <t>3</t>
    </r>
    <r>
      <rPr>
        <sz val="10"/>
        <rFont val="ＭＳ Ｐゴシック"/>
        <family val="3"/>
        <charset val="128"/>
      </rPr>
      <t>kWh)</t>
    </r>
    <rPh sb="0" eb="2">
      <t>コテイ</t>
    </rPh>
    <rPh sb="2" eb="4">
      <t>カカク</t>
    </rPh>
    <rPh sb="4" eb="6">
      <t>カイトリ</t>
    </rPh>
    <rPh sb="6" eb="8">
      <t>セイド</t>
    </rPh>
    <rPh sb="12" eb="14">
      <t>カイトリ</t>
    </rPh>
    <rPh sb="14" eb="16">
      <t>デンリョク</t>
    </rPh>
    <rPh sb="16" eb="17">
      <t>リョウ</t>
    </rPh>
    <rPh sb="18" eb="20">
      <t>ゼンコク</t>
    </rPh>
    <rPh sb="20" eb="22">
      <t>ソウリョウ</t>
    </rPh>
    <phoneticPr fontId="2"/>
  </si>
  <si>
    <r>
      <t>自社の販売電力量
(10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phoneticPr fontId="2"/>
  </si>
  <si>
    <r>
      <t>販売電力量（全国総量）
(10</t>
    </r>
    <r>
      <rPr>
        <vertAlign val="superscript"/>
        <sz val="10"/>
        <rFont val="ＭＳ Ｐゴシック"/>
        <family val="3"/>
        <charset val="128"/>
      </rPr>
      <t>3</t>
    </r>
    <r>
      <rPr>
        <sz val="10"/>
        <rFont val="ＭＳ Ｐゴシック"/>
        <family val="3"/>
        <charset val="128"/>
      </rPr>
      <t>kWh)</t>
    </r>
    <rPh sb="0" eb="2">
      <t>ハンバイ</t>
    </rPh>
    <rPh sb="2" eb="4">
      <t>デンリョク</t>
    </rPh>
    <rPh sb="4" eb="5">
      <t>リョウ</t>
    </rPh>
    <rPh sb="6" eb="8">
      <t>ゼンコク</t>
    </rPh>
    <rPh sb="8" eb="10">
      <t>ソウリョウ</t>
    </rPh>
    <phoneticPr fontId="2"/>
  </si>
  <si>
    <r>
      <t>受電電力量×事業者等別実二酸化炭素排出係数</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9">
      <t>ジギョウシャ</t>
    </rPh>
    <rPh sb="9" eb="10">
      <t>トウ</t>
    </rPh>
    <rPh sb="10" eb="11">
      <t>ベツ</t>
    </rPh>
    <rPh sb="11" eb="12">
      <t>ジツ</t>
    </rPh>
    <rPh sb="12" eb="15">
      <t>ニサンカ</t>
    </rPh>
    <rPh sb="15" eb="17">
      <t>タンソ</t>
    </rPh>
    <rPh sb="17" eb="19">
      <t>ハイシュツ</t>
    </rPh>
    <rPh sb="19" eb="21">
      <t>ケイスウ</t>
    </rPh>
    <rPh sb="26" eb="28">
      <t>ハイシュツ</t>
    </rPh>
    <rPh sb="28" eb="29">
      <t>リョウ</t>
    </rPh>
    <phoneticPr fontId="2"/>
  </si>
  <si>
    <r>
      <t>事業者の名称</t>
    </r>
    <r>
      <rPr>
        <vertAlign val="superscript"/>
        <sz val="10"/>
        <rFont val="ＭＳ Ｐゴシック"/>
        <family val="3"/>
        <charset val="128"/>
      </rPr>
      <t>注）</t>
    </r>
    <r>
      <rPr>
        <sz val="10"/>
        <rFont val="ＭＳ Ｐゴシック"/>
        <family val="3"/>
        <charset val="128"/>
      </rPr>
      <t xml:space="preserve">
</t>
    </r>
    <rPh sb="0" eb="3">
      <t>ジギョウシャ</t>
    </rPh>
    <rPh sb="4" eb="6">
      <t>メイショウ</t>
    </rPh>
    <rPh sb="6" eb="7">
      <t>チュウ</t>
    </rPh>
    <phoneticPr fontId="2"/>
  </si>
  <si>
    <r>
      <t>事業者等別実二酸化炭素排出係数
（t-CO</t>
    </r>
    <r>
      <rPr>
        <vertAlign val="subscript"/>
        <sz val="10"/>
        <rFont val="ＭＳ Ｐゴシック"/>
        <family val="3"/>
        <charset val="128"/>
      </rPr>
      <t>2</t>
    </r>
    <r>
      <rPr>
        <sz val="10"/>
        <rFont val="ＭＳ Ｐゴシック"/>
        <family val="3"/>
        <charset val="128"/>
      </rPr>
      <t>/ｋWh）</t>
    </r>
    <rPh sb="0" eb="3">
      <t>ジギョウシャ</t>
    </rPh>
    <rPh sb="3" eb="4">
      <t>トウ</t>
    </rPh>
    <rPh sb="4" eb="5">
      <t>ベツ</t>
    </rPh>
    <rPh sb="5" eb="6">
      <t>ジツ</t>
    </rPh>
    <rPh sb="6" eb="9">
      <t>ニサンカ</t>
    </rPh>
    <rPh sb="9" eb="11">
      <t>タンソ</t>
    </rPh>
    <rPh sb="13" eb="15">
      <t>ケイスウ</t>
    </rPh>
    <phoneticPr fontId="2"/>
  </si>
  <si>
    <r>
      <t>受電電力量×代替値</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8">
      <t>ダイタイ</t>
    </rPh>
    <rPh sb="8" eb="9">
      <t>チ</t>
    </rPh>
    <rPh sb="14" eb="16">
      <t>ハイシュツ</t>
    </rPh>
    <rPh sb="16" eb="17">
      <t>リョウ</t>
    </rPh>
    <phoneticPr fontId="2"/>
  </si>
  <si>
    <r>
      <t>代替値
（t-CO</t>
    </r>
    <r>
      <rPr>
        <vertAlign val="subscript"/>
        <sz val="10"/>
        <rFont val="ＭＳ Ｐゴシック"/>
        <family val="3"/>
        <charset val="128"/>
      </rPr>
      <t>2</t>
    </r>
    <r>
      <rPr>
        <sz val="10"/>
        <rFont val="ＭＳ Ｐゴシック"/>
        <family val="3"/>
        <charset val="128"/>
      </rPr>
      <t>/ｋWh）</t>
    </r>
    <rPh sb="0" eb="2">
      <t>ダイタイ</t>
    </rPh>
    <rPh sb="2" eb="3">
      <t>チ</t>
    </rPh>
    <phoneticPr fontId="2"/>
  </si>
  <si>
    <t>表1</t>
    <rPh sb="0" eb="1">
      <t>ヒョウ</t>
    </rPh>
    <phoneticPr fontId="2"/>
  </si>
  <si>
    <t>表2</t>
    <rPh sb="0" eb="1">
      <t>ヒョウ</t>
    </rPh>
    <phoneticPr fontId="2"/>
  </si>
  <si>
    <t>表3</t>
    <rPh sb="0" eb="1">
      <t>ヒョウ</t>
    </rPh>
    <phoneticPr fontId="2"/>
  </si>
  <si>
    <t>表4</t>
    <rPh sb="0" eb="1">
      <t>ヒョウ</t>
    </rPh>
    <phoneticPr fontId="2"/>
  </si>
  <si>
    <t>表5</t>
    <rPh sb="0" eb="1">
      <t>ヒョウ</t>
    </rPh>
    <phoneticPr fontId="2"/>
  </si>
  <si>
    <t>表6</t>
    <rPh sb="0" eb="1">
      <t>ヒョウ</t>
    </rPh>
    <phoneticPr fontId="2"/>
  </si>
  <si>
    <r>
      <t>事業者の名称</t>
    </r>
    <r>
      <rPr>
        <sz val="10"/>
        <rFont val="ＭＳ Ｐゴシック"/>
        <family val="3"/>
        <charset val="128"/>
      </rPr>
      <t xml:space="preserve">
</t>
    </r>
    <rPh sb="0" eb="3">
      <t>ジギョウシャ</t>
    </rPh>
    <rPh sb="4" eb="6">
      <t>メイショウ</t>
    </rPh>
    <phoneticPr fontId="2"/>
  </si>
  <si>
    <r>
      <t>送電電力量
（１０</t>
    </r>
    <r>
      <rPr>
        <vertAlign val="superscript"/>
        <sz val="10"/>
        <rFont val="ＭＳ Ｐゴシック"/>
        <family val="3"/>
        <charset val="128"/>
      </rPr>
      <t>３</t>
    </r>
    <r>
      <rPr>
        <sz val="10"/>
        <rFont val="ＭＳ Ｐゴシック"/>
        <family val="3"/>
        <charset val="128"/>
      </rPr>
      <t>ｋＷｈ）</t>
    </r>
    <rPh sb="0" eb="2">
      <t>ソウデン</t>
    </rPh>
    <phoneticPr fontId="2"/>
  </si>
  <si>
    <r>
      <t>受電電力量
（１０</t>
    </r>
    <r>
      <rPr>
        <vertAlign val="superscript"/>
        <sz val="10"/>
        <rFont val="ＭＳ Ｐゴシック"/>
        <family val="3"/>
        <charset val="128"/>
      </rPr>
      <t>３</t>
    </r>
    <r>
      <rPr>
        <sz val="10"/>
        <rFont val="ＭＳ Ｐゴシック"/>
        <family val="3"/>
        <charset val="128"/>
      </rPr>
      <t>ｋＷｈ）</t>
    </r>
    <rPh sb="0" eb="2">
      <t>ジュデン</t>
    </rPh>
    <phoneticPr fontId="2"/>
  </si>
  <si>
    <r>
      <t>買取電力量
（１０</t>
    </r>
    <r>
      <rPr>
        <vertAlign val="superscript"/>
        <sz val="10"/>
        <rFont val="ＭＳ Ｐゴシック"/>
        <family val="3"/>
        <charset val="128"/>
      </rPr>
      <t>３</t>
    </r>
    <r>
      <rPr>
        <sz val="10"/>
        <rFont val="ＭＳ Ｐゴシック"/>
        <family val="3"/>
        <charset val="128"/>
      </rPr>
      <t>ｋＷｈ）</t>
    </r>
    <rPh sb="0" eb="2">
      <t>カイトリ</t>
    </rPh>
    <phoneticPr fontId="2"/>
  </si>
  <si>
    <t>小計</t>
    <phoneticPr fontId="2"/>
  </si>
  <si>
    <t>＜計算結果＞</t>
    <rPh sb="1" eb="3">
      <t>ケイサン</t>
    </rPh>
    <rPh sb="3" eb="5">
      <t>ケッカ</t>
    </rPh>
    <phoneticPr fontId="2"/>
  </si>
  <si>
    <t>①　固定価格買取制度による自社の買取電力量（交付金の対象となるもの）</t>
    <rPh sb="22" eb="25">
      <t>コウフキン</t>
    </rPh>
    <rPh sb="26" eb="28">
      <t>タイショウ</t>
    </rPh>
    <phoneticPr fontId="2"/>
  </si>
  <si>
    <t>≪表６の２≫</t>
    <rPh sb="1" eb="2">
      <t>ヒョウ</t>
    </rPh>
    <phoneticPr fontId="2"/>
  </si>
  <si>
    <r>
      <t>受電電力量×事業所等の実二酸化炭素排出係数</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9">
      <t>ジギョウショ</t>
    </rPh>
    <rPh sb="9" eb="10">
      <t>トウ</t>
    </rPh>
    <rPh sb="11" eb="12">
      <t>ジツ</t>
    </rPh>
    <rPh sb="12" eb="15">
      <t>ニサンカ</t>
    </rPh>
    <rPh sb="15" eb="17">
      <t>タンソ</t>
    </rPh>
    <rPh sb="17" eb="19">
      <t>ハイシュツ</t>
    </rPh>
    <rPh sb="19" eb="21">
      <t>ケイスウ</t>
    </rPh>
    <rPh sb="26" eb="28">
      <t>ハイシュツ</t>
    </rPh>
    <rPh sb="28" eb="29">
      <t>リョウ</t>
    </rPh>
    <phoneticPr fontId="2"/>
  </si>
  <si>
    <t>≪表１（メニュー別）≫</t>
    <rPh sb="1" eb="2">
      <t>ヒョウ</t>
    </rPh>
    <rPh sb="8" eb="9">
      <t>ベツ</t>
    </rPh>
    <phoneticPr fontId="2"/>
  </si>
  <si>
    <t>≪表２（メニュー別）≫</t>
    <rPh sb="1" eb="2">
      <t>ヒョウ</t>
    </rPh>
    <phoneticPr fontId="2"/>
  </si>
  <si>
    <t>告示1</t>
    <rPh sb="0" eb="2">
      <t>コクジ</t>
    </rPh>
    <phoneticPr fontId="2"/>
  </si>
  <si>
    <t>告示2</t>
    <rPh sb="0" eb="2">
      <t>コクジ</t>
    </rPh>
    <phoneticPr fontId="2"/>
  </si>
  <si>
    <t>告示3</t>
    <rPh sb="0" eb="2">
      <t>コクジ</t>
    </rPh>
    <phoneticPr fontId="2"/>
  </si>
  <si>
    <t>告示4</t>
    <rPh sb="0" eb="2">
      <t>コクジ</t>
    </rPh>
    <phoneticPr fontId="2"/>
  </si>
  <si>
    <t>告示5</t>
    <rPh sb="0" eb="2">
      <t>コクジ</t>
    </rPh>
    <phoneticPr fontId="2"/>
  </si>
  <si>
    <t>告示6</t>
    <rPh sb="0" eb="2">
      <t>コクジ</t>
    </rPh>
    <phoneticPr fontId="2"/>
  </si>
  <si>
    <t>告示7</t>
    <rPh sb="0" eb="2">
      <t>コクジ</t>
    </rPh>
    <phoneticPr fontId="2"/>
  </si>
  <si>
    <t>告示8</t>
    <rPh sb="0" eb="2">
      <t>コクジ</t>
    </rPh>
    <phoneticPr fontId="2"/>
  </si>
  <si>
    <t>告示9</t>
    <rPh sb="0" eb="2">
      <t>コクジ</t>
    </rPh>
    <phoneticPr fontId="2"/>
  </si>
  <si>
    <t>告示10</t>
    <rPh sb="0" eb="2">
      <t>コクジ</t>
    </rPh>
    <phoneticPr fontId="2"/>
  </si>
  <si>
    <t>告示11</t>
    <rPh sb="0" eb="2">
      <t>コクジ</t>
    </rPh>
    <phoneticPr fontId="2"/>
  </si>
  <si>
    <t>告示12</t>
    <rPh sb="0" eb="2">
      <t>コクジ</t>
    </rPh>
    <phoneticPr fontId="2"/>
  </si>
  <si>
    <t>告示13</t>
    <rPh sb="0" eb="2">
      <t>コクジ</t>
    </rPh>
    <phoneticPr fontId="2"/>
  </si>
  <si>
    <t>告示14</t>
    <rPh sb="0" eb="2">
      <t>コクジ</t>
    </rPh>
    <phoneticPr fontId="2"/>
  </si>
  <si>
    <t>告示15</t>
    <rPh sb="0" eb="2">
      <t>コクジ</t>
    </rPh>
    <phoneticPr fontId="2"/>
  </si>
  <si>
    <t>告示16</t>
    <rPh sb="0" eb="2">
      <t>コクジ</t>
    </rPh>
    <phoneticPr fontId="2"/>
  </si>
  <si>
    <t>告示17</t>
    <rPh sb="0" eb="2">
      <t>コクジ</t>
    </rPh>
    <phoneticPr fontId="2"/>
  </si>
  <si>
    <t>告示18</t>
    <rPh sb="0" eb="2">
      <t>コクジ</t>
    </rPh>
    <phoneticPr fontId="2"/>
  </si>
  <si>
    <t>告示19</t>
    <rPh sb="0" eb="2">
      <t>コクジ</t>
    </rPh>
    <phoneticPr fontId="2"/>
  </si>
  <si>
    <t>告示20</t>
    <rPh sb="0" eb="2">
      <t>コクジ</t>
    </rPh>
    <phoneticPr fontId="2"/>
  </si>
  <si>
    <t>告示21</t>
    <rPh sb="0" eb="2">
      <t>コクジ</t>
    </rPh>
    <phoneticPr fontId="2"/>
  </si>
  <si>
    <t>告示22</t>
    <rPh sb="0" eb="2">
      <t>コクジ</t>
    </rPh>
    <phoneticPr fontId="2"/>
  </si>
  <si>
    <t>告示23</t>
    <rPh sb="0" eb="2">
      <t>コクジ</t>
    </rPh>
    <phoneticPr fontId="2"/>
  </si>
  <si>
    <t>告示24</t>
    <rPh sb="0" eb="2">
      <t>コクジ</t>
    </rPh>
    <phoneticPr fontId="2"/>
  </si>
  <si>
    <t>告示25</t>
    <rPh sb="0" eb="2">
      <t>コクジ</t>
    </rPh>
    <phoneticPr fontId="2"/>
  </si>
  <si>
    <t>告示26</t>
    <rPh sb="0" eb="2">
      <t>コクジ</t>
    </rPh>
    <phoneticPr fontId="2"/>
  </si>
  <si>
    <t>告示27</t>
    <rPh sb="0" eb="2">
      <t>コクジ</t>
    </rPh>
    <phoneticPr fontId="2"/>
  </si>
  <si>
    <t>告示28</t>
    <rPh sb="0" eb="2">
      <t>コクジ</t>
    </rPh>
    <phoneticPr fontId="2"/>
  </si>
  <si>
    <t>告示29</t>
    <rPh sb="0" eb="2">
      <t>コクジ</t>
    </rPh>
    <phoneticPr fontId="2"/>
  </si>
  <si>
    <t>告示30</t>
    <rPh sb="0" eb="2">
      <t>コクジ</t>
    </rPh>
    <phoneticPr fontId="2"/>
  </si>
  <si>
    <t>非告示1</t>
    <rPh sb="0" eb="1">
      <t>ヒ</t>
    </rPh>
    <rPh sb="1" eb="3">
      <t>コクジ</t>
    </rPh>
    <phoneticPr fontId="2"/>
  </si>
  <si>
    <t>非告示2</t>
    <rPh sb="0" eb="1">
      <t>ヒ</t>
    </rPh>
    <rPh sb="1" eb="3">
      <t>コクジ</t>
    </rPh>
    <phoneticPr fontId="2"/>
  </si>
  <si>
    <t>非告示3</t>
    <rPh sb="0" eb="1">
      <t>ヒ</t>
    </rPh>
    <rPh sb="1" eb="3">
      <t>コクジ</t>
    </rPh>
    <phoneticPr fontId="2"/>
  </si>
  <si>
    <t>非告示4</t>
    <rPh sb="0" eb="1">
      <t>ヒ</t>
    </rPh>
    <rPh sb="1" eb="3">
      <t>コクジ</t>
    </rPh>
    <phoneticPr fontId="2"/>
  </si>
  <si>
    <t>非告示5</t>
    <rPh sb="0" eb="1">
      <t>ヒ</t>
    </rPh>
    <rPh sb="1" eb="3">
      <t>コクジ</t>
    </rPh>
    <phoneticPr fontId="2"/>
  </si>
  <si>
    <t>非告示6</t>
    <rPh sb="0" eb="1">
      <t>ヒ</t>
    </rPh>
    <rPh sb="1" eb="3">
      <t>コクジ</t>
    </rPh>
    <phoneticPr fontId="2"/>
  </si>
  <si>
    <t>非告示7</t>
    <rPh sb="0" eb="1">
      <t>ヒ</t>
    </rPh>
    <rPh sb="1" eb="3">
      <t>コクジ</t>
    </rPh>
    <phoneticPr fontId="2"/>
  </si>
  <si>
    <t>非告示8</t>
    <rPh sb="0" eb="1">
      <t>ヒ</t>
    </rPh>
    <rPh sb="1" eb="3">
      <t>コクジ</t>
    </rPh>
    <phoneticPr fontId="2"/>
  </si>
  <si>
    <t>非告示9</t>
    <rPh sb="0" eb="1">
      <t>ヒ</t>
    </rPh>
    <rPh sb="1" eb="3">
      <t>コクジ</t>
    </rPh>
    <phoneticPr fontId="2"/>
  </si>
  <si>
    <t>非告示10</t>
    <rPh sb="0" eb="1">
      <t>ヒ</t>
    </rPh>
    <rPh sb="1" eb="3">
      <t>コクジ</t>
    </rPh>
    <phoneticPr fontId="2"/>
  </si>
  <si>
    <t>非告示11</t>
    <rPh sb="0" eb="1">
      <t>ヒ</t>
    </rPh>
    <rPh sb="1" eb="3">
      <t>コクジ</t>
    </rPh>
    <phoneticPr fontId="2"/>
  </si>
  <si>
    <t>非告示12</t>
    <rPh sb="0" eb="1">
      <t>ヒ</t>
    </rPh>
    <rPh sb="1" eb="3">
      <t>コクジ</t>
    </rPh>
    <phoneticPr fontId="2"/>
  </si>
  <si>
    <t>非告示13</t>
    <rPh sb="0" eb="1">
      <t>ヒ</t>
    </rPh>
    <rPh sb="1" eb="3">
      <t>コクジ</t>
    </rPh>
    <phoneticPr fontId="2"/>
  </si>
  <si>
    <t>非告示14</t>
    <rPh sb="0" eb="1">
      <t>ヒ</t>
    </rPh>
    <rPh sb="1" eb="3">
      <t>コクジ</t>
    </rPh>
    <phoneticPr fontId="2"/>
  </si>
  <si>
    <t>非告示15</t>
    <rPh sb="0" eb="1">
      <t>ヒ</t>
    </rPh>
    <rPh sb="1" eb="3">
      <t>コクジ</t>
    </rPh>
    <phoneticPr fontId="2"/>
  </si>
  <si>
    <t>非告示16</t>
    <rPh sb="0" eb="1">
      <t>ヒ</t>
    </rPh>
    <rPh sb="1" eb="3">
      <t>コクジ</t>
    </rPh>
    <phoneticPr fontId="2"/>
  </si>
  <si>
    <t>非告示17</t>
    <rPh sb="0" eb="1">
      <t>ヒ</t>
    </rPh>
    <rPh sb="1" eb="3">
      <t>コクジ</t>
    </rPh>
    <phoneticPr fontId="2"/>
  </si>
  <si>
    <t>非告示18</t>
    <rPh sb="0" eb="1">
      <t>ヒ</t>
    </rPh>
    <rPh sb="1" eb="3">
      <t>コクジ</t>
    </rPh>
    <phoneticPr fontId="2"/>
  </si>
  <si>
    <t>非告示19</t>
    <rPh sb="0" eb="1">
      <t>ヒ</t>
    </rPh>
    <rPh sb="1" eb="3">
      <t>コクジ</t>
    </rPh>
    <phoneticPr fontId="2"/>
  </si>
  <si>
    <t>非告示20</t>
    <rPh sb="0" eb="1">
      <t>ヒ</t>
    </rPh>
    <rPh sb="1" eb="3">
      <t>コクジ</t>
    </rPh>
    <phoneticPr fontId="2"/>
  </si>
  <si>
    <t>非告示21</t>
    <rPh sb="0" eb="1">
      <t>ヒ</t>
    </rPh>
    <rPh sb="1" eb="3">
      <t>コクジ</t>
    </rPh>
    <phoneticPr fontId="2"/>
  </si>
  <si>
    <t>非告示22</t>
    <rPh sb="0" eb="1">
      <t>ヒ</t>
    </rPh>
    <rPh sb="1" eb="3">
      <t>コクジ</t>
    </rPh>
    <phoneticPr fontId="2"/>
  </si>
  <si>
    <t>非告示23</t>
    <rPh sb="0" eb="1">
      <t>ヒ</t>
    </rPh>
    <rPh sb="1" eb="3">
      <t>コクジ</t>
    </rPh>
    <phoneticPr fontId="2"/>
  </si>
  <si>
    <t>非告示24</t>
    <rPh sb="0" eb="1">
      <t>ヒ</t>
    </rPh>
    <rPh sb="1" eb="3">
      <t>コクジ</t>
    </rPh>
    <phoneticPr fontId="2"/>
  </si>
  <si>
    <t>非告示25</t>
    <rPh sb="0" eb="1">
      <t>ヒ</t>
    </rPh>
    <rPh sb="1" eb="3">
      <t>コクジ</t>
    </rPh>
    <phoneticPr fontId="2"/>
  </si>
  <si>
    <t>非告示26</t>
    <rPh sb="0" eb="1">
      <t>ヒ</t>
    </rPh>
    <rPh sb="1" eb="3">
      <t>コクジ</t>
    </rPh>
    <phoneticPr fontId="2"/>
  </si>
  <si>
    <t>非告示27</t>
    <rPh sb="0" eb="1">
      <t>ヒ</t>
    </rPh>
    <rPh sb="1" eb="3">
      <t>コクジ</t>
    </rPh>
    <phoneticPr fontId="2"/>
  </si>
  <si>
    <t>非告示28</t>
    <rPh sb="0" eb="1">
      <t>ヒ</t>
    </rPh>
    <rPh sb="1" eb="3">
      <t>コクジ</t>
    </rPh>
    <phoneticPr fontId="2"/>
  </si>
  <si>
    <t>非告示29</t>
    <rPh sb="0" eb="1">
      <t>ヒ</t>
    </rPh>
    <rPh sb="1" eb="3">
      <t>コクジ</t>
    </rPh>
    <phoneticPr fontId="2"/>
  </si>
  <si>
    <t>非告示30</t>
    <rPh sb="0" eb="1">
      <t>ヒ</t>
    </rPh>
    <rPh sb="1" eb="3">
      <t>コクジ</t>
    </rPh>
    <phoneticPr fontId="2"/>
  </si>
  <si>
    <t>≪表３（メニュー別）≫</t>
    <rPh sb="1" eb="2">
      <t>ヒョウ</t>
    </rPh>
    <phoneticPr fontId="2"/>
  </si>
  <si>
    <t>≪表４（メニュー別）≫</t>
    <rPh sb="1" eb="2">
      <t>ヒョウ</t>
    </rPh>
    <phoneticPr fontId="2"/>
  </si>
  <si>
    <t>≪表５（メニュー別）≫</t>
    <rPh sb="1" eb="2">
      <t>ヒョウ</t>
    </rPh>
    <phoneticPr fontId="2"/>
  </si>
  <si>
    <t>≪表６（メニュー別）≫</t>
    <rPh sb="1" eb="2">
      <t>ヒョウ</t>
    </rPh>
    <phoneticPr fontId="2"/>
  </si>
  <si>
    <t>項目1</t>
    <rPh sb="0" eb="2">
      <t>コウモク</t>
    </rPh>
    <phoneticPr fontId="2"/>
  </si>
  <si>
    <t>項目2</t>
    <rPh sb="0" eb="2">
      <t>コウモク</t>
    </rPh>
    <phoneticPr fontId="2"/>
  </si>
  <si>
    <t>項目3</t>
    <rPh sb="0" eb="2">
      <t>コウモク</t>
    </rPh>
    <phoneticPr fontId="2"/>
  </si>
  <si>
    <t>項目4</t>
    <rPh sb="0" eb="2">
      <t>コウモク</t>
    </rPh>
    <phoneticPr fontId="2"/>
  </si>
  <si>
    <t>項目5</t>
    <rPh sb="0" eb="2">
      <t>コウモク</t>
    </rPh>
    <phoneticPr fontId="2"/>
  </si>
  <si>
    <t>項目6</t>
    <rPh sb="0" eb="2">
      <t>コウモク</t>
    </rPh>
    <phoneticPr fontId="2"/>
  </si>
  <si>
    <t>項目7</t>
    <rPh sb="0" eb="2">
      <t>コウモク</t>
    </rPh>
    <phoneticPr fontId="2"/>
  </si>
  <si>
    <t>項目8</t>
    <rPh sb="0" eb="2">
      <t>コウモク</t>
    </rPh>
    <phoneticPr fontId="2"/>
  </si>
  <si>
    <t>項目9</t>
    <rPh sb="0" eb="2">
      <t>コウモク</t>
    </rPh>
    <phoneticPr fontId="2"/>
  </si>
  <si>
    <t>項目10</t>
    <rPh sb="0" eb="2">
      <t>コウモク</t>
    </rPh>
    <phoneticPr fontId="2"/>
  </si>
  <si>
    <t>項目11</t>
    <rPh sb="0" eb="2">
      <t>コウモク</t>
    </rPh>
    <phoneticPr fontId="2"/>
  </si>
  <si>
    <t>項目12</t>
    <rPh sb="0" eb="2">
      <t>コウモク</t>
    </rPh>
    <phoneticPr fontId="2"/>
  </si>
  <si>
    <t>項目13</t>
    <rPh sb="0" eb="2">
      <t>コウモク</t>
    </rPh>
    <phoneticPr fontId="2"/>
  </si>
  <si>
    <t>項目14</t>
    <rPh sb="0" eb="2">
      <t>コウモク</t>
    </rPh>
    <phoneticPr fontId="2"/>
  </si>
  <si>
    <t>項目15</t>
    <rPh sb="0" eb="2">
      <t>コウモク</t>
    </rPh>
    <phoneticPr fontId="2"/>
  </si>
  <si>
    <t>項目16</t>
    <rPh sb="0" eb="2">
      <t>コウモク</t>
    </rPh>
    <phoneticPr fontId="2"/>
  </si>
  <si>
    <t>項目17</t>
    <rPh sb="0" eb="2">
      <t>コウモク</t>
    </rPh>
    <phoneticPr fontId="2"/>
  </si>
  <si>
    <t>項目18</t>
    <rPh sb="0" eb="2">
      <t>コウモク</t>
    </rPh>
    <phoneticPr fontId="2"/>
  </si>
  <si>
    <t>項目19</t>
    <rPh sb="0" eb="2">
      <t>コウモク</t>
    </rPh>
    <phoneticPr fontId="2"/>
  </si>
  <si>
    <t>項目20</t>
    <rPh sb="0" eb="2">
      <t>コウモク</t>
    </rPh>
    <phoneticPr fontId="2"/>
  </si>
  <si>
    <t>項目21</t>
    <rPh sb="0" eb="2">
      <t>コウモク</t>
    </rPh>
    <phoneticPr fontId="2"/>
  </si>
  <si>
    <t>項目22</t>
    <rPh sb="0" eb="2">
      <t>コウモク</t>
    </rPh>
    <phoneticPr fontId="2"/>
  </si>
  <si>
    <t>項目23</t>
    <rPh sb="0" eb="2">
      <t>コウモク</t>
    </rPh>
    <phoneticPr fontId="2"/>
  </si>
  <si>
    <t>項目24</t>
    <rPh sb="0" eb="2">
      <t>コウモク</t>
    </rPh>
    <phoneticPr fontId="2"/>
  </si>
  <si>
    <t>メニューA</t>
    <phoneticPr fontId="2"/>
  </si>
  <si>
    <t>メニューB</t>
    <phoneticPr fontId="2"/>
  </si>
  <si>
    <t>メニューC</t>
    <phoneticPr fontId="2"/>
  </si>
  <si>
    <t>燃料使用量
（表１記載の単位）</t>
    <rPh sb="0" eb="2">
      <t>ネンリョウ</t>
    </rPh>
    <rPh sb="2" eb="5">
      <t>シヨウリョウ</t>
    </rPh>
    <rPh sb="7" eb="8">
      <t>ヒョウ</t>
    </rPh>
    <rPh sb="9" eb="11">
      <t>キサイ</t>
    </rPh>
    <rPh sb="12" eb="14">
      <t>タンイ</t>
    </rPh>
    <phoneticPr fontId="2"/>
  </si>
  <si>
    <t>代替値1</t>
    <rPh sb="0" eb="3">
      <t>ダイタイチ</t>
    </rPh>
    <phoneticPr fontId="2"/>
  </si>
  <si>
    <t>代替値2</t>
    <rPh sb="0" eb="3">
      <t>ダイタイチ</t>
    </rPh>
    <phoneticPr fontId="2"/>
  </si>
  <si>
    <t>代替値3</t>
    <rPh sb="0" eb="3">
      <t>ダイタイチ</t>
    </rPh>
    <phoneticPr fontId="2"/>
  </si>
  <si>
    <t>代替値4</t>
    <rPh sb="0" eb="3">
      <t>ダイタイチ</t>
    </rPh>
    <phoneticPr fontId="2"/>
  </si>
  <si>
    <t>代替値5</t>
    <rPh sb="0" eb="3">
      <t>ダイタイチ</t>
    </rPh>
    <phoneticPr fontId="2"/>
  </si>
  <si>
    <t>【事業者別】（再掲）</t>
    <rPh sb="1" eb="4">
      <t>ジギョウシャ</t>
    </rPh>
    <rPh sb="4" eb="5">
      <t>ベツ</t>
    </rPh>
    <rPh sb="7" eb="9">
      <t>サイケイ</t>
    </rPh>
    <phoneticPr fontId="2"/>
  </si>
  <si>
    <t>A</t>
    <phoneticPr fontId="2"/>
  </si>
  <si>
    <t>B</t>
    <phoneticPr fontId="2"/>
  </si>
  <si>
    <t>C</t>
    <phoneticPr fontId="2"/>
  </si>
  <si>
    <t>＝</t>
    <phoneticPr fontId="2"/>
  </si>
  <si>
    <t>×</t>
    <phoneticPr fontId="2"/>
  </si>
  <si>
    <t>全国平均係数</t>
    <rPh sb="0" eb="2">
      <t>ゼンコク</t>
    </rPh>
    <rPh sb="2" eb="4">
      <t>ヘイキン</t>
    </rPh>
    <rPh sb="4" eb="6">
      <t>ケイスウ</t>
    </rPh>
    <phoneticPr fontId="2"/>
  </si>
  <si>
    <t>実際の固定価格買取制度による調達電力量</t>
    <phoneticPr fontId="2"/>
  </si>
  <si>
    <t>メニューＡ</t>
    <phoneticPr fontId="2"/>
  </si>
  <si>
    <t>メニューＢ</t>
    <phoneticPr fontId="2"/>
  </si>
  <si>
    <t>メニューＣ</t>
    <phoneticPr fontId="2"/>
  </si>
  <si>
    <t>固定価格買取制度による当該電気事業者買取電力量（標準量）</t>
    <rPh sb="11" eb="13">
      <t>トウガイ</t>
    </rPh>
    <rPh sb="18" eb="20">
      <t>カイトリ</t>
    </rPh>
    <rPh sb="24" eb="26">
      <t>ヒョウジュン</t>
    </rPh>
    <rPh sb="26" eb="27">
      <t>リョウ</t>
    </rPh>
    <rPh sb="27" eb="28">
      <t>デンリョウ</t>
    </rPh>
    <phoneticPr fontId="2"/>
  </si>
  <si>
    <t>固定価格買取制度による当該電気事業者買取電力量（実際量）</t>
    <rPh sb="24" eb="26">
      <t>ジッサイ</t>
    </rPh>
    <rPh sb="26" eb="27">
      <t>リョウ</t>
    </rPh>
    <phoneticPr fontId="2"/>
  </si>
  <si>
    <t>固定価格買取制度による買取電力量が標準的であった場合</t>
    <rPh sb="11" eb="13">
      <t>カイトリ</t>
    </rPh>
    <rPh sb="13" eb="16">
      <t>デンリョクリョウ</t>
    </rPh>
    <rPh sb="17" eb="20">
      <t>ヒョウジュンテキ</t>
    </rPh>
    <rPh sb="24" eb="26">
      <t>バアイ</t>
    </rPh>
    <phoneticPr fontId="2"/>
  </si>
  <si>
    <t>＋</t>
    <phoneticPr fontId="2"/>
  </si>
  <si>
    <t xml:space="preserve"> </t>
    <phoneticPr fontId="2"/>
  </si>
  <si>
    <r>
      <t>≪参考・「事業者別」の計算式≫　受電電力量×代替値</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16" eb="18">
      <t>ジュデン</t>
    </rPh>
    <rPh sb="18" eb="20">
      <t>デンリョク</t>
    </rPh>
    <rPh sb="20" eb="21">
      <t>リョウ</t>
    </rPh>
    <rPh sb="22" eb="24">
      <t>ダイタイ</t>
    </rPh>
    <rPh sb="24" eb="25">
      <t>チ</t>
    </rPh>
    <rPh sb="30" eb="32">
      <t>ハイシュツ</t>
    </rPh>
    <rPh sb="32" eb="33">
      <t>リョウ</t>
    </rPh>
    <phoneticPr fontId="2"/>
  </si>
  <si>
    <t>○受電電力量及び事業者等別実二酸化炭素排出係数が判明する場合（固定価格買取制度で電気調達したものを除く）</t>
    <rPh sb="1" eb="3">
      <t>ジュデン</t>
    </rPh>
    <rPh sb="3" eb="6">
      <t>デンリョクリョウ</t>
    </rPh>
    <rPh sb="6" eb="7">
      <t>オヨ</t>
    </rPh>
    <rPh sb="8" eb="11">
      <t>ジギョウシャ</t>
    </rPh>
    <rPh sb="11" eb="12">
      <t>トウ</t>
    </rPh>
    <rPh sb="12" eb="13">
      <t>ベツ</t>
    </rPh>
    <rPh sb="13" eb="14">
      <t>ジツ</t>
    </rPh>
    <rPh sb="14" eb="17">
      <t>ニサンカ</t>
    </rPh>
    <rPh sb="17" eb="19">
      <t>タンソ</t>
    </rPh>
    <rPh sb="19" eb="21">
      <t>ハイシュツ</t>
    </rPh>
    <rPh sb="21" eb="23">
      <t>ケイスウ</t>
    </rPh>
    <rPh sb="24" eb="26">
      <t>ハンメイ</t>
    </rPh>
    <rPh sb="28" eb="30">
      <t>バアイ</t>
    </rPh>
    <rPh sb="40" eb="42">
      <t>デンキ</t>
    </rPh>
    <rPh sb="49" eb="50">
      <t>ノゾ</t>
    </rPh>
    <phoneticPr fontId="2"/>
  </si>
  <si>
    <t>注）契約等により事業所を特定できる場合は事業所名まで記載。</t>
    <rPh sb="0" eb="1">
      <t>チュウ</t>
    </rPh>
    <rPh sb="22" eb="23">
      <t>ショ</t>
    </rPh>
    <phoneticPr fontId="2"/>
  </si>
  <si>
    <t>－</t>
    <phoneticPr fontId="2"/>
  </si>
  <si>
    <t>【メニュー別】</t>
    <rPh sb="5" eb="6">
      <t>ベツ</t>
    </rPh>
    <phoneticPr fontId="2"/>
  </si>
  <si>
    <t>表7</t>
    <rPh sb="0" eb="1">
      <t>ヒョウ</t>
    </rPh>
    <phoneticPr fontId="2"/>
  </si>
  <si>
    <t>表8</t>
    <rPh sb="0" eb="1">
      <t>ヒョウ</t>
    </rPh>
    <phoneticPr fontId="2"/>
  </si>
  <si>
    <t>表9</t>
    <rPh sb="0" eb="1">
      <t>ヒョウ</t>
    </rPh>
    <phoneticPr fontId="2"/>
  </si>
  <si>
    <t>表10</t>
    <rPh sb="0" eb="1">
      <t>ヒョウ</t>
    </rPh>
    <phoneticPr fontId="2"/>
  </si>
  <si>
    <t>表11</t>
    <rPh sb="0" eb="1">
      <t>ヒョウ</t>
    </rPh>
    <phoneticPr fontId="2"/>
  </si>
  <si>
    <t>実排出量</t>
    <rPh sb="0" eb="1">
      <t>ジツ</t>
    </rPh>
    <rPh sb="1" eb="4">
      <t>ハイシュツリョウ</t>
    </rPh>
    <phoneticPr fontId="2"/>
  </si>
  <si>
    <t>調整のため控除</t>
    <rPh sb="0" eb="2">
      <t>チョウセイ</t>
    </rPh>
    <rPh sb="5" eb="7">
      <t>コウジョ</t>
    </rPh>
    <phoneticPr fontId="2"/>
  </si>
  <si>
    <t>調整のため加算</t>
    <rPh sb="0" eb="2">
      <t>チョウセイ</t>
    </rPh>
    <rPh sb="5" eb="7">
      <t>カサン</t>
    </rPh>
    <phoneticPr fontId="2"/>
  </si>
  <si>
    <t>非告示31</t>
    <rPh sb="0" eb="1">
      <t>ヒ</t>
    </rPh>
    <rPh sb="1" eb="3">
      <t>コクジ</t>
    </rPh>
    <phoneticPr fontId="2"/>
  </si>
  <si>
    <t>非告示32</t>
    <rPh sb="0" eb="1">
      <t>ヒ</t>
    </rPh>
    <rPh sb="1" eb="3">
      <t>コクジ</t>
    </rPh>
    <phoneticPr fontId="2"/>
  </si>
  <si>
    <t>非告示33</t>
    <rPh sb="0" eb="1">
      <t>ヒ</t>
    </rPh>
    <rPh sb="1" eb="3">
      <t>コクジ</t>
    </rPh>
    <phoneticPr fontId="2"/>
  </si>
  <si>
    <t>非告示34</t>
    <rPh sb="0" eb="1">
      <t>ヒ</t>
    </rPh>
    <rPh sb="1" eb="3">
      <t>コクジ</t>
    </rPh>
    <phoneticPr fontId="2"/>
  </si>
  <si>
    <t>非告示35</t>
    <rPh sb="0" eb="1">
      <t>ヒ</t>
    </rPh>
    <rPh sb="1" eb="3">
      <t>コクジ</t>
    </rPh>
    <phoneticPr fontId="2"/>
  </si>
  <si>
    <t>非告示36</t>
    <rPh sb="0" eb="1">
      <t>ヒ</t>
    </rPh>
    <rPh sb="1" eb="3">
      <t>コクジ</t>
    </rPh>
    <phoneticPr fontId="2"/>
  </si>
  <si>
    <t>非告示37</t>
    <rPh sb="0" eb="1">
      <t>ヒ</t>
    </rPh>
    <rPh sb="1" eb="3">
      <t>コクジ</t>
    </rPh>
    <phoneticPr fontId="2"/>
  </si>
  <si>
    <t>非告示38</t>
    <rPh sb="0" eb="1">
      <t>ヒ</t>
    </rPh>
    <rPh sb="1" eb="3">
      <t>コクジ</t>
    </rPh>
    <phoneticPr fontId="2"/>
  </si>
  <si>
    <t>非告示39</t>
    <rPh sb="0" eb="1">
      <t>ヒ</t>
    </rPh>
    <rPh sb="1" eb="3">
      <t>コクジ</t>
    </rPh>
    <phoneticPr fontId="2"/>
  </si>
  <si>
    <t>非告示40</t>
    <rPh sb="0" eb="1">
      <t>ヒ</t>
    </rPh>
    <rPh sb="1" eb="3">
      <t>コクジ</t>
    </rPh>
    <phoneticPr fontId="2"/>
  </si>
  <si>
    <t>非告示41</t>
    <rPh sb="0" eb="1">
      <t>ヒ</t>
    </rPh>
    <rPh sb="1" eb="3">
      <t>コクジ</t>
    </rPh>
    <phoneticPr fontId="2"/>
  </si>
  <si>
    <t>非告示42</t>
    <rPh sb="0" eb="1">
      <t>ヒ</t>
    </rPh>
    <rPh sb="1" eb="3">
      <t>コクジ</t>
    </rPh>
    <phoneticPr fontId="2"/>
  </si>
  <si>
    <t>非告示43</t>
    <rPh sb="0" eb="1">
      <t>ヒ</t>
    </rPh>
    <rPh sb="1" eb="3">
      <t>コクジ</t>
    </rPh>
    <phoneticPr fontId="2"/>
  </si>
  <si>
    <t>非告示44</t>
    <rPh sb="0" eb="1">
      <t>ヒ</t>
    </rPh>
    <rPh sb="1" eb="3">
      <t>コクジ</t>
    </rPh>
    <phoneticPr fontId="2"/>
  </si>
  <si>
    <t>非告示45</t>
    <rPh sb="0" eb="1">
      <t>ヒ</t>
    </rPh>
    <rPh sb="1" eb="3">
      <t>コクジ</t>
    </rPh>
    <phoneticPr fontId="2"/>
  </si>
  <si>
    <t>非告示46</t>
    <rPh sb="0" eb="1">
      <t>ヒ</t>
    </rPh>
    <rPh sb="1" eb="3">
      <t>コクジ</t>
    </rPh>
    <phoneticPr fontId="2"/>
  </si>
  <si>
    <t>非告示47</t>
    <rPh sb="0" eb="1">
      <t>ヒ</t>
    </rPh>
    <rPh sb="1" eb="3">
      <t>コクジ</t>
    </rPh>
    <phoneticPr fontId="2"/>
  </si>
  <si>
    <t>非告示48</t>
    <rPh sb="0" eb="1">
      <t>ヒ</t>
    </rPh>
    <rPh sb="1" eb="3">
      <t>コクジ</t>
    </rPh>
    <phoneticPr fontId="2"/>
  </si>
  <si>
    <t>非告示49</t>
    <rPh sb="0" eb="1">
      <t>ヒ</t>
    </rPh>
    <rPh sb="1" eb="3">
      <t>コクジ</t>
    </rPh>
    <phoneticPr fontId="2"/>
  </si>
  <si>
    <t>非告示50</t>
    <rPh sb="0" eb="1">
      <t>ヒ</t>
    </rPh>
    <rPh sb="1" eb="3">
      <t>コクジ</t>
    </rPh>
    <phoneticPr fontId="2"/>
  </si>
  <si>
    <t>非告示51</t>
    <rPh sb="0" eb="1">
      <t>ヒ</t>
    </rPh>
    <rPh sb="1" eb="3">
      <t>コクジ</t>
    </rPh>
    <phoneticPr fontId="2"/>
  </si>
  <si>
    <t>非告示52</t>
    <rPh sb="0" eb="1">
      <t>ヒ</t>
    </rPh>
    <rPh sb="1" eb="3">
      <t>コクジ</t>
    </rPh>
    <phoneticPr fontId="2"/>
  </si>
  <si>
    <t>非告示53</t>
    <rPh sb="0" eb="1">
      <t>ヒ</t>
    </rPh>
    <rPh sb="1" eb="3">
      <t>コクジ</t>
    </rPh>
    <phoneticPr fontId="2"/>
  </si>
  <si>
    <t>非告示54</t>
    <rPh sb="0" eb="1">
      <t>ヒ</t>
    </rPh>
    <rPh sb="1" eb="3">
      <t>コクジ</t>
    </rPh>
    <phoneticPr fontId="2"/>
  </si>
  <si>
    <t>非告示55</t>
    <rPh sb="0" eb="1">
      <t>ヒ</t>
    </rPh>
    <rPh sb="1" eb="3">
      <t>コクジ</t>
    </rPh>
    <phoneticPr fontId="2"/>
  </si>
  <si>
    <t>非告示56</t>
    <rPh sb="0" eb="1">
      <t>ヒ</t>
    </rPh>
    <rPh sb="1" eb="3">
      <t>コクジ</t>
    </rPh>
    <phoneticPr fontId="2"/>
  </si>
  <si>
    <t>非告示57</t>
    <rPh sb="0" eb="1">
      <t>ヒ</t>
    </rPh>
    <rPh sb="1" eb="3">
      <t>コクジ</t>
    </rPh>
    <phoneticPr fontId="2"/>
  </si>
  <si>
    <t>非告示58</t>
    <rPh sb="0" eb="1">
      <t>ヒ</t>
    </rPh>
    <rPh sb="1" eb="3">
      <t>コクジ</t>
    </rPh>
    <phoneticPr fontId="2"/>
  </si>
  <si>
    <r>
      <t>発電電力量または受電電力量
(10</t>
    </r>
    <r>
      <rPr>
        <vertAlign val="superscript"/>
        <sz val="10"/>
        <rFont val="ＭＳ Ｐゴシック"/>
        <family val="3"/>
        <charset val="128"/>
      </rPr>
      <t>3</t>
    </r>
    <r>
      <rPr>
        <sz val="10"/>
        <rFont val="ＭＳ Ｐゴシック"/>
        <family val="3"/>
        <charset val="128"/>
      </rPr>
      <t>kWh)</t>
    </r>
    <rPh sb="0" eb="2">
      <t>ハツデン</t>
    </rPh>
    <rPh sb="2" eb="4">
      <t>デンリョク</t>
    </rPh>
    <rPh sb="4" eb="5">
      <t>リョウ</t>
    </rPh>
    <rPh sb="8" eb="10">
      <t>ジュデン</t>
    </rPh>
    <rPh sb="10" eb="13">
      <t>デンリョクリョウ</t>
    </rPh>
    <phoneticPr fontId="2"/>
  </si>
  <si>
    <t>表２</t>
    <rPh sb="0" eb="1">
      <t>ヒョウ</t>
    </rPh>
    <phoneticPr fontId="2"/>
  </si>
  <si>
    <t>表３</t>
    <rPh sb="0" eb="1">
      <t>ヒョウ</t>
    </rPh>
    <phoneticPr fontId="2"/>
  </si>
  <si>
    <t>表４</t>
    <rPh sb="0" eb="1">
      <t>ヒョウ</t>
    </rPh>
    <phoneticPr fontId="2"/>
  </si>
  <si>
    <t>≪参考（メニュー別）≫</t>
    <rPh sb="1" eb="3">
      <t>サンコウ</t>
    </rPh>
    <phoneticPr fontId="2"/>
  </si>
  <si>
    <t>表１</t>
    <rPh sb="0" eb="1">
      <t>ヒョウ</t>
    </rPh>
    <phoneticPr fontId="2"/>
  </si>
  <si>
    <t>表５</t>
    <rPh sb="0" eb="1">
      <t>ヒョウ</t>
    </rPh>
    <phoneticPr fontId="2"/>
  </si>
  <si>
    <t>◎表１～６の各小計</t>
    <rPh sb="1" eb="2">
      <t>ヒョウ</t>
    </rPh>
    <rPh sb="6" eb="7">
      <t>カク</t>
    </rPh>
    <rPh sb="7" eb="9">
      <t>ショウケイ</t>
    </rPh>
    <phoneticPr fontId="2"/>
  </si>
  <si>
    <t>小　　計【Ａ】</t>
    <rPh sb="0" eb="1">
      <t>ショウ</t>
    </rPh>
    <rPh sb="3" eb="4">
      <t>ケイ</t>
    </rPh>
    <phoneticPr fontId="2"/>
  </si>
  <si>
    <t>固定価格買取制度買取電力量【Ｃ】</t>
    <rPh sb="0" eb="2">
      <t>コテイ</t>
    </rPh>
    <rPh sb="2" eb="4">
      <t>カカク</t>
    </rPh>
    <rPh sb="4" eb="6">
      <t>カイトリ</t>
    </rPh>
    <rPh sb="6" eb="8">
      <t>セイド</t>
    </rPh>
    <rPh sb="8" eb="10">
      <t>カイトリ</t>
    </rPh>
    <rPh sb="10" eb="13">
      <t>デンリョクリョウ</t>
    </rPh>
    <phoneticPr fontId="2"/>
  </si>
  <si>
    <r>
      <t>販売電力量（固定価格買取制度買取電力量を除く）
（１０</t>
    </r>
    <r>
      <rPr>
        <vertAlign val="superscript"/>
        <sz val="10"/>
        <rFont val="ＭＳ Ｐゴシック"/>
        <family val="3"/>
        <charset val="128"/>
      </rPr>
      <t>３</t>
    </r>
    <r>
      <rPr>
        <sz val="10"/>
        <rFont val="ＭＳ Ｐゴシック"/>
        <family val="3"/>
        <charset val="128"/>
      </rPr>
      <t>ｋＷｈ）</t>
    </r>
    <rPh sb="0" eb="2">
      <t>ハンバイ</t>
    </rPh>
    <rPh sb="2" eb="4">
      <t>デンリョク</t>
    </rPh>
    <rPh sb="4" eb="5">
      <t>リョウ</t>
    </rPh>
    <rPh sb="6" eb="8">
      <t>コテイ</t>
    </rPh>
    <rPh sb="8" eb="10">
      <t>カカク</t>
    </rPh>
    <rPh sb="10" eb="12">
      <t>カイトリ</t>
    </rPh>
    <rPh sb="12" eb="14">
      <t>セイド</t>
    </rPh>
    <rPh sb="14" eb="16">
      <t>カイトリ</t>
    </rPh>
    <rPh sb="16" eb="19">
      <t>デンリョクリョウ</t>
    </rPh>
    <rPh sb="20" eb="21">
      <t>ノゾ</t>
    </rPh>
    <phoneticPr fontId="2"/>
  </si>
  <si>
    <t>表６（係数明確分）</t>
    <rPh sb="0" eb="1">
      <t>ヒョウ</t>
    </rPh>
    <rPh sb="3" eb="5">
      <t>ケイスウ</t>
    </rPh>
    <rPh sb="5" eb="7">
      <t>メイカク</t>
    </rPh>
    <rPh sb="7" eb="8">
      <t>ブン</t>
    </rPh>
    <phoneticPr fontId="2"/>
  </si>
  <si>
    <t>注）当該年度において卸供給実績があるものの小売供給実績がない電気事業者も含む</t>
    <rPh sb="0" eb="1">
      <t>チュウ</t>
    </rPh>
    <rPh sb="2" eb="4">
      <t>トウガイ</t>
    </rPh>
    <rPh sb="4" eb="6">
      <t>ネンド</t>
    </rPh>
    <rPh sb="10" eb="11">
      <t>オロシ</t>
    </rPh>
    <rPh sb="11" eb="13">
      <t>キョウキュウ</t>
    </rPh>
    <rPh sb="13" eb="15">
      <t>ジッセキ</t>
    </rPh>
    <rPh sb="21" eb="23">
      <t>コウリ</t>
    </rPh>
    <rPh sb="23" eb="25">
      <t>キョウキュウ</t>
    </rPh>
    <rPh sb="25" eb="27">
      <t>ジッセキ</t>
    </rPh>
    <rPh sb="30" eb="32">
      <t>デンキ</t>
    </rPh>
    <rPh sb="32" eb="35">
      <t>ジギョウシャ</t>
    </rPh>
    <rPh sb="36" eb="37">
      <t>フク</t>
    </rPh>
    <phoneticPr fontId="2"/>
  </si>
  <si>
    <t>固定価格買取制度による電気調達にかかる二酸化炭素排出量
（標準的な買取電力量に応じたもの）</t>
  </si>
  <si>
    <t>固定価格買取制度による電気調達にかかる二酸化炭素排出量
（標準的な買取電力量に応じたもの）</t>
    <rPh sb="0" eb="2">
      <t>コテイ</t>
    </rPh>
    <rPh sb="2" eb="4">
      <t>カカク</t>
    </rPh>
    <rPh sb="4" eb="6">
      <t>カイトリ</t>
    </rPh>
    <rPh sb="6" eb="8">
      <t>セイド</t>
    </rPh>
    <rPh sb="11" eb="13">
      <t>デンキ</t>
    </rPh>
    <rPh sb="13" eb="15">
      <t>チョウタツ</t>
    </rPh>
    <rPh sb="29" eb="32">
      <t>ヒョウジュンテキ</t>
    </rPh>
    <phoneticPr fontId="2"/>
  </si>
  <si>
    <t>固定価格買取制度による電気調達にかかる二酸化炭素排出量
（実際の買取電力量に応じたもの）</t>
    <rPh sb="0" eb="2">
      <t>コテイ</t>
    </rPh>
    <rPh sb="2" eb="4">
      <t>カカク</t>
    </rPh>
    <rPh sb="4" eb="6">
      <t>カイトリ</t>
    </rPh>
    <rPh sb="6" eb="8">
      <t>セイド</t>
    </rPh>
    <rPh sb="11" eb="13">
      <t>デンキ</t>
    </rPh>
    <rPh sb="13" eb="15">
      <t>チョウタツ</t>
    </rPh>
    <rPh sb="29" eb="31">
      <t>ジッサイ</t>
    </rPh>
    <rPh sb="32" eb="34">
      <t>カイトリ</t>
    </rPh>
    <rPh sb="34" eb="37">
      <t>デンリョクリョウ</t>
    </rPh>
    <rPh sb="38" eb="39">
      <t>オウ</t>
    </rPh>
    <phoneticPr fontId="2"/>
  </si>
  <si>
    <r>
      <t>固定価格買取
調整電力量
(10</t>
    </r>
    <r>
      <rPr>
        <vertAlign val="superscript"/>
        <sz val="10"/>
        <rFont val="ＭＳ Ｐゴシック"/>
        <family val="3"/>
        <charset val="128"/>
      </rPr>
      <t>3</t>
    </r>
    <r>
      <rPr>
        <sz val="10"/>
        <rFont val="ＭＳ Ｐゴシック"/>
        <family val="3"/>
        <charset val="128"/>
      </rPr>
      <t>kWh)</t>
    </r>
    <rPh sb="0" eb="2">
      <t>コテイ</t>
    </rPh>
    <rPh sb="2" eb="4">
      <t>カカク</t>
    </rPh>
    <rPh sb="4" eb="6">
      <t>カイトリ</t>
    </rPh>
    <rPh sb="7" eb="9">
      <t>チョウセイ</t>
    </rPh>
    <rPh sb="9" eb="12">
      <t>デンリョクリョウ</t>
    </rPh>
    <phoneticPr fontId="2"/>
  </si>
  <si>
    <r>
      <t>固定価格買取
調整二酸化炭素排出量
（10</t>
    </r>
    <r>
      <rPr>
        <vertAlign val="superscript"/>
        <sz val="10"/>
        <rFont val="ＭＳ Ｐゴシック"/>
        <family val="3"/>
        <charset val="128"/>
      </rPr>
      <t>３</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0" eb="2">
      <t>コテイ</t>
    </rPh>
    <rPh sb="2" eb="4">
      <t>カカク</t>
    </rPh>
    <rPh sb="4" eb="6">
      <t>カイトリ</t>
    </rPh>
    <rPh sb="7" eb="9">
      <t>チョウセイ</t>
    </rPh>
    <rPh sb="9" eb="12">
      <t>ニサンカ</t>
    </rPh>
    <rPh sb="12" eb="14">
      <t>タンソ</t>
    </rPh>
    <rPh sb="14" eb="16">
      <t>ハイシュツ</t>
    </rPh>
    <rPh sb="16" eb="17">
      <t>リョウ</t>
    </rPh>
    <phoneticPr fontId="2"/>
  </si>
  <si>
    <t xml:space="preserve">固定価格買取
　　　　　調整電力量  　　＝ </t>
    <rPh sb="0" eb="2">
      <t>コテイ</t>
    </rPh>
    <rPh sb="2" eb="4">
      <t>カカク</t>
    </rPh>
    <rPh sb="4" eb="6">
      <t>カイトリ</t>
    </rPh>
    <rPh sb="12" eb="14">
      <t>チョウセイ</t>
    </rPh>
    <rPh sb="14" eb="17">
      <t>デンリョクリョウ</t>
    </rPh>
    <phoneticPr fontId="2"/>
  </si>
  <si>
    <t xml:space="preserve">固定価格買取調整二酸化炭素排出量 ＝ 　　   　 固定価格買取調整電力量                   　×          全国平均係数                        </t>
    <rPh sb="0" eb="2">
      <t>コテイ</t>
    </rPh>
    <rPh sb="2" eb="4">
      <t>カカク</t>
    </rPh>
    <rPh sb="4" eb="6">
      <t>カイトリ</t>
    </rPh>
    <rPh sb="6" eb="8">
      <t>チョウセイ</t>
    </rPh>
    <rPh sb="8" eb="11">
      <t>ニサンカ</t>
    </rPh>
    <rPh sb="11" eb="13">
      <t>タンソ</t>
    </rPh>
    <rPh sb="13" eb="16">
      <t>ハイシュツリョウ</t>
    </rPh>
    <rPh sb="68" eb="70">
      <t>ゼンコク</t>
    </rPh>
    <rPh sb="70" eb="72">
      <t>ヘイキン</t>
    </rPh>
    <rPh sb="72" eb="74">
      <t>ケイスウ</t>
    </rPh>
    <phoneticPr fontId="2"/>
  </si>
  <si>
    <t>②固定価格買取調整二酸化炭素排出量の算出</t>
    <rPh sb="1" eb="3">
      <t>コテイ</t>
    </rPh>
    <rPh sb="3" eb="5">
      <t>カカク</t>
    </rPh>
    <rPh sb="5" eb="7">
      <t>カイトリ</t>
    </rPh>
    <rPh sb="7" eb="9">
      <t>チョウセイ</t>
    </rPh>
    <rPh sb="9" eb="12">
      <t>ニサンカ</t>
    </rPh>
    <rPh sb="12" eb="14">
      <t>タンソ</t>
    </rPh>
    <rPh sb="14" eb="16">
      <t>ハイシュツ</t>
    </rPh>
    <rPh sb="16" eb="17">
      <t>リョウ</t>
    </rPh>
    <rPh sb="18" eb="20">
      <t>サンシュツ</t>
    </rPh>
    <phoneticPr fontId="2"/>
  </si>
  <si>
    <r>
      <t>発電電力量または受電電力量（固定価格買取制度買取電力量を除く）
（１０</t>
    </r>
    <r>
      <rPr>
        <vertAlign val="superscript"/>
        <sz val="10"/>
        <rFont val="ＭＳ Ｐゴシック"/>
        <family val="3"/>
        <charset val="128"/>
      </rPr>
      <t>３</t>
    </r>
    <r>
      <rPr>
        <sz val="10"/>
        <rFont val="ＭＳ Ｐゴシック"/>
        <family val="3"/>
        <charset val="128"/>
      </rPr>
      <t>ｋＷｈ）</t>
    </r>
    <rPh sb="0" eb="2">
      <t>ハツデン</t>
    </rPh>
    <rPh sb="2" eb="5">
      <t>デンリョクリョウ</t>
    </rPh>
    <rPh sb="8" eb="10">
      <t>ジュデン</t>
    </rPh>
    <rPh sb="10" eb="13">
      <t>デンリョクリョウ</t>
    </rPh>
    <phoneticPr fontId="2"/>
  </si>
  <si>
    <r>
      <t>ＣＯ</t>
    </r>
    <r>
      <rPr>
        <vertAlign val="subscript"/>
        <sz val="10"/>
        <rFont val="ＭＳ Ｐゴシック"/>
        <family val="3"/>
        <charset val="128"/>
      </rPr>
      <t>２</t>
    </r>
    <r>
      <rPr>
        <sz val="10"/>
        <rFont val="ＭＳ Ｐゴシック"/>
        <family val="3"/>
        <charset val="128"/>
      </rPr>
      <t>排出量（固定価格買取制度買取電力量を除く）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phoneticPr fontId="2"/>
  </si>
  <si>
    <t>固定価格買取制度による電気調達にかかる二酸化炭素排出量
（実際の買取電力量に応じたもの）</t>
    <rPh sb="29" eb="31">
      <t>ジッサイ</t>
    </rPh>
    <phoneticPr fontId="2"/>
  </si>
  <si>
    <t>メニュー別実二酸化炭素排出量
（固定価格買取制度による電気調達分を除く）</t>
    <rPh sb="31" eb="32">
      <t>ブン</t>
    </rPh>
    <rPh sb="33" eb="34">
      <t>ノゾ</t>
    </rPh>
    <phoneticPr fontId="2"/>
  </si>
  <si>
    <t>メニュー別固定価格買取調整後二酸化炭素排出量</t>
    <rPh sb="4" eb="5">
      <t>ベツ</t>
    </rPh>
    <rPh sb="5" eb="7">
      <t>コテイ</t>
    </rPh>
    <rPh sb="7" eb="9">
      <t>カカク</t>
    </rPh>
    <rPh sb="9" eb="11">
      <t>カイトリ</t>
    </rPh>
    <rPh sb="11" eb="14">
      <t>チョウセイゴ</t>
    </rPh>
    <rPh sb="14" eb="17">
      <t>ニサンカ</t>
    </rPh>
    <rPh sb="17" eb="19">
      <t>タンソ</t>
    </rPh>
    <rPh sb="19" eb="21">
      <t>ハイシュツ</t>
    </rPh>
    <rPh sb="21" eb="22">
      <t>リョウ</t>
    </rPh>
    <phoneticPr fontId="2"/>
  </si>
  <si>
    <r>
      <t>②　電気事業者</t>
    </r>
    <r>
      <rPr>
        <b/>
        <vertAlign val="superscript"/>
        <sz val="14"/>
        <rFont val="ＭＳ Ｐゴシック"/>
        <family val="3"/>
        <charset val="128"/>
      </rPr>
      <t>注）</t>
    </r>
    <r>
      <rPr>
        <b/>
        <sz val="14"/>
        <rFont val="ＭＳ Ｐゴシック"/>
        <family val="3"/>
        <charset val="128"/>
      </rPr>
      <t>からの卸調達量の内訳（相対契約によるもの）</t>
    </r>
    <rPh sb="2" eb="4">
      <t>デンキ</t>
    </rPh>
    <rPh sb="4" eb="7">
      <t>ジギョウシャ</t>
    </rPh>
    <rPh sb="12" eb="13">
      <t>オロシ</t>
    </rPh>
    <rPh sb="13" eb="15">
      <t>チョウタツ</t>
    </rPh>
    <rPh sb="15" eb="16">
      <t>リョウ</t>
    </rPh>
    <rPh sb="17" eb="19">
      <t>ウチワケ</t>
    </rPh>
    <rPh sb="20" eb="22">
      <t>アイタイ</t>
    </rPh>
    <rPh sb="22" eb="24">
      <t>ケイヤク</t>
    </rPh>
    <phoneticPr fontId="2"/>
  </si>
  <si>
    <t>自社・販売電力量（小計）【Ｂ】</t>
    <rPh sb="0" eb="2">
      <t>ジシャ</t>
    </rPh>
    <rPh sb="9" eb="11">
      <t>ショウケイ</t>
    </rPh>
    <phoneticPr fontId="2"/>
  </si>
  <si>
    <r>
      <t>（再掲）ＣＯ</t>
    </r>
    <r>
      <rPr>
        <vertAlign val="subscript"/>
        <sz val="10"/>
        <rFont val="ＭＳ Ｐゴシック"/>
        <family val="3"/>
        <charset val="128"/>
      </rPr>
      <t>２</t>
    </r>
    <r>
      <rPr>
        <sz val="10"/>
        <rFont val="ＭＳ Ｐゴシック"/>
        <family val="3"/>
        <charset val="128"/>
      </rPr>
      <t>排出量（固定価格買取制度買取電力量を除く）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phoneticPr fontId="2"/>
  </si>
  <si>
    <t>③メニュー別固定価格買取調整後二酸化炭素排出量を算定</t>
    <rPh sb="5" eb="6">
      <t>ベツ</t>
    </rPh>
    <rPh sb="6" eb="8">
      <t>コテイ</t>
    </rPh>
    <rPh sb="8" eb="10">
      <t>カカク</t>
    </rPh>
    <rPh sb="10" eb="12">
      <t>カイトリ</t>
    </rPh>
    <rPh sb="12" eb="15">
      <t>チョウセイゴ</t>
    </rPh>
    <rPh sb="15" eb="18">
      <t>ニサンカ</t>
    </rPh>
    <rPh sb="18" eb="20">
      <t>タンソ</t>
    </rPh>
    <rPh sb="20" eb="22">
      <t>ハイシュツ</t>
    </rPh>
    <rPh sb="22" eb="23">
      <t>リョウ</t>
    </rPh>
    <rPh sb="24" eb="26">
      <t>サンテイ</t>
    </rPh>
    <phoneticPr fontId="2"/>
  </si>
  <si>
    <r>
      <t>取引所販売電力量
（１０</t>
    </r>
    <r>
      <rPr>
        <vertAlign val="superscript"/>
        <sz val="10"/>
        <rFont val="ＭＳ Ｐゴシック"/>
        <family val="3"/>
        <charset val="128"/>
      </rPr>
      <t>３</t>
    </r>
    <r>
      <rPr>
        <sz val="10"/>
        <rFont val="ＭＳ Ｐゴシック"/>
        <family val="3"/>
        <charset val="128"/>
      </rPr>
      <t>ｋＷｈ）</t>
    </r>
    <rPh sb="0" eb="2">
      <t>トリヒキ</t>
    </rPh>
    <rPh sb="2" eb="3">
      <t>ジョ</t>
    </rPh>
    <rPh sb="3" eb="5">
      <t>ハンバイ</t>
    </rPh>
    <rPh sb="5" eb="8">
      <t>デンリョクリョウ</t>
    </rPh>
    <phoneticPr fontId="2"/>
  </si>
  <si>
    <t>（当該発電事業所が明確な場合）</t>
    <rPh sb="1" eb="3">
      <t>トウガイ</t>
    </rPh>
    <rPh sb="3" eb="5">
      <t>ハツデン</t>
    </rPh>
    <rPh sb="5" eb="8">
      <t>ジギョウショ</t>
    </rPh>
    <rPh sb="9" eb="11">
      <t>メイカク</t>
    </rPh>
    <rPh sb="12" eb="14">
      <t>バアイ</t>
    </rPh>
    <phoneticPr fontId="2"/>
  </si>
  <si>
    <t xml:space="preserve">取引所販売にかかる電気の発電事業所の名称
</t>
    <rPh sb="0" eb="2">
      <t>トリヒキ</t>
    </rPh>
    <rPh sb="2" eb="3">
      <t>ジョ</t>
    </rPh>
    <rPh sb="3" eb="5">
      <t>ハンバイ</t>
    </rPh>
    <rPh sb="9" eb="11">
      <t>デンキ</t>
    </rPh>
    <rPh sb="12" eb="14">
      <t>ハツデン</t>
    </rPh>
    <rPh sb="14" eb="16">
      <t>ジギョウ</t>
    </rPh>
    <rPh sb="16" eb="17">
      <t>ジョ</t>
    </rPh>
    <rPh sb="18" eb="20">
      <t>メイショウ</t>
    </rPh>
    <phoneticPr fontId="2"/>
  </si>
  <si>
    <r>
      <t>発電事業所の実二酸化炭素排出係数
（t-CO</t>
    </r>
    <r>
      <rPr>
        <vertAlign val="subscript"/>
        <sz val="10"/>
        <rFont val="ＭＳ Ｐゴシック"/>
        <family val="3"/>
        <charset val="128"/>
      </rPr>
      <t>2</t>
    </r>
    <r>
      <rPr>
        <sz val="10"/>
        <rFont val="ＭＳ Ｐゴシック"/>
        <family val="3"/>
        <charset val="128"/>
      </rPr>
      <t>/ｋWh）</t>
    </r>
    <rPh sb="0" eb="2">
      <t>ハツデン</t>
    </rPh>
    <rPh sb="2" eb="4">
      <t>ジギョウ</t>
    </rPh>
    <rPh sb="4" eb="5">
      <t>ショ</t>
    </rPh>
    <rPh sb="6" eb="7">
      <t>ジツ</t>
    </rPh>
    <rPh sb="7" eb="10">
      <t>ニサンカ</t>
    </rPh>
    <rPh sb="10" eb="12">
      <t>タンソ</t>
    </rPh>
    <rPh sb="14" eb="16">
      <t>ケイスウ</t>
    </rPh>
    <phoneticPr fontId="2"/>
  </si>
  <si>
    <r>
      <t>○取引所販売にかかる電気の発電事業所の電力量、CO</t>
    </r>
    <r>
      <rPr>
        <b/>
        <vertAlign val="subscript"/>
        <sz val="14"/>
        <rFont val="ＭＳ Ｐゴシック"/>
        <family val="3"/>
        <charset val="128"/>
      </rPr>
      <t>2</t>
    </r>
    <r>
      <rPr>
        <b/>
        <sz val="14"/>
        <rFont val="ＭＳ Ｐゴシック"/>
        <family val="3"/>
        <charset val="128"/>
      </rPr>
      <t>排出量</t>
    </r>
    <rPh sb="1" eb="3">
      <t>トリヒキ</t>
    </rPh>
    <rPh sb="3" eb="4">
      <t>ジョ</t>
    </rPh>
    <rPh sb="4" eb="6">
      <t>ハンバイ</t>
    </rPh>
    <rPh sb="10" eb="12">
      <t>デンキ</t>
    </rPh>
    <rPh sb="13" eb="15">
      <t>ハツデン</t>
    </rPh>
    <rPh sb="15" eb="18">
      <t>ジギョウショ</t>
    </rPh>
    <rPh sb="20" eb="22">
      <t>リキリョウ</t>
    </rPh>
    <rPh sb="26" eb="29">
      <t>ハイシュツリョウ</t>
    </rPh>
    <phoneticPr fontId="2"/>
  </si>
  <si>
    <t>○「取引所販売にかかる電気」の係数（加重平均値）</t>
    <rPh sb="2" eb="4">
      <t>トリヒキ</t>
    </rPh>
    <rPh sb="4" eb="5">
      <t>ジョ</t>
    </rPh>
    <rPh sb="5" eb="7">
      <t>ハンバイ</t>
    </rPh>
    <rPh sb="11" eb="13">
      <t>デンキ</t>
    </rPh>
    <rPh sb="15" eb="17">
      <t>ケイスウ</t>
    </rPh>
    <rPh sb="18" eb="20">
      <t>カジュウ</t>
    </rPh>
    <rPh sb="20" eb="23">
      <t>ヘイキンチ</t>
    </rPh>
    <phoneticPr fontId="2"/>
  </si>
  <si>
    <r>
      <t>取引所販売にかかる電気にかかる排出係数
（t-CO</t>
    </r>
    <r>
      <rPr>
        <vertAlign val="subscript"/>
        <sz val="10"/>
        <rFont val="ＭＳ Ｐゴシック"/>
        <family val="3"/>
        <charset val="128"/>
      </rPr>
      <t>2</t>
    </r>
    <r>
      <rPr>
        <sz val="10"/>
        <rFont val="ＭＳ Ｐゴシック"/>
        <family val="3"/>
        <charset val="128"/>
      </rPr>
      <t>/ｋWh）</t>
    </r>
    <rPh sb="0" eb="2">
      <t>トリヒキ</t>
    </rPh>
    <rPh sb="2" eb="3">
      <t>ジョ</t>
    </rPh>
    <rPh sb="3" eb="5">
      <t>ハンバイ</t>
    </rPh>
    <rPh sb="9" eb="11">
      <t>デンキ</t>
    </rPh>
    <rPh sb="15" eb="17">
      <t>ハイシュツ</t>
    </rPh>
    <rPh sb="17" eb="19">
      <t>ケイスウ</t>
    </rPh>
    <phoneticPr fontId="2"/>
  </si>
  <si>
    <t xml:space="preserve">電源種別
</t>
    <rPh sb="0" eb="2">
      <t>デンゲン</t>
    </rPh>
    <rPh sb="2" eb="4">
      <t>シュベツ</t>
    </rPh>
    <phoneticPr fontId="2"/>
  </si>
  <si>
    <r>
      <t>事業者の名称</t>
    </r>
    <r>
      <rPr>
        <vertAlign val="superscript"/>
        <sz val="10"/>
        <rFont val="ＭＳ Ｐゴシック"/>
        <family val="3"/>
        <charset val="128"/>
      </rPr>
      <t>注１）</t>
    </r>
    <r>
      <rPr>
        <sz val="10"/>
        <rFont val="ＭＳ Ｐゴシック"/>
        <family val="3"/>
        <charset val="128"/>
      </rPr>
      <t xml:space="preserve">
</t>
    </r>
    <rPh sb="0" eb="3">
      <t>ジギョウシャ</t>
    </rPh>
    <rPh sb="4" eb="6">
      <t>メイショウ</t>
    </rPh>
    <rPh sb="6" eb="7">
      <t>チュウ</t>
    </rPh>
    <phoneticPr fontId="2"/>
  </si>
  <si>
    <t>注１）契約等により事業所を特定できる場合は事業所名まで記載。</t>
    <rPh sb="0" eb="1">
      <t>チュウ</t>
    </rPh>
    <rPh sb="23" eb="24">
      <t>ショ</t>
    </rPh>
    <phoneticPr fontId="2"/>
  </si>
  <si>
    <t>注２）自社電源由来か他者電源由来かを問わず記載。</t>
    <rPh sb="0" eb="1">
      <t>チュウ</t>
    </rPh>
    <phoneticPr fontId="2"/>
  </si>
  <si>
    <t>表６（代替値使用分）</t>
  </si>
  <si>
    <t>表６（太陽光等）</t>
    <rPh sb="0" eb="1">
      <t>ヒョウ</t>
    </rPh>
    <rPh sb="3" eb="6">
      <t>タイヨウコウ</t>
    </rPh>
    <rPh sb="6" eb="7">
      <t>ナド</t>
    </rPh>
    <phoneticPr fontId="2"/>
  </si>
  <si>
    <t>①（事業者別）FITを利用して調達した電気にかかる二酸化炭素排出量（標準的調達量、実際の調達量）の算定</t>
    <rPh sb="2" eb="5">
      <t>ジギョウシャ</t>
    </rPh>
    <rPh sb="5" eb="6">
      <t>ベツ</t>
    </rPh>
    <rPh sb="11" eb="13">
      <t>リヨウ</t>
    </rPh>
    <rPh sb="15" eb="17">
      <t>チョウタツ</t>
    </rPh>
    <rPh sb="19" eb="21">
      <t>デンキ</t>
    </rPh>
    <rPh sb="25" eb="28">
      <t>ニサンカ</t>
    </rPh>
    <rPh sb="28" eb="30">
      <t>タンソ</t>
    </rPh>
    <rPh sb="30" eb="33">
      <t>ハイシュツリョウ</t>
    </rPh>
    <rPh sb="34" eb="37">
      <t>ヒョウジュンテキ</t>
    </rPh>
    <rPh sb="37" eb="39">
      <t>チョウタツ</t>
    </rPh>
    <rPh sb="39" eb="40">
      <t>リョウ</t>
    </rPh>
    <rPh sb="41" eb="43">
      <t>ジッサイ</t>
    </rPh>
    <rPh sb="44" eb="46">
      <t>チョウタツ</t>
    </rPh>
    <rPh sb="46" eb="47">
      <t>リョウ</t>
    </rPh>
    <rPh sb="50" eb="51">
      <t>サダ</t>
    </rPh>
    <phoneticPr fontId="2"/>
  </si>
  <si>
    <t>温対法における特定排出者の
他人から供給された電気の使用に伴う二酸化炭素排出量の
算定等に用いられる排出係数について
（平成○○年度実績）</t>
    <rPh sb="0" eb="1">
      <t>アツシ</t>
    </rPh>
    <rPh sb="1" eb="2">
      <t>タイ</t>
    </rPh>
    <rPh sb="2" eb="3">
      <t>ホウ</t>
    </rPh>
    <rPh sb="7" eb="9">
      <t>トクテイ</t>
    </rPh>
    <rPh sb="9" eb="12">
      <t>ハイシュツシャ</t>
    </rPh>
    <rPh sb="14" eb="16">
      <t>タニン</t>
    </rPh>
    <rPh sb="18" eb="20">
      <t>キョウキュウ</t>
    </rPh>
    <rPh sb="23" eb="25">
      <t>デンキ</t>
    </rPh>
    <rPh sb="26" eb="28">
      <t>シヨウ</t>
    </rPh>
    <rPh sb="29" eb="30">
      <t>トモナ</t>
    </rPh>
    <rPh sb="31" eb="34">
      <t>ニサンカ</t>
    </rPh>
    <rPh sb="34" eb="36">
      <t>タンソ</t>
    </rPh>
    <rPh sb="36" eb="39">
      <t>ハイシュツリョウ</t>
    </rPh>
    <rPh sb="41" eb="43">
      <t>サンテイ</t>
    </rPh>
    <rPh sb="43" eb="44">
      <t>トウ</t>
    </rPh>
    <rPh sb="45" eb="46">
      <t>モチ</t>
    </rPh>
    <rPh sb="50" eb="52">
      <t>ハイシュツ</t>
    </rPh>
    <rPh sb="52" eb="54">
      <t>ケイスウ</t>
    </rPh>
    <phoneticPr fontId="2"/>
  </si>
  <si>
    <t>「発電に伴い排出された実二酸化炭素排出量」の算定根拠資料
（平成○○年度実績）</t>
    <rPh sb="1" eb="3">
      <t>ハツデン</t>
    </rPh>
    <rPh sb="4" eb="5">
      <t>トモナ</t>
    </rPh>
    <rPh sb="6" eb="8">
      <t>ハイシュツ</t>
    </rPh>
    <rPh sb="11" eb="12">
      <t>ジツ</t>
    </rPh>
    <rPh sb="12" eb="15">
      <t>ニサンカ</t>
    </rPh>
    <rPh sb="15" eb="17">
      <t>タンソ</t>
    </rPh>
    <rPh sb="17" eb="19">
      <t>ハイシュツ</t>
    </rPh>
    <rPh sb="19" eb="20">
      <t>リョウ</t>
    </rPh>
    <rPh sb="22" eb="24">
      <t>サンテイ</t>
    </rPh>
    <rPh sb="24" eb="26">
      <t>コンキョ</t>
    </rPh>
    <rPh sb="26" eb="28">
      <t>シリョウ</t>
    </rPh>
    <phoneticPr fontId="2"/>
  </si>
  <si>
    <t>「発電に伴い排出された実二酸化炭素排出量」の算定根拠資料
（平成○○年度実績）</t>
    <rPh sb="1" eb="3">
      <t>ハツデン</t>
    </rPh>
    <rPh sb="4" eb="5">
      <t>トモナ</t>
    </rPh>
    <rPh sb="6" eb="8">
      <t>ハイシュツ</t>
    </rPh>
    <rPh sb="11" eb="12">
      <t>ジツ</t>
    </rPh>
    <rPh sb="12" eb="15">
      <t>ニサンカ</t>
    </rPh>
    <rPh sb="15" eb="17">
      <t>タンソ</t>
    </rPh>
    <rPh sb="22" eb="24">
      <t>サンテイ</t>
    </rPh>
    <rPh sb="24" eb="26">
      <t>コンキョ</t>
    </rPh>
    <rPh sb="26" eb="28">
      <t>シリョウ</t>
    </rPh>
    <phoneticPr fontId="2"/>
  </si>
  <si>
    <t>「発電に伴い排出された実二酸化炭素排出量」の算定根拠資料
（平成○○年度実績）</t>
    <rPh sb="11" eb="12">
      <t>ジツ</t>
    </rPh>
    <rPh sb="12" eb="15">
      <t>ニサンカ</t>
    </rPh>
    <rPh sb="15" eb="17">
      <t>タンソ</t>
    </rPh>
    <rPh sb="23" eb="24">
      <t>テイ</t>
    </rPh>
    <phoneticPr fontId="2"/>
  </si>
  <si>
    <t>「卸電力取引所を介した電気の販売を行い約定した電気」の係数
（平成○○年度実績）</t>
    <rPh sb="1" eb="2">
      <t>オロシ</t>
    </rPh>
    <rPh sb="2" eb="4">
      <t>デンリョク</t>
    </rPh>
    <rPh sb="4" eb="6">
      <t>トリヒキ</t>
    </rPh>
    <rPh sb="6" eb="7">
      <t>ジョ</t>
    </rPh>
    <rPh sb="8" eb="9">
      <t>カイ</t>
    </rPh>
    <rPh sb="11" eb="13">
      <t>デンキ</t>
    </rPh>
    <rPh sb="14" eb="16">
      <t>ハンバイ</t>
    </rPh>
    <rPh sb="17" eb="18">
      <t>オコナ</t>
    </rPh>
    <rPh sb="19" eb="21">
      <t>ヤクテイ</t>
    </rPh>
    <rPh sb="23" eb="25">
      <t>デンキ</t>
    </rPh>
    <rPh sb="27" eb="29">
      <t>ケイスウ</t>
    </rPh>
    <phoneticPr fontId="2"/>
  </si>
  <si>
    <t>固定価格買取調整二酸化炭素排出量の算出の内訳
（平成○○年度実績）</t>
    <rPh sb="0" eb="2">
      <t>コテイ</t>
    </rPh>
    <rPh sb="2" eb="4">
      <t>カカク</t>
    </rPh>
    <rPh sb="4" eb="6">
      <t>カイトリ</t>
    </rPh>
    <rPh sb="6" eb="8">
      <t>チョウセイ</t>
    </rPh>
    <rPh sb="8" eb="11">
      <t>ニサンカ</t>
    </rPh>
    <rPh sb="11" eb="13">
      <t>タンソ</t>
    </rPh>
    <rPh sb="13" eb="15">
      <t>ハイシュツ</t>
    </rPh>
    <rPh sb="15" eb="16">
      <t>リョウ</t>
    </rPh>
    <rPh sb="17" eb="19">
      <t>サンシュツ</t>
    </rPh>
    <rPh sb="20" eb="22">
      <t>ウチワケ</t>
    </rPh>
    <phoneticPr fontId="2"/>
  </si>
  <si>
    <t>「固定価格買取制度による自社の買取電力量」にかかる卸売買の内訳
（平成○○年度実績）</t>
    <rPh sb="25" eb="26">
      <t>オロシ</t>
    </rPh>
    <rPh sb="26" eb="28">
      <t>バイバイ</t>
    </rPh>
    <rPh sb="29" eb="31">
      <t>ウチワケ</t>
    </rPh>
    <phoneticPr fontId="2"/>
  </si>
  <si>
    <t>温対法における特定排出者の
他人から供給された電気の使用に伴う二酸化炭素排出量の
算定等に用いられる排出係数について
（平成○○年度実績、メニュー別）</t>
    <rPh sb="0" eb="1">
      <t>アツシ</t>
    </rPh>
    <rPh sb="1" eb="2">
      <t>タイ</t>
    </rPh>
    <rPh sb="2" eb="3">
      <t>ホウ</t>
    </rPh>
    <rPh sb="7" eb="9">
      <t>トクテイ</t>
    </rPh>
    <rPh sb="9" eb="12">
      <t>ハイシュツシャ</t>
    </rPh>
    <rPh sb="14" eb="16">
      <t>タニン</t>
    </rPh>
    <rPh sb="18" eb="20">
      <t>キョウキュウ</t>
    </rPh>
    <rPh sb="23" eb="25">
      <t>デンキ</t>
    </rPh>
    <rPh sb="26" eb="28">
      <t>シヨウ</t>
    </rPh>
    <rPh sb="29" eb="30">
      <t>トモナ</t>
    </rPh>
    <rPh sb="31" eb="34">
      <t>ニサンカ</t>
    </rPh>
    <rPh sb="34" eb="36">
      <t>タンソ</t>
    </rPh>
    <rPh sb="36" eb="39">
      <t>ハイシュツリョウ</t>
    </rPh>
    <rPh sb="41" eb="43">
      <t>サンテイ</t>
    </rPh>
    <rPh sb="43" eb="44">
      <t>トウ</t>
    </rPh>
    <rPh sb="45" eb="46">
      <t>モチ</t>
    </rPh>
    <rPh sb="50" eb="52">
      <t>ハイシュツ</t>
    </rPh>
    <rPh sb="52" eb="54">
      <t>ケイスウ</t>
    </rPh>
    <phoneticPr fontId="2"/>
  </si>
  <si>
    <t>「発電に伴い排出された実二酸化炭素排出量」の算定根拠資料
（平成○○年度実績、メニュー別）</t>
    <rPh sb="1" eb="3">
      <t>ハツデン</t>
    </rPh>
    <rPh sb="4" eb="5">
      <t>トモナ</t>
    </rPh>
    <rPh sb="6" eb="8">
      <t>ハイシュツ</t>
    </rPh>
    <rPh sb="11" eb="12">
      <t>ジツ</t>
    </rPh>
    <rPh sb="12" eb="15">
      <t>ニサンカ</t>
    </rPh>
    <rPh sb="15" eb="17">
      <t>タンソ</t>
    </rPh>
    <rPh sb="17" eb="19">
      <t>ハイシュツ</t>
    </rPh>
    <rPh sb="19" eb="20">
      <t>リョウ</t>
    </rPh>
    <rPh sb="22" eb="24">
      <t>サンテイ</t>
    </rPh>
    <rPh sb="24" eb="26">
      <t>コンキョ</t>
    </rPh>
    <rPh sb="26" eb="28">
      <t>シリョウ</t>
    </rPh>
    <phoneticPr fontId="2"/>
  </si>
  <si>
    <t>「発電に伴い排出された実二酸化炭素排出量」の算定根拠資料
（平成○○年度実績、メニュー別）</t>
    <rPh sb="1" eb="3">
      <t>ハツデン</t>
    </rPh>
    <rPh sb="4" eb="5">
      <t>トモナ</t>
    </rPh>
    <rPh sb="6" eb="8">
      <t>ハイシュツ</t>
    </rPh>
    <rPh sb="11" eb="12">
      <t>ジツ</t>
    </rPh>
    <rPh sb="12" eb="15">
      <t>ニサンカ</t>
    </rPh>
    <rPh sb="15" eb="17">
      <t>タンソ</t>
    </rPh>
    <rPh sb="22" eb="24">
      <t>サンテイ</t>
    </rPh>
    <rPh sb="24" eb="26">
      <t>コンキョ</t>
    </rPh>
    <rPh sb="26" eb="28">
      <t>シリョウ</t>
    </rPh>
    <phoneticPr fontId="2"/>
  </si>
  <si>
    <t>「発電に伴い排出された実二酸化炭素排出量」の算定根拠資料
（平成○○年度実績、メニュー別）</t>
    <rPh sb="11" eb="12">
      <t>ジツ</t>
    </rPh>
    <rPh sb="12" eb="15">
      <t>ニサンカ</t>
    </rPh>
    <rPh sb="15" eb="17">
      <t>タンソ</t>
    </rPh>
    <rPh sb="23" eb="24">
      <t>テイ</t>
    </rPh>
    <phoneticPr fontId="2"/>
  </si>
  <si>
    <t>メニューごとの固定価格買取調整後二酸化炭素排出量の算定
（平成○○年度実績）</t>
    <rPh sb="7" eb="9">
      <t>コテイ</t>
    </rPh>
    <rPh sb="9" eb="11">
      <t>カカク</t>
    </rPh>
    <rPh sb="11" eb="13">
      <t>カイトリ</t>
    </rPh>
    <rPh sb="13" eb="15">
      <t>チョウセイ</t>
    </rPh>
    <rPh sb="15" eb="16">
      <t>アト</t>
    </rPh>
    <rPh sb="16" eb="19">
      <t>ニサンカ</t>
    </rPh>
    <rPh sb="19" eb="21">
      <t>タンソ</t>
    </rPh>
    <rPh sb="21" eb="23">
      <t>ハイシュツ</t>
    </rPh>
    <rPh sb="23" eb="24">
      <t>リョウ</t>
    </rPh>
    <rPh sb="25" eb="27">
      <t>サンテイ</t>
    </rPh>
    <phoneticPr fontId="2"/>
  </si>
  <si>
    <r>
      <t>全国平均係数
（t-CO</t>
    </r>
    <r>
      <rPr>
        <vertAlign val="subscript"/>
        <sz val="10"/>
        <rFont val="ＭＳ Ｐゴシック"/>
        <family val="3"/>
        <charset val="128"/>
      </rPr>
      <t>2</t>
    </r>
    <r>
      <rPr>
        <sz val="10"/>
        <rFont val="ＭＳ Ｐゴシック"/>
        <family val="3"/>
        <charset val="128"/>
      </rPr>
      <t>/ｋWh）</t>
    </r>
    <rPh sb="0" eb="2">
      <t>ゼンコク</t>
    </rPh>
    <rPh sb="2" eb="4">
      <t>ヘイキン</t>
    </rPh>
    <rPh sb="4" eb="6">
      <t>ケイスウ</t>
    </rPh>
    <phoneticPr fontId="2"/>
  </si>
  <si>
    <t>差異分析</t>
    <rPh sb="0" eb="2">
      <t>サイ</t>
    </rPh>
    <rPh sb="2" eb="4">
      <t>ブンセキ</t>
    </rPh>
    <phoneticPr fontId="2"/>
  </si>
  <si>
    <t>(実二酸化炭素排出量)</t>
    <phoneticPr fontId="2"/>
  </si>
  <si>
    <t>(実排出係数)</t>
    <phoneticPr fontId="2"/>
  </si>
  <si>
    <t>(調整後二酸化炭素排出量)</t>
    <phoneticPr fontId="2"/>
  </si>
  <si>
    <t>(調整後排出係数)</t>
    <phoneticPr fontId="2"/>
  </si>
  <si>
    <t>表13</t>
    <rPh sb="0" eb="1">
      <t>ヒョウ</t>
    </rPh>
    <phoneticPr fontId="2"/>
  </si>
  <si>
    <t>≪表１３≫</t>
    <rPh sb="1" eb="2">
      <t>ヒョウ</t>
    </rPh>
    <phoneticPr fontId="2"/>
  </si>
  <si>
    <t>≪表１３の２≫</t>
    <rPh sb="1" eb="2">
      <t>ヒョウ</t>
    </rPh>
    <phoneticPr fontId="2"/>
  </si>
  <si>
    <t>表12</t>
    <rPh sb="0" eb="1">
      <t>ヒョウ</t>
    </rPh>
    <phoneticPr fontId="2"/>
  </si>
  <si>
    <t>メニューA</t>
    <phoneticPr fontId="2"/>
  </si>
  <si>
    <t>メニューB</t>
    <phoneticPr fontId="2"/>
  </si>
  <si>
    <t>メニューC</t>
    <phoneticPr fontId="2"/>
  </si>
  <si>
    <t>◎表７から表１２までの合計</t>
    <rPh sb="1" eb="2">
      <t>ヒョウ</t>
    </rPh>
    <rPh sb="11" eb="13">
      <t>ゴウケイ</t>
    </rPh>
    <phoneticPr fontId="2"/>
  </si>
  <si>
    <t>≪表７～１２（メニュー別）≫</t>
    <rPh sb="1" eb="2">
      <t>ヒョウ</t>
    </rPh>
    <phoneticPr fontId="2"/>
  </si>
  <si>
    <t>※</t>
    <phoneticPr fontId="2"/>
  </si>
  <si>
    <t>　本表に記載した全ての京都メカニズムクレジットについて、当該電気事業者が国の管理口座への移転を行ったことを確認するため、国別登録簿システムから入手できる「算定割当量振替通知」を添付すること。</t>
    <phoneticPr fontId="2"/>
  </si>
  <si>
    <r>
      <t xml:space="preserve">　本表に記載した全ての京都メカニズムクレジットについて、当該電気事業者が国の管理口座への移転を行ったことを確認するため、国別登録簿システムから入手できる「算定割当量振替通知」を添付すること。
</t>
    </r>
    <r>
      <rPr>
        <strike/>
        <sz val="11"/>
        <rFont val="ＭＳ Ｐゴシック"/>
        <family val="3"/>
        <charset val="128"/>
      </rPr>
      <t/>
    </r>
    <rPh sb="1" eb="2">
      <t>ホン</t>
    </rPh>
    <rPh sb="2" eb="3">
      <t>ヒョウ</t>
    </rPh>
    <rPh sb="4" eb="6">
      <t>キサイ</t>
    </rPh>
    <rPh sb="8" eb="9">
      <t>スベ</t>
    </rPh>
    <rPh sb="11" eb="13">
      <t>キョウト</t>
    </rPh>
    <rPh sb="28" eb="30">
      <t>トウガイ</t>
    </rPh>
    <rPh sb="30" eb="32">
      <t>デンキ</t>
    </rPh>
    <rPh sb="32" eb="35">
      <t>ジギョウシャ</t>
    </rPh>
    <rPh sb="36" eb="37">
      <t>クニ</t>
    </rPh>
    <rPh sb="38" eb="40">
      <t>カンリ</t>
    </rPh>
    <rPh sb="40" eb="42">
      <t>コウザ</t>
    </rPh>
    <rPh sb="44" eb="46">
      <t>イテン</t>
    </rPh>
    <rPh sb="47" eb="48">
      <t>オコナ</t>
    </rPh>
    <rPh sb="53" eb="55">
      <t>カクニン</t>
    </rPh>
    <rPh sb="60" eb="61">
      <t>クニ</t>
    </rPh>
    <rPh sb="61" eb="62">
      <t>ベツ</t>
    </rPh>
    <rPh sb="62" eb="65">
      <t>トウロクボ</t>
    </rPh>
    <rPh sb="71" eb="73">
      <t>ニュウシュ</t>
    </rPh>
    <rPh sb="77" eb="79">
      <t>サンテイ</t>
    </rPh>
    <rPh sb="79" eb="81">
      <t>ワリアテ</t>
    </rPh>
    <rPh sb="81" eb="82">
      <t>リョウ</t>
    </rPh>
    <rPh sb="82" eb="84">
      <t>フリカエ</t>
    </rPh>
    <rPh sb="84" eb="86">
      <t>ツウチ</t>
    </rPh>
    <rPh sb="88" eb="90">
      <t>テンプ</t>
    </rPh>
    <phoneticPr fontId="2"/>
  </si>
  <si>
    <t xml:space="preserve">　本表に記載した全ての国内認証排出削減量について、当該電気事業者が排出量調整無効化を行ったことを確認できる書類を添付すること。
</t>
    <rPh sb="1" eb="2">
      <t>ホン</t>
    </rPh>
    <rPh sb="2" eb="3">
      <t>ヒョウ</t>
    </rPh>
    <rPh sb="4" eb="6">
      <t>キサイ</t>
    </rPh>
    <rPh sb="8" eb="9">
      <t>スベ</t>
    </rPh>
    <rPh sb="11" eb="13">
      <t>コクナイ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2"/>
  </si>
  <si>
    <r>
      <t>　本表に記載した全ての国内認証排出削減量について、当該電気事業者が排出量調整無効化を行ったことを確認できる書類を添付すること。</t>
    </r>
    <r>
      <rPr>
        <sz val="11"/>
        <color indexed="10"/>
        <rFont val="ＭＳ Ｐゴシック"/>
        <family val="3"/>
        <charset val="128"/>
      </rPr>
      <t/>
    </r>
    <rPh sb="1" eb="2">
      <t>ホン</t>
    </rPh>
    <rPh sb="2" eb="3">
      <t>ヒョウ</t>
    </rPh>
    <rPh sb="4" eb="6">
      <t>キサイ</t>
    </rPh>
    <rPh sb="8" eb="9">
      <t>スベ</t>
    </rPh>
    <rPh sb="11" eb="13">
      <t>コクナイ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2"/>
  </si>
  <si>
    <t>　本表に記載した全ての海外認証排出削減量について、当該電気事業者が排出量調整無効化を行ったことを確認できる書類を添付すること。</t>
    <rPh sb="1" eb="2">
      <t>ホン</t>
    </rPh>
    <rPh sb="2" eb="3">
      <t>ヒョウ</t>
    </rPh>
    <rPh sb="4" eb="6">
      <t>キサイ</t>
    </rPh>
    <rPh sb="8" eb="9">
      <t>スベ</t>
    </rPh>
    <rPh sb="11" eb="13">
      <t>カイガイ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2"/>
  </si>
  <si>
    <r>
      <t xml:space="preserve">　本表に記載した全ての海外認証排出削減量について、当該電気事業者が排出量調整無効化を行ったことを確認できる書類を添付すること。
</t>
    </r>
    <r>
      <rPr>
        <sz val="11"/>
        <color indexed="10"/>
        <rFont val="ＭＳ Ｐゴシック"/>
        <family val="3"/>
        <charset val="128"/>
      </rPr>
      <t/>
    </r>
    <rPh sb="1" eb="2">
      <t>ホン</t>
    </rPh>
    <rPh sb="2" eb="3">
      <t>ヒョウ</t>
    </rPh>
    <rPh sb="4" eb="6">
      <t>キサイ</t>
    </rPh>
    <rPh sb="8" eb="9">
      <t>スベ</t>
    </rPh>
    <rPh sb="11" eb="13">
      <t>カイガイ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2"/>
  </si>
  <si>
    <t>［前年度報告との比較・分析］</t>
    <rPh sb="1" eb="4">
      <t>ゼンネンド</t>
    </rPh>
    <rPh sb="4" eb="6">
      <t>ホウコク</t>
    </rPh>
    <rPh sb="8" eb="10">
      <t>ヒカク</t>
    </rPh>
    <rPh sb="11" eb="13">
      <t>ブンセキ</t>
    </rPh>
    <phoneticPr fontId="2"/>
  </si>
  <si>
    <t>注1）代理償却をおこなった他者は、事業者別にまとめて記載すること</t>
    <rPh sb="0" eb="1">
      <t>チュウ</t>
    </rPh>
    <rPh sb="3" eb="5">
      <t>ダイリ</t>
    </rPh>
    <rPh sb="5" eb="7">
      <t>ショウキャク</t>
    </rPh>
    <rPh sb="13" eb="15">
      <t>タシャ</t>
    </rPh>
    <rPh sb="17" eb="20">
      <t>ジギョウシャ</t>
    </rPh>
    <rPh sb="20" eb="21">
      <t>ベツ</t>
    </rPh>
    <rPh sb="26" eb="28">
      <t>キサイ</t>
    </rPh>
    <phoneticPr fontId="2"/>
  </si>
  <si>
    <t>注）代理償却をおこなった他者は、事業者別にまとめて記載すること</t>
    <rPh sb="0" eb="1">
      <t>チュウ</t>
    </rPh>
    <rPh sb="2" eb="4">
      <t>ダイリ</t>
    </rPh>
    <rPh sb="4" eb="6">
      <t>ショウキャク</t>
    </rPh>
    <rPh sb="12" eb="14">
      <t>タシャ</t>
    </rPh>
    <rPh sb="16" eb="19">
      <t>ジギョウシャ</t>
    </rPh>
    <rPh sb="19" eb="20">
      <t>ベツ</t>
    </rPh>
    <rPh sb="25" eb="27">
      <t>キサイ</t>
    </rPh>
    <phoneticPr fontId="2"/>
  </si>
  <si>
    <t>※</t>
    <phoneticPr fontId="2"/>
  </si>
  <si>
    <t>※</t>
    <phoneticPr fontId="2"/>
  </si>
  <si>
    <t>削減量の種別</t>
    <phoneticPr fontId="2"/>
  </si>
  <si>
    <t>　本表に記載した全ての国内認証排出削減量については、特定排出者（自社を含む）が温対法第２６条に基づき国に報告する調整後温室効果ガス排出量の算定に用いることはできない。</t>
    <rPh sb="1" eb="3">
      <t>ホンヒョウ</t>
    </rPh>
    <rPh sb="4" eb="6">
      <t>キサイ</t>
    </rPh>
    <rPh sb="8" eb="9">
      <t>スベ</t>
    </rPh>
    <rPh sb="11" eb="13">
      <t>コクナイ</t>
    </rPh>
    <rPh sb="13" eb="15">
      <t>ニンショウ</t>
    </rPh>
    <rPh sb="15" eb="17">
      <t>ハイシュツ</t>
    </rPh>
    <rPh sb="17" eb="19">
      <t>サクゲン</t>
    </rPh>
    <rPh sb="19" eb="20">
      <t>リョウ</t>
    </rPh>
    <rPh sb="26" eb="28">
      <t>トクテイ</t>
    </rPh>
    <rPh sb="28" eb="31">
      <t>ハイシュツシャ</t>
    </rPh>
    <rPh sb="32" eb="34">
      <t>ジシャ</t>
    </rPh>
    <rPh sb="35" eb="36">
      <t>フク</t>
    </rPh>
    <rPh sb="39" eb="40">
      <t>オン</t>
    </rPh>
    <rPh sb="40" eb="41">
      <t>タイ</t>
    </rPh>
    <rPh sb="41" eb="42">
      <t>ホウ</t>
    </rPh>
    <rPh sb="42" eb="43">
      <t>ダイ</t>
    </rPh>
    <rPh sb="45" eb="46">
      <t>ジョウ</t>
    </rPh>
    <rPh sb="47" eb="48">
      <t>モト</t>
    </rPh>
    <rPh sb="50" eb="51">
      <t>クニ</t>
    </rPh>
    <rPh sb="52" eb="54">
      <t>ホウコク</t>
    </rPh>
    <rPh sb="56" eb="59">
      <t>チョウセイゴ</t>
    </rPh>
    <rPh sb="59" eb="61">
      <t>オンシツ</t>
    </rPh>
    <rPh sb="61" eb="63">
      <t>コウカ</t>
    </rPh>
    <rPh sb="65" eb="68">
      <t>ハイシュツリョウ</t>
    </rPh>
    <rPh sb="69" eb="71">
      <t>サンテイ</t>
    </rPh>
    <rPh sb="72" eb="73">
      <t>モチ</t>
    </rPh>
    <phoneticPr fontId="2"/>
  </si>
  <si>
    <t>自らの代わりに他者が排出量調整無効化した海外認証排出削減量の内訳
（平成○○年度実績）</t>
    <rPh sb="0" eb="1">
      <t>ミズカ</t>
    </rPh>
    <rPh sb="3" eb="4">
      <t>カ</t>
    </rPh>
    <rPh sb="7" eb="9">
      <t>タシャ</t>
    </rPh>
    <rPh sb="10" eb="12">
      <t>ハイシュツ</t>
    </rPh>
    <rPh sb="12" eb="13">
      <t>リョウ</t>
    </rPh>
    <rPh sb="13" eb="15">
      <t>チョウセイ</t>
    </rPh>
    <rPh sb="15" eb="17">
      <t>ムコウ</t>
    </rPh>
    <rPh sb="17" eb="18">
      <t>カ</t>
    </rPh>
    <rPh sb="20" eb="22">
      <t>カイガイ</t>
    </rPh>
    <rPh sb="22" eb="24">
      <t>ニンショウ</t>
    </rPh>
    <rPh sb="24" eb="26">
      <t>ハイシュツ</t>
    </rPh>
    <rPh sb="26" eb="29">
      <t>サクゲンリョウ</t>
    </rPh>
    <rPh sb="30" eb="32">
      <t>ウチワケ</t>
    </rPh>
    <phoneticPr fontId="2"/>
  </si>
  <si>
    <t>自ら排出量調整無効化した海外認証排出削減量の内訳
（平成○○年度実績）</t>
    <rPh sb="0" eb="1">
      <t>ミズカ</t>
    </rPh>
    <rPh sb="2" eb="4">
      <t>ハイシュツ</t>
    </rPh>
    <rPh sb="4" eb="5">
      <t>リョウ</t>
    </rPh>
    <rPh sb="5" eb="7">
      <t>チョウセイ</t>
    </rPh>
    <rPh sb="7" eb="9">
      <t>ムコウ</t>
    </rPh>
    <rPh sb="9" eb="10">
      <t>カ</t>
    </rPh>
    <rPh sb="12" eb="14">
      <t>カイガイ</t>
    </rPh>
    <rPh sb="14" eb="16">
      <t>ニンショウ</t>
    </rPh>
    <rPh sb="16" eb="18">
      <t>ハイシュツ</t>
    </rPh>
    <rPh sb="18" eb="21">
      <t>サクゲンリョウ</t>
    </rPh>
    <rPh sb="22" eb="24">
      <t>ウチワケ</t>
    </rPh>
    <phoneticPr fontId="2"/>
  </si>
  <si>
    <t>　本表に記載した全ての京都メカニズムクレジットについては、特定排出者（自社を含む）が温対法第２６条に基づき国に報告する調整後温室効果ガス排出量の算定に用いることはできない。</t>
    <rPh sb="1" eb="3">
      <t>ホンヒョウ</t>
    </rPh>
    <rPh sb="4" eb="6">
      <t>キサイ</t>
    </rPh>
    <rPh sb="8" eb="9">
      <t>スベ</t>
    </rPh>
    <rPh sb="11" eb="13">
      <t>キョウト</t>
    </rPh>
    <rPh sb="29" eb="31">
      <t>トクテイ</t>
    </rPh>
    <rPh sb="31" eb="34">
      <t>ハイシュツシャ</t>
    </rPh>
    <rPh sb="35" eb="37">
      <t>ジシャ</t>
    </rPh>
    <rPh sb="38" eb="39">
      <t>フク</t>
    </rPh>
    <rPh sb="42" eb="43">
      <t>オン</t>
    </rPh>
    <rPh sb="43" eb="44">
      <t>タイ</t>
    </rPh>
    <rPh sb="44" eb="45">
      <t>ホウ</t>
    </rPh>
    <rPh sb="45" eb="46">
      <t>ダイ</t>
    </rPh>
    <rPh sb="48" eb="49">
      <t>ジョウ</t>
    </rPh>
    <rPh sb="50" eb="51">
      <t>モト</t>
    </rPh>
    <rPh sb="53" eb="54">
      <t>クニ</t>
    </rPh>
    <rPh sb="55" eb="57">
      <t>ホウコク</t>
    </rPh>
    <rPh sb="59" eb="62">
      <t>チョウセイゴ</t>
    </rPh>
    <rPh sb="62" eb="64">
      <t>オンシツ</t>
    </rPh>
    <rPh sb="64" eb="66">
      <t>コウカ</t>
    </rPh>
    <rPh sb="68" eb="71">
      <t>ハイシュツリョウ</t>
    </rPh>
    <rPh sb="72" eb="74">
      <t>サンテイ</t>
    </rPh>
    <rPh sb="75" eb="76">
      <t>モチ</t>
    </rPh>
    <phoneticPr fontId="2"/>
  </si>
  <si>
    <t>排出量調整無効化等した国内及び海外認証排出削減量等
（平成○○年度実績、メニュー別）</t>
    <rPh sb="8" eb="9">
      <t>ナド</t>
    </rPh>
    <rPh sb="24" eb="25">
      <t>ナド</t>
    </rPh>
    <phoneticPr fontId="2"/>
  </si>
  <si>
    <t>≪表１３（メニュー別）≫</t>
    <rPh sb="1" eb="2">
      <t>ヒョウ</t>
    </rPh>
    <phoneticPr fontId="2"/>
  </si>
  <si>
    <t>○受電電力量及び事業者等別実二酸化炭素排出係数が判明する場合（固定価格買取制度で電気調達したものを除く）</t>
    <rPh sb="1" eb="3">
      <t>ジュデン</t>
    </rPh>
    <rPh sb="3" eb="6">
      <t>デンリョクリョウ</t>
    </rPh>
    <rPh sb="6" eb="7">
      <t>オヨ</t>
    </rPh>
    <rPh sb="8" eb="11">
      <t>ジギョウシャ</t>
    </rPh>
    <rPh sb="11" eb="12">
      <t>トウ</t>
    </rPh>
    <rPh sb="12" eb="13">
      <t>ベツ</t>
    </rPh>
    <rPh sb="13" eb="14">
      <t>ジツ</t>
    </rPh>
    <rPh sb="14" eb="17">
      <t>ニサンカ</t>
    </rPh>
    <rPh sb="17" eb="19">
      <t>タンソ</t>
    </rPh>
    <rPh sb="19" eb="21">
      <t>ハイシュツ</t>
    </rPh>
    <rPh sb="21" eb="23">
      <t>ケイスウ</t>
    </rPh>
    <rPh sb="24" eb="26">
      <t>ハンメイ</t>
    </rPh>
    <rPh sb="28" eb="30">
      <t>バアイ</t>
    </rPh>
    <phoneticPr fontId="2"/>
  </si>
  <si>
    <t>◎販売電力量を各メニューに按分</t>
    <phoneticPr fontId="2"/>
  </si>
  <si>
    <t>※メニュー別排出係数について記入欄が不足する場合は別途、国に申し出ること。（「残差により作成した係数」は最終行に設定するものとする。）</t>
    <rPh sb="5" eb="6">
      <t>ベツ</t>
    </rPh>
    <rPh sb="6" eb="8">
      <t>ハイシュツ</t>
    </rPh>
    <rPh sb="8" eb="10">
      <t>ケイスウ</t>
    </rPh>
    <rPh sb="14" eb="17">
      <t>キニュウラン</t>
    </rPh>
    <rPh sb="18" eb="20">
      <t>フソク</t>
    </rPh>
    <rPh sb="22" eb="24">
      <t>バアイ</t>
    </rPh>
    <rPh sb="25" eb="27">
      <t>ベット</t>
    </rPh>
    <rPh sb="28" eb="29">
      <t>クニ</t>
    </rPh>
    <rPh sb="30" eb="31">
      <t>モウ</t>
    </rPh>
    <rPh sb="32" eb="33">
      <t>デ</t>
    </rPh>
    <rPh sb="39" eb="41">
      <t>ザンサ</t>
    </rPh>
    <rPh sb="44" eb="46">
      <t>サクセイ</t>
    </rPh>
    <rPh sb="48" eb="50">
      <t>ケイスウ</t>
    </rPh>
    <rPh sb="52" eb="55">
      <t>サイシュウギョウ</t>
    </rPh>
    <rPh sb="56" eb="58">
      <t>セッテイ</t>
    </rPh>
    <phoneticPr fontId="2"/>
  </si>
  <si>
    <t xml:space="preserve">メニュー別二酸化炭素排出量
（固定価格買取制度による電気調達分を含む）  　　   　      　      </t>
    <rPh sb="4" eb="5">
      <t>ベツ</t>
    </rPh>
    <rPh sb="5" eb="8">
      <t>ニサンカ</t>
    </rPh>
    <rPh sb="8" eb="10">
      <t>タンソ</t>
    </rPh>
    <rPh sb="10" eb="12">
      <t>ハイシュツ</t>
    </rPh>
    <rPh sb="12" eb="13">
      <t>リョウ</t>
    </rPh>
    <rPh sb="32" eb="33">
      <t>フク</t>
    </rPh>
    <phoneticPr fontId="2"/>
  </si>
  <si>
    <t>メニュー別二酸化炭素排出量
（固定価格買取制度による電気調達分を含む）</t>
    <rPh sb="30" eb="31">
      <t>ブン</t>
    </rPh>
    <rPh sb="32" eb="33">
      <t>フク</t>
    </rPh>
    <phoneticPr fontId="2"/>
  </si>
  <si>
    <t>②メニュー別二酸化炭素排出量（固定価格買取制度による電気調達分を含む）を算定</t>
    <rPh sb="36" eb="38">
      <t>サンテイ</t>
    </rPh>
    <phoneticPr fontId="2"/>
  </si>
  <si>
    <t>○二酸化炭素を排出しない電気の調達にかかる電力量（固定価格買取制度で電気調達したものを除く）</t>
    <rPh sb="43" eb="44">
      <t>ノゾ</t>
    </rPh>
    <phoneticPr fontId="2"/>
  </si>
  <si>
    <t>≪表８≫</t>
    <rPh sb="1" eb="2">
      <t>ヒョウ</t>
    </rPh>
    <phoneticPr fontId="2"/>
  </si>
  <si>
    <t>≪表７≫</t>
    <rPh sb="1" eb="2">
      <t>ヒョウ</t>
    </rPh>
    <phoneticPr fontId="2"/>
  </si>
  <si>
    <t>≪表１１≫</t>
    <rPh sb="1" eb="2">
      <t>ヒョウ</t>
    </rPh>
    <phoneticPr fontId="2"/>
  </si>
  <si>
    <t>≪表１２≫</t>
    <rPh sb="1" eb="2">
      <t>ヒョウ</t>
    </rPh>
    <phoneticPr fontId="2"/>
  </si>
  <si>
    <t>①FIT買取電力量（交付金対象）　＋　②卸調達量－　③卸販売量　＝　自社・FIT買取電力量
　　　　　　　　　　　　　　　　　　　　　　　　　　　　　　　　　　　　　　　　　　　　　　　　（→表１３に記載）</t>
    <rPh sb="4" eb="6">
      <t>カイトリ</t>
    </rPh>
    <rPh sb="6" eb="9">
      <t>デンリョクリョウ</t>
    </rPh>
    <rPh sb="10" eb="12">
      <t>コウフ</t>
    </rPh>
    <rPh sb="12" eb="13">
      <t>キン</t>
    </rPh>
    <rPh sb="13" eb="15">
      <t>タイショウ</t>
    </rPh>
    <rPh sb="20" eb="21">
      <t>オロシ</t>
    </rPh>
    <rPh sb="21" eb="23">
      <t>チョウタツ</t>
    </rPh>
    <rPh sb="23" eb="24">
      <t>リョウ</t>
    </rPh>
    <rPh sb="27" eb="28">
      <t>オロシ</t>
    </rPh>
    <rPh sb="28" eb="31">
      <t>ハンバイリョウ</t>
    </rPh>
    <rPh sb="96" eb="97">
      <t>ヒョウ</t>
    </rPh>
    <rPh sb="100" eb="102">
      <t>キサイ</t>
    </rPh>
    <phoneticPr fontId="2"/>
  </si>
  <si>
    <t>　本表に記載した全ての海外認証排出削減量については、特定排出者（自社を含む）が温対法第２６条に基づき国に報告する調整後温室効果ガス排出量の算定に用いることはできない。</t>
    <rPh sb="1" eb="3">
      <t>ホンヒョウ</t>
    </rPh>
    <rPh sb="4" eb="6">
      <t>キサイ</t>
    </rPh>
    <rPh sb="8" eb="9">
      <t>スベ</t>
    </rPh>
    <rPh sb="11" eb="13">
      <t>カイガイ</t>
    </rPh>
    <rPh sb="13" eb="15">
      <t>ニンショウ</t>
    </rPh>
    <rPh sb="15" eb="17">
      <t>ハイシュツ</t>
    </rPh>
    <rPh sb="17" eb="19">
      <t>サクゲン</t>
    </rPh>
    <rPh sb="19" eb="20">
      <t>リョウ</t>
    </rPh>
    <rPh sb="26" eb="28">
      <t>トクテイ</t>
    </rPh>
    <rPh sb="28" eb="31">
      <t>ハイシュツシャ</t>
    </rPh>
    <rPh sb="32" eb="34">
      <t>ジシャ</t>
    </rPh>
    <rPh sb="35" eb="36">
      <t>フク</t>
    </rPh>
    <rPh sb="39" eb="40">
      <t>オン</t>
    </rPh>
    <rPh sb="40" eb="41">
      <t>タイ</t>
    </rPh>
    <rPh sb="41" eb="42">
      <t>ホウ</t>
    </rPh>
    <rPh sb="42" eb="43">
      <t>ダイ</t>
    </rPh>
    <rPh sb="45" eb="46">
      <t>ジョウ</t>
    </rPh>
    <rPh sb="47" eb="48">
      <t>モト</t>
    </rPh>
    <rPh sb="50" eb="51">
      <t>クニ</t>
    </rPh>
    <rPh sb="52" eb="54">
      <t>ホウコク</t>
    </rPh>
    <rPh sb="56" eb="59">
      <t>チョウセイゴ</t>
    </rPh>
    <rPh sb="59" eb="61">
      <t>オンシツ</t>
    </rPh>
    <rPh sb="61" eb="63">
      <t>コウカ</t>
    </rPh>
    <rPh sb="65" eb="68">
      <t>ハイシュツリョウ</t>
    </rPh>
    <rPh sb="69" eb="71">
      <t>サンテイ</t>
    </rPh>
    <rPh sb="72" eb="73">
      <t>モチ</t>
    </rPh>
    <phoneticPr fontId="2"/>
  </si>
  <si>
    <t>　京都議定書第一約束期間の調整期間終了に伴い、平成２７年１１月１８日までに償却前移転されたもののみ算出に用いることができるものとする。</t>
    <phoneticPr fontId="2"/>
  </si>
  <si>
    <t>　京都議定書第一約束期間の調整期間終了に伴い、平成２７年１１月１８日までに償却前移転されたもののみ算出に用いることができるものとする。</t>
    <phoneticPr fontId="2"/>
  </si>
  <si>
    <t>実二酸化炭素排出量＋固定価格買取調整二酸化炭素排出量
－国内認証排出削減量調整無効化量－海外認証排出削減量調整無効化量－京都メカニズムクレジット償却前移転量</t>
    <rPh sb="0" eb="1">
      <t>ジツ</t>
    </rPh>
    <rPh sb="1" eb="4">
      <t>ニサンカ</t>
    </rPh>
    <rPh sb="4" eb="6">
      <t>タンソ</t>
    </rPh>
    <rPh sb="6" eb="8">
      <t>ハイシュツ</t>
    </rPh>
    <rPh sb="8" eb="9">
      <t>リョウ</t>
    </rPh>
    <rPh sb="10" eb="12">
      <t>コテイ</t>
    </rPh>
    <rPh sb="12" eb="14">
      <t>カカク</t>
    </rPh>
    <rPh sb="14" eb="16">
      <t>カイトリ</t>
    </rPh>
    <rPh sb="16" eb="18">
      <t>チョウセイ</t>
    </rPh>
    <rPh sb="18" eb="21">
      <t>ニサンカ</t>
    </rPh>
    <rPh sb="21" eb="23">
      <t>タンソ</t>
    </rPh>
    <rPh sb="23" eb="25">
      <t>ハイシュツ</t>
    </rPh>
    <rPh sb="25" eb="26">
      <t>リョウ</t>
    </rPh>
    <rPh sb="27" eb="28">
      <t>ゲンリョウ</t>
    </rPh>
    <rPh sb="28" eb="30">
      <t>コクナイ</t>
    </rPh>
    <rPh sb="30" eb="32">
      <t>ニンショウ</t>
    </rPh>
    <rPh sb="32" eb="34">
      <t>ハイシュツ</t>
    </rPh>
    <rPh sb="34" eb="37">
      <t>サクゲンリョウ</t>
    </rPh>
    <rPh sb="37" eb="39">
      <t>チョウセイ</t>
    </rPh>
    <rPh sb="39" eb="42">
      <t>ムコウカ</t>
    </rPh>
    <rPh sb="42" eb="43">
      <t>リョウ</t>
    </rPh>
    <rPh sb="44" eb="46">
      <t>カイガイ</t>
    </rPh>
    <phoneticPr fontId="2"/>
  </si>
  <si>
    <r>
      <t>二酸化炭素排出量
（１０</t>
    </r>
    <r>
      <rPr>
        <vertAlign val="superscript"/>
        <sz val="11"/>
        <color indexed="8"/>
        <rFont val="ＭＳ Ｐゴシック"/>
        <family val="3"/>
        <charset val="128"/>
      </rPr>
      <t>３</t>
    </r>
    <r>
      <rPr>
        <sz val="11"/>
        <color indexed="8"/>
        <rFont val="ＭＳ Ｐゴシック"/>
        <family val="3"/>
        <charset val="128"/>
      </rPr>
      <t>ｔ-CO</t>
    </r>
    <r>
      <rPr>
        <vertAlign val="subscript"/>
        <sz val="11"/>
        <color indexed="8"/>
        <rFont val="ＭＳ Ｐゴシック"/>
        <family val="3"/>
        <charset val="128"/>
      </rPr>
      <t>2</t>
    </r>
    <r>
      <rPr>
        <sz val="11"/>
        <color indexed="8"/>
        <rFont val="ＭＳ Ｐゴシック"/>
        <family val="3"/>
        <charset val="128"/>
      </rPr>
      <t>）</t>
    </r>
    <rPh sb="0" eb="3">
      <t>ニサンカ</t>
    </rPh>
    <rPh sb="3" eb="5">
      <t>タンソ</t>
    </rPh>
    <phoneticPr fontId="2"/>
  </si>
  <si>
    <r>
      <t>使用端二酸化炭素排出
係数
（ｋｇ-CO</t>
    </r>
    <r>
      <rPr>
        <vertAlign val="subscript"/>
        <sz val="11"/>
        <color indexed="8"/>
        <rFont val="ＭＳ Ｐゴシック"/>
        <family val="3"/>
        <charset val="128"/>
      </rPr>
      <t>2</t>
    </r>
    <r>
      <rPr>
        <sz val="11"/>
        <color indexed="8"/>
        <rFont val="ＭＳ Ｐゴシック"/>
        <family val="3"/>
        <charset val="128"/>
      </rPr>
      <t>/ｋWh)</t>
    </r>
    <rPh sb="3" eb="6">
      <t>ニサンカ</t>
    </rPh>
    <rPh sb="6" eb="8">
      <t>タンソ</t>
    </rPh>
    <rPh sb="11" eb="13">
      <t>ケイスウ</t>
    </rPh>
    <phoneticPr fontId="2"/>
  </si>
  <si>
    <t>※　発電者の事業所別排出係数、取引所の係数も含む</t>
    <rPh sb="2" eb="4">
      <t>ハツデン</t>
    </rPh>
    <rPh sb="4" eb="5">
      <t>シャ</t>
    </rPh>
    <rPh sb="15" eb="17">
      <t>トリヒキ</t>
    </rPh>
    <rPh sb="17" eb="18">
      <t>ショ</t>
    </rPh>
    <rPh sb="19" eb="21">
      <t>ケイスウ</t>
    </rPh>
    <rPh sb="22" eb="23">
      <t>フク</t>
    </rPh>
    <phoneticPr fontId="2"/>
  </si>
  <si>
    <r>
      <t>○受電電力量は判明するが事業者等別ＣＯ</t>
    </r>
    <r>
      <rPr>
        <b/>
        <vertAlign val="subscript"/>
        <sz val="14"/>
        <color indexed="8"/>
        <rFont val="ＭＳ Ｐゴシック"/>
        <family val="3"/>
        <charset val="128"/>
      </rPr>
      <t>２</t>
    </r>
    <r>
      <rPr>
        <b/>
        <sz val="14"/>
        <color indexed="8"/>
        <rFont val="ＭＳ Ｐゴシック"/>
        <family val="3"/>
        <charset val="128"/>
      </rPr>
      <t>排出係数が判明しない場合（固定価格買取制度で電気調達したものを除く）</t>
    </r>
    <rPh sb="1" eb="3">
      <t>ジュデン</t>
    </rPh>
    <rPh sb="3" eb="5">
      <t>デンリョク</t>
    </rPh>
    <rPh sb="5" eb="6">
      <t>リョウ</t>
    </rPh>
    <rPh sb="7" eb="9">
      <t>ハンメイ</t>
    </rPh>
    <rPh sb="12" eb="15">
      <t>ジギョウシャ</t>
    </rPh>
    <rPh sb="15" eb="16">
      <t>トウ</t>
    </rPh>
    <rPh sb="16" eb="17">
      <t>ベツ</t>
    </rPh>
    <rPh sb="20" eb="22">
      <t>ハイシュツ</t>
    </rPh>
    <rPh sb="22" eb="24">
      <t>ケイスウ</t>
    </rPh>
    <rPh sb="25" eb="27">
      <t>ハンメイ</t>
    </rPh>
    <rPh sb="30" eb="32">
      <t>バアイ</t>
    </rPh>
    <phoneticPr fontId="2"/>
  </si>
  <si>
    <t>※　発電者の事業所別排出係数も含む</t>
    <rPh sb="2" eb="4">
      <t>ハツデン</t>
    </rPh>
    <rPh sb="4" eb="5">
      <t>シャ</t>
    </rPh>
    <rPh sb="15" eb="16">
      <t>フク</t>
    </rPh>
    <phoneticPr fontId="2"/>
  </si>
  <si>
    <t>自ら排出量調整無効化した国内認証排出削減量の内訳
（平成○○年度実績）</t>
    <rPh sb="0" eb="1">
      <t>ミズカ</t>
    </rPh>
    <rPh sb="2" eb="4">
      <t>ハイシュツ</t>
    </rPh>
    <rPh sb="4" eb="5">
      <t>リョウ</t>
    </rPh>
    <rPh sb="5" eb="7">
      <t>チョウセイ</t>
    </rPh>
    <rPh sb="7" eb="9">
      <t>ムコウ</t>
    </rPh>
    <rPh sb="9" eb="10">
      <t>カ</t>
    </rPh>
    <rPh sb="12" eb="14">
      <t>コクナイ</t>
    </rPh>
    <rPh sb="14" eb="16">
      <t>ニンショウ</t>
    </rPh>
    <rPh sb="16" eb="18">
      <t>ハイシュツ</t>
    </rPh>
    <rPh sb="18" eb="21">
      <t>サクゲンリョウ</t>
    </rPh>
    <rPh sb="22" eb="24">
      <t>ウチワケ</t>
    </rPh>
    <phoneticPr fontId="2"/>
  </si>
  <si>
    <t>自らの代わりに他者が排出量調整無効化した国内認証排出削減量の内訳
（平成○○年度実績）</t>
    <rPh sb="0" eb="1">
      <t>ミズカ</t>
    </rPh>
    <rPh sb="3" eb="4">
      <t>カ</t>
    </rPh>
    <rPh sb="7" eb="9">
      <t>タシャ</t>
    </rPh>
    <rPh sb="10" eb="12">
      <t>ハイシュツ</t>
    </rPh>
    <rPh sb="12" eb="13">
      <t>リョウ</t>
    </rPh>
    <rPh sb="13" eb="15">
      <t>チョウセイ</t>
    </rPh>
    <rPh sb="15" eb="17">
      <t>ムコウ</t>
    </rPh>
    <rPh sb="17" eb="18">
      <t>カ</t>
    </rPh>
    <rPh sb="20" eb="22">
      <t>コクナイ</t>
    </rPh>
    <rPh sb="22" eb="24">
      <t>ニンショウ</t>
    </rPh>
    <rPh sb="24" eb="26">
      <t>ハイシュツ</t>
    </rPh>
    <rPh sb="26" eb="29">
      <t>サクゲンリョウ</t>
    </rPh>
    <rPh sb="30" eb="32">
      <t>ウチワケ</t>
    </rPh>
    <phoneticPr fontId="2"/>
  </si>
  <si>
    <r>
      <t>代理償却者</t>
    </r>
    <r>
      <rPr>
        <vertAlign val="superscript"/>
        <sz val="10"/>
        <color indexed="8"/>
        <rFont val="ＭＳ Ｐゴシック"/>
        <family val="3"/>
        <charset val="128"/>
      </rPr>
      <t>注）</t>
    </r>
    <rPh sb="0" eb="2">
      <t>ダイリ</t>
    </rPh>
    <rPh sb="2" eb="4">
      <t>ショウキャク</t>
    </rPh>
    <rPh sb="4" eb="5">
      <t>シャ</t>
    </rPh>
    <rPh sb="5" eb="6">
      <t>チュウ</t>
    </rPh>
    <phoneticPr fontId="2"/>
  </si>
  <si>
    <t>自ら償却前移転した京都メカニズムクレジットの内訳
（平成○○年度実績）</t>
    <rPh sb="0" eb="1">
      <t>ミズカ</t>
    </rPh>
    <rPh sb="2" eb="4">
      <t>ショウキャク</t>
    </rPh>
    <rPh sb="4" eb="5">
      <t>マエ</t>
    </rPh>
    <rPh sb="5" eb="7">
      <t>イテン</t>
    </rPh>
    <rPh sb="9" eb="11">
      <t>キョウト</t>
    </rPh>
    <rPh sb="22" eb="24">
      <t>ウチワケ</t>
    </rPh>
    <phoneticPr fontId="2"/>
  </si>
  <si>
    <t>自らの代わりに他者が償却前移転した京都メカニズムクレジットの内訳
（平成○○年度実績）</t>
    <rPh sb="0" eb="1">
      <t>ミズカ</t>
    </rPh>
    <rPh sb="3" eb="4">
      <t>カ</t>
    </rPh>
    <rPh sb="7" eb="9">
      <t>タシャ</t>
    </rPh>
    <rPh sb="10" eb="12">
      <t>ショウキャク</t>
    </rPh>
    <rPh sb="12" eb="13">
      <t>マエ</t>
    </rPh>
    <rPh sb="13" eb="15">
      <t>イテン</t>
    </rPh>
    <rPh sb="17" eb="19">
      <t>キョウト</t>
    </rPh>
    <rPh sb="30" eb="32">
      <t>ウチワケ</t>
    </rPh>
    <phoneticPr fontId="2"/>
  </si>
  <si>
    <r>
      <t>代理償却者</t>
    </r>
    <r>
      <rPr>
        <vertAlign val="superscript"/>
        <sz val="10"/>
        <color indexed="8"/>
        <rFont val="ＭＳ Ｐゴシック"/>
        <family val="3"/>
        <charset val="128"/>
      </rPr>
      <t>注1）</t>
    </r>
    <rPh sb="0" eb="2">
      <t>ダイリ</t>
    </rPh>
    <rPh sb="2" eb="4">
      <t>ショウキャク</t>
    </rPh>
    <rPh sb="4" eb="5">
      <t>シャ</t>
    </rPh>
    <rPh sb="5" eb="6">
      <t>チュウ</t>
    </rPh>
    <phoneticPr fontId="2"/>
  </si>
  <si>
    <r>
      <t>③　上記①および②のうち電気事業者</t>
    </r>
    <r>
      <rPr>
        <b/>
        <vertAlign val="superscript"/>
        <sz val="14"/>
        <color indexed="8"/>
        <rFont val="ＭＳ Ｐゴシック"/>
        <family val="3"/>
        <charset val="128"/>
      </rPr>
      <t xml:space="preserve">注） </t>
    </r>
    <r>
      <rPr>
        <b/>
        <sz val="14"/>
        <color indexed="8"/>
        <rFont val="ＭＳ Ｐゴシック"/>
        <family val="3"/>
        <charset val="128"/>
      </rPr>
      <t>（相対契約によるもの）及び卸電力取引市場における卸販売量の内訳</t>
    </r>
    <rPh sb="2" eb="4">
      <t>ジョウキ</t>
    </rPh>
    <rPh sb="12" eb="14">
      <t>デンキ</t>
    </rPh>
    <rPh sb="14" eb="17">
      <t>ジギョウシャ</t>
    </rPh>
    <rPh sb="31" eb="32">
      <t>オヨ</t>
    </rPh>
    <rPh sb="33" eb="34">
      <t>オロシ</t>
    </rPh>
    <rPh sb="34" eb="36">
      <t>デンリョク</t>
    </rPh>
    <rPh sb="36" eb="38">
      <t>トリヒキ</t>
    </rPh>
    <rPh sb="38" eb="40">
      <t>シジョウ</t>
    </rPh>
    <rPh sb="44" eb="47">
      <t>オロシハンバイ</t>
    </rPh>
    <rPh sb="47" eb="48">
      <t>リョウ</t>
    </rPh>
    <rPh sb="49" eb="51">
      <t>ウチワケ</t>
    </rPh>
    <phoneticPr fontId="2"/>
  </si>
  <si>
    <r>
      <t>固定価格買取調整後
二酸化炭素排出量
（１０</t>
    </r>
    <r>
      <rPr>
        <vertAlign val="superscript"/>
        <sz val="11"/>
        <color indexed="8"/>
        <rFont val="ＭＳ Ｐゴシック"/>
        <family val="3"/>
        <charset val="128"/>
      </rPr>
      <t>３</t>
    </r>
    <r>
      <rPr>
        <sz val="11"/>
        <color indexed="8"/>
        <rFont val="ＭＳ Ｐゴシック"/>
        <family val="3"/>
        <charset val="128"/>
      </rPr>
      <t>ｔ-CO</t>
    </r>
    <r>
      <rPr>
        <vertAlign val="subscript"/>
        <sz val="11"/>
        <color indexed="8"/>
        <rFont val="ＭＳ Ｐゴシック"/>
        <family val="3"/>
        <charset val="128"/>
      </rPr>
      <t>2</t>
    </r>
    <r>
      <rPr>
        <sz val="11"/>
        <color indexed="8"/>
        <rFont val="ＭＳ Ｐゴシック"/>
        <family val="3"/>
        <charset val="128"/>
      </rPr>
      <t>）</t>
    </r>
    <rPh sb="10" eb="13">
      <t>ニサンカ</t>
    </rPh>
    <rPh sb="13" eb="15">
      <t>タンソ</t>
    </rPh>
    <phoneticPr fontId="2"/>
  </si>
  <si>
    <r>
      <t>国内及び海外認証
排出削減量等の量
（１０</t>
    </r>
    <r>
      <rPr>
        <vertAlign val="superscript"/>
        <sz val="11"/>
        <color indexed="8"/>
        <rFont val="ＭＳ Ｐゴシック"/>
        <family val="3"/>
        <charset val="128"/>
      </rPr>
      <t>３</t>
    </r>
    <r>
      <rPr>
        <sz val="11"/>
        <color indexed="8"/>
        <rFont val="ＭＳ Ｐゴシック"/>
        <family val="3"/>
        <charset val="128"/>
      </rPr>
      <t>ｔ-CO</t>
    </r>
    <r>
      <rPr>
        <vertAlign val="subscript"/>
        <sz val="11"/>
        <color indexed="8"/>
        <rFont val="ＭＳ Ｐゴシック"/>
        <family val="3"/>
        <charset val="128"/>
      </rPr>
      <t>2</t>
    </r>
    <r>
      <rPr>
        <sz val="11"/>
        <color indexed="8"/>
        <rFont val="ＭＳ Ｐゴシック"/>
        <family val="3"/>
        <charset val="128"/>
      </rPr>
      <t>）</t>
    </r>
    <rPh sb="0" eb="2">
      <t>コクナイ</t>
    </rPh>
    <rPh sb="2" eb="3">
      <t>オヨ</t>
    </rPh>
    <rPh sb="4" eb="6">
      <t>カイガイ</t>
    </rPh>
    <rPh sb="6" eb="8">
      <t>ニンショウ</t>
    </rPh>
    <rPh sb="9" eb="11">
      <t>ハイシュツ</t>
    </rPh>
    <rPh sb="11" eb="14">
      <t>サクゲンリョウ</t>
    </rPh>
    <rPh sb="14" eb="15">
      <t>ナド</t>
    </rPh>
    <rPh sb="16" eb="17">
      <t>リョウ</t>
    </rPh>
    <phoneticPr fontId="2"/>
  </si>
  <si>
    <r>
      <t>調整後二酸化炭素排出量
（１０</t>
    </r>
    <r>
      <rPr>
        <vertAlign val="superscript"/>
        <sz val="11"/>
        <color indexed="8"/>
        <rFont val="ＭＳ Ｐゴシック"/>
        <family val="3"/>
        <charset val="128"/>
      </rPr>
      <t>３</t>
    </r>
    <r>
      <rPr>
        <sz val="11"/>
        <color indexed="8"/>
        <rFont val="ＭＳ Ｐゴシック"/>
        <family val="3"/>
        <charset val="128"/>
      </rPr>
      <t>ｔ-CO</t>
    </r>
    <r>
      <rPr>
        <vertAlign val="subscript"/>
        <sz val="11"/>
        <color indexed="8"/>
        <rFont val="ＭＳ Ｐゴシック"/>
        <family val="3"/>
        <charset val="128"/>
      </rPr>
      <t>2</t>
    </r>
    <r>
      <rPr>
        <sz val="11"/>
        <color indexed="8"/>
        <rFont val="ＭＳ Ｐゴシック"/>
        <family val="3"/>
        <charset val="128"/>
      </rPr>
      <t>）</t>
    </r>
    <rPh sb="0" eb="3">
      <t>チョウセイゴ</t>
    </rPh>
    <rPh sb="3" eb="6">
      <t>ニサンカ</t>
    </rPh>
    <rPh sb="6" eb="8">
      <t>タンソ</t>
    </rPh>
    <rPh sb="8" eb="10">
      <t>ハイシュツ</t>
    </rPh>
    <rPh sb="10" eb="11">
      <t>リョウ</t>
    </rPh>
    <phoneticPr fontId="2"/>
  </si>
  <si>
    <r>
      <t>調整後排出係数
（ｋｇ-CO</t>
    </r>
    <r>
      <rPr>
        <vertAlign val="subscript"/>
        <sz val="11"/>
        <color indexed="8"/>
        <rFont val="ＭＳ Ｐゴシック"/>
        <family val="3"/>
        <charset val="128"/>
      </rPr>
      <t>2</t>
    </r>
    <r>
      <rPr>
        <sz val="11"/>
        <color indexed="8"/>
        <rFont val="ＭＳ Ｐゴシック"/>
        <family val="3"/>
        <charset val="128"/>
      </rPr>
      <t>/ｋWh)</t>
    </r>
    <rPh sb="0" eb="3">
      <t>チョウセイゴ</t>
    </rPh>
    <rPh sb="3" eb="5">
      <t>ハイシュツ</t>
    </rPh>
    <rPh sb="5" eb="7">
      <t>ケイスウ</t>
    </rPh>
    <phoneticPr fontId="2"/>
  </si>
  <si>
    <r>
      <rPr>
        <sz val="6"/>
        <color indexed="8"/>
        <rFont val="ＭＳ Ｐゴシック"/>
        <family val="3"/>
        <charset val="128"/>
      </rPr>
      <t>（参考）</t>
    </r>
    <r>
      <rPr>
        <sz val="11"/>
        <color indexed="8"/>
        <rFont val="ＭＳ Ｐゴシック"/>
        <family val="3"/>
        <charset val="128"/>
      </rPr>
      <t xml:space="preserve">
合計</t>
    </r>
    <rPh sb="1" eb="3">
      <t>サンコウ</t>
    </rPh>
    <rPh sb="5" eb="7">
      <t>ゴウケイ</t>
    </rPh>
    <phoneticPr fontId="2"/>
  </si>
  <si>
    <r>
      <t>≪参考・「事業者別」の計算式≫　燃料使用量×単位発熱量（測定値）×燃料種別排出係数</t>
    </r>
    <r>
      <rPr>
        <b/>
        <vertAlign val="superscript"/>
        <sz val="12"/>
        <color indexed="8"/>
        <rFont val="ＭＳ Ｐゴシック"/>
        <family val="3"/>
        <charset val="128"/>
      </rPr>
      <t>※1</t>
    </r>
    <r>
      <rPr>
        <b/>
        <sz val="12"/>
        <color indexed="8"/>
        <rFont val="ＭＳ Ｐゴシック"/>
        <family val="3"/>
        <charset val="128"/>
      </rPr>
      <t>×４４／１２＝ＣＯ</t>
    </r>
    <r>
      <rPr>
        <b/>
        <vertAlign val="subscript"/>
        <sz val="12"/>
        <color indexed="8"/>
        <rFont val="ＭＳ Ｐゴシック"/>
        <family val="3"/>
        <charset val="128"/>
      </rPr>
      <t>２</t>
    </r>
    <r>
      <rPr>
        <b/>
        <sz val="12"/>
        <color indexed="8"/>
        <rFont val="ＭＳ Ｐゴシック"/>
        <family val="3"/>
        <charset val="128"/>
      </rPr>
      <t>排出量</t>
    </r>
    <rPh sb="16" eb="18">
      <t>ネンリョウ</t>
    </rPh>
    <rPh sb="18" eb="21">
      <t>シヨウリョウ</t>
    </rPh>
    <rPh sb="22" eb="24">
      <t>タンイ</t>
    </rPh>
    <rPh sb="24" eb="26">
      <t>ハツネツ</t>
    </rPh>
    <rPh sb="26" eb="27">
      <t>リョウ</t>
    </rPh>
    <rPh sb="28" eb="31">
      <t>ソクテイチ</t>
    </rPh>
    <rPh sb="33" eb="35">
      <t>ネンリョウ</t>
    </rPh>
    <rPh sb="35" eb="36">
      <t>シュ</t>
    </rPh>
    <rPh sb="36" eb="37">
      <t>ベツ</t>
    </rPh>
    <rPh sb="37" eb="39">
      <t>ハイシュツ</t>
    </rPh>
    <rPh sb="39" eb="41">
      <t>ケイスウ</t>
    </rPh>
    <rPh sb="53" eb="55">
      <t>ハイシュツ</t>
    </rPh>
    <rPh sb="55" eb="56">
      <t>リョウ</t>
    </rPh>
    <phoneticPr fontId="2"/>
  </si>
  <si>
    <r>
      <t>≪参考・「事業者別」の計算式≫　燃料使用量×燃料種別発熱量</t>
    </r>
    <r>
      <rPr>
        <b/>
        <vertAlign val="superscript"/>
        <sz val="12"/>
        <color indexed="8"/>
        <rFont val="ＭＳ Ｐゴシック"/>
        <family val="3"/>
        <charset val="128"/>
      </rPr>
      <t>※2</t>
    </r>
    <r>
      <rPr>
        <b/>
        <sz val="12"/>
        <color indexed="8"/>
        <rFont val="ＭＳ Ｐゴシック"/>
        <family val="3"/>
        <charset val="128"/>
      </rPr>
      <t>×燃料種別排出係数</t>
    </r>
    <r>
      <rPr>
        <b/>
        <vertAlign val="superscript"/>
        <sz val="12"/>
        <color indexed="8"/>
        <rFont val="ＭＳ Ｐゴシック"/>
        <family val="3"/>
        <charset val="128"/>
      </rPr>
      <t>※1</t>
    </r>
    <r>
      <rPr>
        <b/>
        <sz val="12"/>
        <color indexed="8"/>
        <rFont val="ＭＳ Ｐゴシック"/>
        <family val="3"/>
        <charset val="128"/>
      </rPr>
      <t>×４４／１２=ＣＯ</t>
    </r>
    <r>
      <rPr>
        <b/>
        <vertAlign val="subscript"/>
        <sz val="12"/>
        <color indexed="8"/>
        <rFont val="ＭＳ Ｐゴシック"/>
        <family val="3"/>
        <charset val="128"/>
      </rPr>
      <t>２</t>
    </r>
    <r>
      <rPr>
        <b/>
        <sz val="12"/>
        <color indexed="8"/>
        <rFont val="ＭＳ Ｐゴシック"/>
        <family val="3"/>
        <charset val="128"/>
      </rPr>
      <t>排出量</t>
    </r>
    <rPh sb="16" eb="18">
      <t>ネンリョウ</t>
    </rPh>
    <rPh sb="18" eb="21">
      <t>シヨウリョウ</t>
    </rPh>
    <rPh sb="22" eb="24">
      <t>ネンリョウ</t>
    </rPh>
    <rPh sb="24" eb="26">
      <t>シュベツ</t>
    </rPh>
    <rPh sb="26" eb="28">
      <t>ハツネツ</t>
    </rPh>
    <rPh sb="28" eb="29">
      <t>リョウ</t>
    </rPh>
    <rPh sb="32" eb="34">
      <t>ネンリョウ</t>
    </rPh>
    <rPh sb="34" eb="36">
      <t>シュベツ</t>
    </rPh>
    <rPh sb="36" eb="38">
      <t>ハイシュツ</t>
    </rPh>
    <rPh sb="38" eb="40">
      <t>ケイスウ</t>
    </rPh>
    <rPh sb="52" eb="54">
      <t>ハイシュツ</t>
    </rPh>
    <rPh sb="54" eb="55">
      <t>リョウ</t>
    </rPh>
    <phoneticPr fontId="2"/>
  </si>
  <si>
    <r>
      <t>≪参考・「事業者別」の計算式≫　燃料種ごとの総発熱量×燃料種別排出係数</t>
    </r>
    <r>
      <rPr>
        <b/>
        <vertAlign val="superscript"/>
        <sz val="12"/>
        <color indexed="8"/>
        <rFont val="ＭＳ Ｐゴシック"/>
        <family val="3"/>
        <charset val="128"/>
      </rPr>
      <t>※</t>
    </r>
    <r>
      <rPr>
        <b/>
        <sz val="12"/>
        <color indexed="8"/>
        <rFont val="ＭＳ Ｐゴシック"/>
        <family val="3"/>
        <charset val="128"/>
      </rPr>
      <t>×４４／１２＝ＣＯ</t>
    </r>
    <r>
      <rPr>
        <b/>
        <vertAlign val="subscript"/>
        <sz val="12"/>
        <color indexed="8"/>
        <rFont val="ＭＳ Ｐゴシック"/>
        <family val="3"/>
        <charset val="128"/>
      </rPr>
      <t>２</t>
    </r>
    <r>
      <rPr>
        <b/>
        <sz val="12"/>
        <color indexed="8"/>
        <rFont val="ＭＳ Ｐゴシック"/>
        <family val="3"/>
        <charset val="128"/>
      </rPr>
      <t>排出量</t>
    </r>
    <rPh sb="16" eb="18">
      <t>ネンリョウ</t>
    </rPh>
    <rPh sb="18" eb="19">
      <t>シュ</t>
    </rPh>
    <rPh sb="22" eb="26">
      <t>ソウハツネツリョウ</t>
    </rPh>
    <rPh sb="27" eb="29">
      <t>ネンリョウ</t>
    </rPh>
    <rPh sb="29" eb="30">
      <t>シュ</t>
    </rPh>
    <rPh sb="30" eb="31">
      <t>ベツ</t>
    </rPh>
    <rPh sb="31" eb="33">
      <t>ハイシュツ</t>
    </rPh>
    <rPh sb="33" eb="35">
      <t>ケイスウ</t>
    </rPh>
    <rPh sb="46" eb="48">
      <t>ハイシュツ</t>
    </rPh>
    <rPh sb="48" eb="49">
      <t>リョウ</t>
    </rPh>
    <phoneticPr fontId="2"/>
  </si>
  <si>
    <r>
      <t>発電電力量または受電電力量
(10</t>
    </r>
    <r>
      <rPr>
        <vertAlign val="superscript"/>
        <sz val="10"/>
        <color indexed="8"/>
        <rFont val="ＭＳ Ｐゴシック"/>
        <family val="3"/>
        <charset val="128"/>
      </rPr>
      <t>3</t>
    </r>
    <r>
      <rPr>
        <sz val="10"/>
        <color indexed="8"/>
        <rFont val="ＭＳ Ｐゴシック"/>
        <family val="3"/>
        <charset val="128"/>
      </rPr>
      <t>kWh)</t>
    </r>
    <phoneticPr fontId="2"/>
  </si>
  <si>
    <r>
      <t>≪参考・「事業者別」の計算式≫　受電電力量÷平均熱効率</t>
    </r>
    <r>
      <rPr>
        <b/>
        <vertAlign val="superscript"/>
        <sz val="12"/>
        <color indexed="8"/>
        <rFont val="ＭＳ Ｐゴシック"/>
        <family val="3"/>
        <charset val="128"/>
      </rPr>
      <t>※1</t>
    </r>
    <r>
      <rPr>
        <b/>
        <sz val="12"/>
        <color indexed="8"/>
        <rFont val="ＭＳ Ｐゴシック"/>
        <family val="3"/>
        <charset val="128"/>
      </rPr>
      <t>×燃料種別排出係数</t>
    </r>
    <r>
      <rPr>
        <b/>
        <vertAlign val="superscript"/>
        <sz val="12"/>
        <color indexed="8"/>
        <rFont val="ＭＳ Ｐゴシック"/>
        <family val="3"/>
        <charset val="128"/>
      </rPr>
      <t>※2</t>
    </r>
    <r>
      <rPr>
        <b/>
        <sz val="12"/>
        <color indexed="8"/>
        <rFont val="ＭＳ Ｐゴシック"/>
        <family val="3"/>
        <charset val="128"/>
      </rPr>
      <t>×４４／１２＝ＣＯ</t>
    </r>
    <r>
      <rPr>
        <b/>
        <vertAlign val="subscript"/>
        <sz val="12"/>
        <color indexed="8"/>
        <rFont val="ＭＳ Ｐゴシック"/>
        <family val="3"/>
        <charset val="128"/>
      </rPr>
      <t>２</t>
    </r>
    <r>
      <rPr>
        <b/>
        <sz val="12"/>
        <color indexed="8"/>
        <rFont val="ＭＳ Ｐゴシック"/>
        <family val="3"/>
        <charset val="128"/>
      </rPr>
      <t>排出量</t>
    </r>
    <rPh sb="16" eb="18">
      <t>ジュデン</t>
    </rPh>
    <rPh sb="18" eb="20">
      <t>デンリョク</t>
    </rPh>
    <rPh sb="20" eb="21">
      <t>リョウ</t>
    </rPh>
    <rPh sb="22" eb="24">
      <t>ヘイキン</t>
    </rPh>
    <rPh sb="24" eb="25">
      <t>ネツ</t>
    </rPh>
    <rPh sb="25" eb="27">
      <t>コウリツ</t>
    </rPh>
    <rPh sb="30" eb="32">
      <t>ネンリョウ</t>
    </rPh>
    <rPh sb="32" eb="33">
      <t>シュ</t>
    </rPh>
    <rPh sb="33" eb="34">
      <t>ベツ</t>
    </rPh>
    <rPh sb="34" eb="36">
      <t>ハイシュツ</t>
    </rPh>
    <rPh sb="36" eb="38">
      <t>ケイスウ</t>
    </rPh>
    <rPh sb="50" eb="52">
      <t>ハイシュツ</t>
    </rPh>
    <rPh sb="52" eb="53">
      <t>リョウ</t>
    </rPh>
    <phoneticPr fontId="2"/>
  </si>
  <si>
    <r>
      <t>≪参考・「事業者別」の計算式≫　燃料区分ごとの総発熱量×燃料区分別ＣＯ</t>
    </r>
    <r>
      <rPr>
        <b/>
        <vertAlign val="subscript"/>
        <sz val="12"/>
        <color indexed="8"/>
        <rFont val="ＭＳ Ｐゴシック"/>
        <family val="3"/>
        <charset val="128"/>
      </rPr>
      <t>２</t>
    </r>
    <r>
      <rPr>
        <b/>
        <sz val="12"/>
        <color indexed="8"/>
        <rFont val="ＭＳ Ｐゴシック"/>
        <family val="3"/>
        <charset val="128"/>
      </rPr>
      <t>排出係数</t>
    </r>
    <r>
      <rPr>
        <b/>
        <vertAlign val="superscript"/>
        <sz val="12"/>
        <color indexed="8"/>
        <rFont val="ＭＳ Ｐゴシック"/>
        <family val="3"/>
        <charset val="128"/>
      </rPr>
      <t>※</t>
    </r>
    <r>
      <rPr>
        <b/>
        <sz val="12"/>
        <color indexed="8"/>
        <rFont val="ＭＳ Ｐゴシック"/>
        <family val="3"/>
        <charset val="128"/>
      </rPr>
      <t>＝ＣＯ</t>
    </r>
    <r>
      <rPr>
        <b/>
        <vertAlign val="subscript"/>
        <sz val="12"/>
        <color indexed="8"/>
        <rFont val="ＭＳ Ｐゴシック"/>
        <family val="3"/>
        <charset val="128"/>
      </rPr>
      <t>２</t>
    </r>
    <r>
      <rPr>
        <b/>
        <sz val="12"/>
        <color indexed="8"/>
        <rFont val="ＭＳ Ｐゴシック"/>
        <family val="3"/>
        <charset val="128"/>
      </rPr>
      <t>排出量</t>
    </r>
    <rPh sb="16" eb="18">
      <t>ネンリョウ</t>
    </rPh>
    <rPh sb="18" eb="20">
      <t>クブン</t>
    </rPh>
    <rPh sb="23" eb="27">
      <t>ソウハツネツリョウ</t>
    </rPh>
    <rPh sb="28" eb="30">
      <t>ネンリョウ</t>
    </rPh>
    <rPh sb="30" eb="32">
      <t>クブン</t>
    </rPh>
    <rPh sb="32" eb="33">
      <t>ベツ</t>
    </rPh>
    <rPh sb="36" eb="38">
      <t>ハイシュツ</t>
    </rPh>
    <rPh sb="38" eb="40">
      <t>ケイスウ</t>
    </rPh>
    <rPh sb="45" eb="47">
      <t>ハイシュツ</t>
    </rPh>
    <rPh sb="47" eb="48">
      <t>リョウ</t>
    </rPh>
    <phoneticPr fontId="2"/>
  </si>
  <si>
    <r>
      <t>≪参考・「事業者別」の計算式≫　受電電力量÷平均熱効率</t>
    </r>
    <r>
      <rPr>
        <b/>
        <vertAlign val="superscript"/>
        <sz val="12"/>
        <color indexed="8"/>
        <rFont val="ＭＳ Ｐゴシック"/>
        <family val="3"/>
        <charset val="128"/>
      </rPr>
      <t>※1</t>
    </r>
    <r>
      <rPr>
        <b/>
        <sz val="12"/>
        <color indexed="8"/>
        <rFont val="ＭＳ Ｐゴシック"/>
        <family val="3"/>
        <charset val="128"/>
      </rPr>
      <t>×燃料区分別ＣＯ</t>
    </r>
    <r>
      <rPr>
        <b/>
        <vertAlign val="subscript"/>
        <sz val="12"/>
        <color indexed="8"/>
        <rFont val="ＭＳ Ｐゴシック"/>
        <family val="3"/>
        <charset val="128"/>
      </rPr>
      <t>２</t>
    </r>
    <r>
      <rPr>
        <b/>
        <sz val="12"/>
        <color indexed="8"/>
        <rFont val="ＭＳ Ｐゴシック"/>
        <family val="3"/>
        <charset val="128"/>
      </rPr>
      <t>排出係数</t>
    </r>
    <r>
      <rPr>
        <b/>
        <vertAlign val="superscript"/>
        <sz val="12"/>
        <color indexed="8"/>
        <rFont val="ＭＳ Ｐゴシック"/>
        <family val="3"/>
        <charset val="128"/>
      </rPr>
      <t>※2</t>
    </r>
    <r>
      <rPr>
        <b/>
        <sz val="12"/>
        <color indexed="8"/>
        <rFont val="ＭＳ Ｐゴシック"/>
        <family val="3"/>
        <charset val="128"/>
      </rPr>
      <t>＝ＣＯ</t>
    </r>
    <r>
      <rPr>
        <b/>
        <vertAlign val="subscript"/>
        <sz val="12"/>
        <color indexed="8"/>
        <rFont val="ＭＳ Ｐゴシック"/>
        <family val="3"/>
        <charset val="128"/>
      </rPr>
      <t>２</t>
    </r>
    <r>
      <rPr>
        <b/>
        <sz val="12"/>
        <color indexed="8"/>
        <rFont val="ＭＳ Ｐゴシック"/>
        <family val="3"/>
        <charset val="128"/>
      </rPr>
      <t>排出量</t>
    </r>
    <rPh sb="5" eb="8">
      <t>ジギョウシャ</t>
    </rPh>
    <rPh sb="8" eb="9">
      <t>ベツ</t>
    </rPh>
    <rPh sb="16" eb="18">
      <t>ジュデン</t>
    </rPh>
    <rPh sb="18" eb="20">
      <t>デンリョク</t>
    </rPh>
    <rPh sb="20" eb="21">
      <t>リョウ</t>
    </rPh>
    <rPh sb="22" eb="24">
      <t>ヘイキン</t>
    </rPh>
    <rPh sb="24" eb="25">
      <t>ネツ</t>
    </rPh>
    <rPh sb="25" eb="27">
      <t>コウリツ</t>
    </rPh>
    <rPh sb="30" eb="32">
      <t>ネンリョウ</t>
    </rPh>
    <rPh sb="32" eb="34">
      <t>クブン</t>
    </rPh>
    <rPh sb="34" eb="35">
      <t>ベツ</t>
    </rPh>
    <rPh sb="38" eb="40">
      <t>ハイシュツ</t>
    </rPh>
    <rPh sb="40" eb="42">
      <t>ケイスウ</t>
    </rPh>
    <rPh sb="48" eb="50">
      <t>ハイシュツ</t>
    </rPh>
    <rPh sb="50" eb="51">
      <t>リョウ</t>
    </rPh>
    <phoneticPr fontId="2"/>
  </si>
  <si>
    <r>
      <t>≪参考・「事業者別」の計算式≫　受電電力量×事業者等別実二酸化炭素排出係数</t>
    </r>
    <r>
      <rPr>
        <b/>
        <vertAlign val="superscript"/>
        <sz val="12"/>
        <color indexed="8"/>
        <rFont val="ＭＳ Ｐゴシック"/>
        <family val="3"/>
        <charset val="128"/>
      </rPr>
      <t>※</t>
    </r>
    <r>
      <rPr>
        <b/>
        <sz val="12"/>
        <color indexed="8"/>
        <rFont val="ＭＳ Ｐゴシック"/>
        <family val="3"/>
        <charset val="128"/>
      </rPr>
      <t>＝ＣＯ</t>
    </r>
    <r>
      <rPr>
        <b/>
        <vertAlign val="subscript"/>
        <sz val="12"/>
        <color indexed="8"/>
        <rFont val="ＭＳ Ｐゴシック"/>
        <family val="3"/>
        <charset val="128"/>
      </rPr>
      <t>２</t>
    </r>
    <r>
      <rPr>
        <b/>
        <sz val="12"/>
        <color indexed="8"/>
        <rFont val="ＭＳ Ｐゴシック"/>
        <family val="3"/>
        <charset val="128"/>
      </rPr>
      <t>排出量</t>
    </r>
    <rPh sb="16" eb="18">
      <t>ジュデン</t>
    </rPh>
    <rPh sb="18" eb="20">
      <t>デンリョク</t>
    </rPh>
    <rPh sb="20" eb="21">
      <t>リョウ</t>
    </rPh>
    <rPh sb="22" eb="25">
      <t>ジギョウシャ</t>
    </rPh>
    <rPh sb="25" eb="26">
      <t>トウ</t>
    </rPh>
    <rPh sb="26" eb="27">
      <t>ベツ</t>
    </rPh>
    <rPh sb="27" eb="28">
      <t>ジツ</t>
    </rPh>
    <rPh sb="28" eb="31">
      <t>ニサンカ</t>
    </rPh>
    <rPh sb="31" eb="33">
      <t>タンソ</t>
    </rPh>
    <rPh sb="33" eb="35">
      <t>ハイシュツ</t>
    </rPh>
    <rPh sb="35" eb="37">
      <t>ケイスウ</t>
    </rPh>
    <rPh sb="42" eb="44">
      <t>ハイシュツ</t>
    </rPh>
    <rPh sb="44" eb="45">
      <t>リョウ</t>
    </rPh>
    <phoneticPr fontId="2"/>
  </si>
  <si>
    <t>※　発電者の事業所別排出係数、取引所の係数も含む</t>
    <rPh sb="2" eb="4">
      <t>ハツデン</t>
    </rPh>
    <rPh sb="15" eb="17">
      <t>トリヒキ</t>
    </rPh>
    <rPh sb="17" eb="18">
      <t>ショ</t>
    </rPh>
    <rPh sb="19" eb="21">
      <t>ケイスウ</t>
    </rPh>
    <rPh sb="22" eb="23">
      <t>フク</t>
    </rPh>
    <phoneticPr fontId="2"/>
  </si>
  <si>
    <r>
      <t>○受電電力量は判明するが事業者等別ＣＯ</t>
    </r>
    <r>
      <rPr>
        <b/>
        <vertAlign val="subscript"/>
        <sz val="14"/>
        <color indexed="8"/>
        <rFont val="ＭＳ Ｐゴシック"/>
        <family val="3"/>
        <charset val="128"/>
      </rPr>
      <t>２</t>
    </r>
    <r>
      <rPr>
        <b/>
        <sz val="14"/>
        <color indexed="8"/>
        <rFont val="ＭＳ Ｐゴシック"/>
        <family val="3"/>
        <charset val="128"/>
      </rPr>
      <t>排出係数が判明しない場合（固定価格買取制度で電気調達したものを除く）</t>
    </r>
    <rPh sb="1" eb="3">
      <t>ジュデン</t>
    </rPh>
    <rPh sb="3" eb="5">
      <t>デンリョク</t>
    </rPh>
    <rPh sb="5" eb="6">
      <t>リョウ</t>
    </rPh>
    <rPh sb="7" eb="9">
      <t>ハンメイ</t>
    </rPh>
    <rPh sb="12" eb="15">
      <t>ジギョウシャ</t>
    </rPh>
    <rPh sb="15" eb="16">
      <t>トウ</t>
    </rPh>
    <rPh sb="16" eb="17">
      <t>ベツ</t>
    </rPh>
    <rPh sb="20" eb="22">
      <t>ハイシュツ</t>
    </rPh>
    <rPh sb="22" eb="24">
      <t>ケイスウ</t>
    </rPh>
    <rPh sb="25" eb="27">
      <t>ハンメイ</t>
    </rPh>
    <rPh sb="30" eb="32">
      <t>バアイ</t>
    </rPh>
    <rPh sb="51" eb="52">
      <t>ノゾ</t>
    </rPh>
    <phoneticPr fontId="2"/>
  </si>
  <si>
    <r>
      <t>発電電力量または受電電力量</t>
    </r>
    <r>
      <rPr>
        <vertAlign val="superscript"/>
        <sz val="10"/>
        <color indexed="8"/>
        <rFont val="ＭＳ Ｐゴシック"/>
        <family val="3"/>
        <charset val="128"/>
      </rPr>
      <t>注２）</t>
    </r>
    <r>
      <rPr>
        <sz val="10"/>
        <color indexed="8"/>
        <rFont val="ＭＳ Ｐゴシック"/>
        <family val="3"/>
        <charset val="128"/>
      </rPr>
      <t xml:space="preserve">
（１０</t>
    </r>
    <r>
      <rPr>
        <vertAlign val="superscript"/>
        <sz val="10"/>
        <color indexed="8"/>
        <rFont val="ＭＳ Ｐゴシック"/>
        <family val="3"/>
        <charset val="128"/>
      </rPr>
      <t>３</t>
    </r>
    <r>
      <rPr>
        <sz val="10"/>
        <color indexed="8"/>
        <rFont val="ＭＳ Ｐゴシック"/>
        <family val="3"/>
        <charset val="128"/>
      </rPr>
      <t>ｋＷｈ）</t>
    </r>
    <rPh sb="8" eb="10">
      <t>ジュデン</t>
    </rPh>
    <rPh sb="10" eb="13">
      <t>デンリョクリョウ</t>
    </rPh>
    <phoneticPr fontId="2"/>
  </si>
  <si>
    <r>
      <t>実二酸化炭素排出係数
（t-CO</t>
    </r>
    <r>
      <rPr>
        <vertAlign val="subscript"/>
        <sz val="10"/>
        <color indexed="8"/>
        <rFont val="ＭＳ Ｐゴシック"/>
        <family val="3"/>
        <charset val="128"/>
      </rPr>
      <t>2</t>
    </r>
    <r>
      <rPr>
        <sz val="10"/>
        <color indexed="8"/>
        <rFont val="ＭＳ Ｐゴシック"/>
        <family val="3"/>
        <charset val="128"/>
      </rPr>
      <t>/ｋWh）</t>
    </r>
    <rPh sb="0" eb="1">
      <t>ジツ</t>
    </rPh>
    <rPh sb="1" eb="4">
      <t>ニサンカ</t>
    </rPh>
    <rPh sb="4" eb="6">
      <t>タンソ</t>
    </rPh>
    <rPh sb="8" eb="10">
      <t>ケイスウ</t>
    </rPh>
    <phoneticPr fontId="2"/>
  </si>
  <si>
    <r>
      <t>ＣＯ</t>
    </r>
    <r>
      <rPr>
        <vertAlign val="subscript"/>
        <sz val="10"/>
        <color indexed="8"/>
        <rFont val="ＭＳ Ｐゴシック"/>
        <family val="3"/>
        <charset val="128"/>
      </rPr>
      <t>２</t>
    </r>
    <r>
      <rPr>
        <sz val="10"/>
        <color indexed="8"/>
        <rFont val="ＭＳ Ｐゴシック"/>
        <family val="3"/>
        <charset val="128"/>
      </rPr>
      <t>排出量
（１０</t>
    </r>
    <r>
      <rPr>
        <vertAlign val="superscript"/>
        <sz val="10"/>
        <color indexed="8"/>
        <rFont val="ＭＳ Ｐゴシック"/>
        <family val="3"/>
        <charset val="128"/>
      </rPr>
      <t>3</t>
    </r>
    <r>
      <rPr>
        <sz val="10"/>
        <color indexed="8"/>
        <rFont val="ＭＳ Ｐゴシック"/>
        <family val="3"/>
        <charset val="128"/>
      </rPr>
      <t>t-CO</t>
    </r>
    <r>
      <rPr>
        <vertAlign val="subscript"/>
        <sz val="10"/>
        <color indexed="8"/>
        <rFont val="ＭＳ Ｐゴシック"/>
        <family val="3"/>
        <charset val="128"/>
      </rPr>
      <t>2</t>
    </r>
    <r>
      <rPr>
        <sz val="10"/>
        <color indexed="8"/>
        <rFont val="ＭＳ Ｐゴシック"/>
        <family val="3"/>
        <charset val="128"/>
      </rPr>
      <t>）</t>
    </r>
    <phoneticPr fontId="2"/>
  </si>
  <si>
    <t>◎表７・自ら排出量調整無効化した国内認証排出削減量の内訳</t>
    <rPh sb="4" eb="5">
      <t>ミズカ</t>
    </rPh>
    <rPh sb="26" eb="28">
      <t>ウチワケ</t>
    </rPh>
    <phoneticPr fontId="2"/>
  </si>
  <si>
    <r>
      <t>排出量調整無効化量
（t-CO</t>
    </r>
    <r>
      <rPr>
        <vertAlign val="superscript"/>
        <sz val="10"/>
        <color indexed="8"/>
        <rFont val="ＭＳ Ｐゴシック"/>
        <family val="3"/>
        <charset val="128"/>
      </rPr>
      <t>2</t>
    </r>
    <r>
      <rPr>
        <sz val="10"/>
        <color indexed="8"/>
        <rFont val="ＭＳ Ｐゴシック"/>
        <family val="3"/>
        <charset val="128"/>
      </rPr>
      <t>）</t>
    </r>
    <phoneticPr fontId="2"/>
  </si>
  <si>
    <t>◎表８・自らの代わりに他者が排出量調整無効化した国内認証排出削減量の内訳</t>
    <rPh sb="4" eb="5">
      <t>ミズカ</t>
    </rPh>
    <rPh sb="7" eb="8">
      <t>カ</t>
    </rPh>
    <rPh sb="11" eb="13">
      <t>タシャ</t>
    </rPh>
    <rPh sb="14" eb="16">
      <t>ハイシュツ</t>
    </rPh>
    <rPh sb="16" eb="17">
      <t>リョウ</t>
    </rPh>
    <rPh sb="17" eb="19">
      <t>チョウセイ</t>
    </rPh>
    <rPh sb="19" eb="22">
      <t>ムコウカ</t>
    </rPh>
    <rPh sb="24" eb="26">
      <t>コクナイ</t>
    </rPh>
    <rPh sb="26" eb="28">
      <t>ニンショウ</t>
    </rPh>
    <rPh sb="28" eb="30">
      <t>ハイシュツ</t>
    </rPh>
    <rPh sb="30" eb="32">
      <t>サクゲン</t>
    </rPh>
    <rPh sb="32" eb="33">
      <t>リョウ</t>
    </rPh>
    <rPh sb="34" eb="36">
      <t>ウチワケ</t>
    </rPh>
    <phoneticPr fontId="2"/>
  </si>
  <si>
    <t>◎表９・自ら排出量調整無効化した海外認証排出削減量の内訳</t>
    <phoneticPr fontId="2"/>
  </si>
  <si>
    <r>
      <t>排出量調整無効化量
（t-CO</t>
    </r>
    <r>
      <rPr>
        <vertAlign val="superscript"/>
        <sz val="10"/>
        <color indexed="8"/>
        <rFont val="ＭＳ Ｐゴシック"/>
        <family val="3"/>
        <charset val="128"/>
      </rPr>
      <t>2</t>
    </r>
    <r>
      <rPr>
        <sz val="10"/>
        <color indexed="8"/>
        <rFont val="ＭＳ Ｐゴシック"/>
        <family val="3"/>
        <charset val="128"/>
      </rPr>
      <t>）</t>
    </r>
    <rPh sb="5" eb="7">
      <t>ムコウ</t>
    </rPh>
    <phoneticPr fontId="2"/>
  </si>
  <si>
    <t>◎表１０・自らの代わりに他者が排出量調整無効化した海外認証排出削減量の内訳</t>
    <phoneticPr fontId="2"/>
  </si>
  <si>
    <t>◎表１１・自ら償却前移転した京都メカニズムクレジットの内訳</t>
    <rPh sb="5" eb="6">
      <t>ミズカ</t>
    </rPh>
    <rPh sb="7" eb="9">
      <t>ショウキャク</t>
    </rPh>
    <rPh sb="9" eb="10">
      <t>マエ</t>
    </rPh>
    <rPh sb="10" eb="12">
      <t>イテン</t>
    </rPh>
    <rPh sb="14" eb="16">
      <t>キョウト</t>
    </rPh>
    <rPh sb="27" eb="29">
      <t>ウチワケ</t>
    </rPh>
    <phoneticPr fontId="2"/>
  </si>
  <si>
    <r>
      <t>償却前移転量
（t-CO</t>
    </r>
    <r>
      <rPr>
        <vertAlign val="superscript"/>
        <sz val="10"/>
        <color indexed="8"/>
        <rFont val="ＭＳ Ｐゴシック"/>
        <family val="3"/>
        <charset val="128"/>
      </rPr>
      <t>2</t>
    </r>
    <r>
      <rPr>
        <sz val="10"/>
        <color indexed="8"/>
        <rFont val="ＭＳ Ｐゴシック"/>
        <family val="3"/>
        <charset val="128"/>
      </rPr>
      <t>）</t>
    </r>
    <rPh sb="0" eb="2">
      <t>ショウキャク</t>
    </rPh>
    <rPh sb="2" eb="3">
      <t>マエ</t>
    </rPh>
    <rPh sb="3" eb="5">
      <t>イテン</t>
    </rPh>
    <phoneticPr fontId="2"/>
  </si>
  <si>
    <t>◎表１２・自らの代わりに他者が償却前移転した京都メカニズムクレジットの内訳</t>
    <rPh sb="5" eb="6">
      <t>ミズカ</t>
    </rPh>
    <rPh sb="8" eb="9">
      <t>カ</t>
    </rPh>
    <rPh sb="12" eb="14">
      <t>タシャ</t>
    </rPh>
    <rPh sb="15" eb="17">
      <t>ショウキャク</t>
    </rPh>
    <rPh sb="17" eb="18">
      <t>マエ</t>
    </rPh>
    <rPh sb="18" eb="20">
      <t>イテン</t>
    </rPh>
    <rPh sb="22" eb="24">
      <t>キョウト</t>
    </rPh>
    <rPh sb="35" eb="37">
      <t>ウチワケ</t>
    </rPh>
    <phoneticPr fontId="2"/>
  </si>
  <si>
    <r>
      <t>償却前移転量
（t-CO</t>
    </r>
    <r>
      <rPr>
        <vertAlign val="superscript"/>
        <sz val="10"/>
        <color indexed="8"/>
        <rFont val="ＭＳ Ｐゴシック"/>
        <family val="3"/>
        <charset val="128"/>
      </rPr>
      <t>2</t>
    </r>
    <r>
      <rPr>
        <sz val="10"/>
        <color indexed="8"/>
        <rFont val="ＭＳ Ｐゴシック"/>
        <family val="3"/>
        <charset val="128"/>
      </rPr>
      <t>）</t>
    </r>
    <phoneticPr fontId="2"/>
  </si>
  <si>
    <r>
      <t>排出量調整無効化量及び償却前移転量
（t-CO</t>
    </r>
    <r>
      <rPr>
        <vertAlign val="superscript"/>
        <sz val="10"/>
        <color indexed="8"/>
        <rFont val="ＭＳ Ｐゴシック"/>
        <family val="3"/>
        <charset val="128"/>
      </rPr>
      <t>2</t>
    </r>
    <r>
      <rPr>
        <sz val="10"/>
        <color indexed="8"/>
        <rFont val="ＭＳ Ｐゴシック"/>
        <family val="3"/>
        <charset val="128"/>
      </rPr>
      <t>）</t>
    </r>
    <rPh sb="5" eb="7">
      <t>ムコウ</t>
    </rPh>
    <phoneticPr fontId="2"/>
  </si>
  <si>
    <r>
      <t>固定価格買取制度による
自社の買取電力量
(10</t>
    </r>
    <r>
      <rPr>
        <vertAlign val="superscript"/>
        <sz val="10"/>
        <color indexed="8"/>
        <rFont val="ＭＳ Ｐゴシック"/>
        <family val="3"/>
        <charset val="128"/>
      </rPr>
      <t>3</t>
    </r>
    <r>
      <rPr>
        <sz val="10"/>
        <color indexed="8"/>
        <rFont val="ＭＳ Ｐゴシック"/>
        <family val="3"/>
        <charset val="128"/>
      </rPr>
      <t>kWh)</t>
    </r>
    <rPh sb="0" eb="2">
      <t>コテイ</t>
    </rPh>
    <rPh sb="2" eb="4">
      <t>カカク</t>
    </rPh>
    <rPh sb="4" eb="6">
      <t>カイトリ</t>
    </rPh>
    <rPh sb="6" eb="8">
      <t>セイド</t>
    </rPh>
    <rPh sb="12" eb="14">
      <t>ジシャ</t>
    </rPh>
    <rPh sb="15" eb="17">
      <t>カイトリ</t>
    </rPh>
    <rPh sb="17" eb="19">
      <t>デンリョク</t>
    </rPh>
    <rPh sb="19" eb="20">
      <t>リョウ</t>
    </rPh>
    <phoneticPr fontId="2"/>
  </si>
  <si>
    <r>
      <t>固定価格買取制度による電気調達にかかる二酸化炭素排出量
（10</t>
    </r>
    <r>
      <rPr>
        <vertAlign val="superscript"/>
        <sz val="10"/>
        <color indexed="8"/>
        <rFont val="ＭＳ Ｐゴシック"/>
        <family val="3"/>
        <charset val="128"/>
      </rPr>
      <t>３</t>
    </r>
    <r>
      <rPr>
        <sz val="10"/>
        <color indexed="8"/>
        <rFont val="ＭＳ Ｐゴシック"/>
        <family val="3"/>
        <charset val="128"/>
      </rPr>
      <t>t-CO2)</t>
    </r>
    <rPh sb="0" eb="2">
      <t>コテイ</t>
    </rPh>
    <rPh sb="2" eb="4">
      <t>カカク</t>
    </rPh>
    <rPh sb="4" eb="6">
      <t>カイトリ</t>
    </rPh>
    <rPh sb="6" eb="8">
      <t>セイド</t>
    </rPh>
    <rPh sb="11" eb="13">
      <t>デンキ</t>
    </rPh>
    <rPh sb="13" eb="15">
      <t>チョウタツ</t>
    </rPh>
    <phoneticPr fontId="2"/>
  </si>
  <si>
    <r>
      <t>自社の販売電力量
（固定価格買取制度による電気調達分を除く）
(10</t>
    </r>
    <r>
      <rPr>
        <vertAlign val="superscript"/>
        <sz val="10"/>
        <color indexed="8"/>
        <rFont val="ＭＳ Ｐゴシック"/>
        <family val="3"/>
        <charset val="128"/>
      </rPr>
      <t>3</t>
    </r>
    <r>
      <rPr>
        <sz val="10"/>
        <color indexed="8"/>
        <rFont val="ＭＳ Ｐゴシック"/>
        <family val="3"/>
        <charset val="128"/>
      </rPr>
      <t>kWh)</t>
    </r>
    <rPh sb="0" eb="2">
      <t>ジシャ</t>
    </rPh>
    <rPh sb="3" eb="5">
      <t>ハンバイ</t>
    </rPh>
    <rPh sb="5" eb="7">
      <t>デンリョク</t>
    </rPh>
    <rPh sb="7" eb="8">
      <t>リョウ</t>
    </rPh>
    <phoneticPr fontId="2"/>
  </si>
  <si>
    <r>
      <t>実二酸化炭素排出量
（固定価格買取制度による電気調達分を除く）
（10</t>
    </r>
    <r>
      <rPr>
        <vertAlign val="superscript"/>
        <sz val="10"/>
        <color indexed="8"/>
        <rFont val="ＭＳ Ｐゴシック"/>
        <family val="3"/>
        <charset val="128"/>
      </rPr>
      <t>３</t>
    </r>
    <r>
      <rPr>
        <sz val="10"/>
        <color indexed="8"/>
        <rFont val="ＭＳ Ｐゴシック"/>
        <family val="3"/>
        <charset val="128"/>
      </rPr>
      <t>t-CO2)</t>
    </r>
    <rPh sb="0" eb="1">
      <t>ジツ</t>
    </rPh>
    <rPh sb="1" eb="4">
      <t>ニサンカ</t>
    </rPh>
    <rPh sb="4" eb="6">
      <t>タンソ</t>
    </rPh>
    <rPh sb="6" eb="8">
      <t>ハイシュツ</t>
    </rPh>
    <rPh sb="8" eb="9">
      <t>リョウ</t>
    </rPh>
    <phoneticPr fontId="2"/>
  </si>
  <si>
    <r>
      <t>自社の販売電力量
（固定価格買取制度による電気調達分）
(10</t>
    </r>
    <r>
      <rPr>
        <vertAlign val="superscript"/>
        <sz val="10"/>
        <color indexed="8"/>
        <rFont val="ＭＳ Ｐゴシック"/>
        <family val="3"/>
        <charset val="128"/>
      </rPr>
      <t>3</t>
    </r>
    <r>
      <rPr>
        <sz val="10"/>
        <color indexed="8"/>
        <rFont val="ＭＳ Ｐゴシック"/>
        <family val="3"/>
        <charset val="128"/>
      </rPr>
      <t>kWh)</t>
    </r>
    <rPh sb="0" eb="2">
      <t>ジシャ</t>
    </rPh>
    <rPh sb="3" eb="5">
      <t>ハンバイ</t>
    </rPh>
    <rPh sb="5" eb="7">
      <t>デンリョク</t>
    </rPh>
    <rPh sb="7" eb="8">
      <t>リョウ</t>
    </rPh>
    <phoneticPr fontId="2"/>
  </si>
  <si>
    <r>
      <t>固定価格買取制度による電気調達にかかる二酸化炭素排出量
（実際の買取電力量に応じたもの）
（10</t>
    </r>
    <r>
      <rPr>
        <vertAlign val="superscript"/>
        <sz val="10"/>
        <color indexed="8"/>
        <rFont val="ＭＳ Ｐゴシック"/>
        <family val="3"/>
        <charset val="128"/>
      </rPr>
      <t>３</t>
    </r>
    <r>
      <rPr>
        <sz val="10"/>
        <color indexed="8"/>
        <rFont val="ＭＳ Ｐゴシック"/>
        <family val="3"/>
        <charset val="128"/>
      </rPr>
      <t>t-CO2)</t>
    </r>
    <rPh sb="0" eb="2">
      <t>コテイ</t>
    </rPh>
    <rPh sb="2" eb="4">
      <t>カカク</t>
    </rPh>
    <rPh sb="4" eb="6">
      <t>カイトリ</t>
    </rPh>
    <rPh sb="6" eb="8">
      <t>セイド</t>
    </rPh>
    <rPh sb="11" eb="13">
      <t>デンキ</t>
    </rPh>
    <rPh sb="13" eb="15">
      <t>チョウタツ</t>
    </rPh>
    <rPh sb="29" eb="31">
      <t>ジッサイ</t>
    </rPh>
    <rPh sb="32" eb="34">
      <t>カイトリ</t>
    </rPh>
    <rPh sb="34" eb="36">
      <t>デンリョク</t>
    </rPh>
    <rPh sb="36" eb="37">
      <t>リョウ</t>
    </rPh>
    <rPh sb="38" eb="39">
      <t>オウ</t>
    </rPh>
    <phoneticPr fontId="2"/>
  </si>
  <si>
    <r>
      <t>二酸化炭素排出量
（固定価格買取制度による電気調達分を含む）
（10</t>
    </r>
    <r>
      <rPr>
        <vertAlign val="superscript"/>
        <sz val="10"/>
        <color indexed="8"/>
        <rFont val="ＭＳ Ｐゴシック"/>
        <family val="3"/>
        <charset val="128"/>
      </rPr>
      <t>３</t>
    </r>
    <r>
      <rPr>
        <sz val="10"/>
        <color indexed="8"/>
        <rFont val="ＭＳ Ｐゴシック"/>
        <family val="3"/>
        <charset val="128"/>
      </rPr>
      <t>t-CO2)</t>
    </r>
    <rPh sb="0" eb="3">
      <t>ニサンカ</t>
    </rPh>
    <rPh sb="3" eb="5">
      <t>タンソ</t>
    </rPh>
    <rPh sb="5" eb="7">
      <t>ハイシュツ</t>
    </rPh>
    <rPh sb="7" eb="8">
      <t>リョウ</t>
    </rPh>
    <rPh sb="27" eb="28">
      <t>フク</t>
    </rPh>
    <phoneticPr fontId="2"/>
  </si>
  <si>
    <r>
      <t>自社の販売電力量
（固定価格買取制度による電気調達分を含む）
(10</t>
    </r>
    <r>
      <rPr>
        <vertAlign val="superscript"/>
        <sz val="10"/>
        <color indexed="8"/>
        <rFont val="ＭＳ Ｐゴシック"/>
        <family val="3"/>
        <charset val="128"/>
      </rPr>
      <t>3</t>
    </r>
    <r>
      <rPr>
        <sz val="10"/>
        <color indexed="8"/>
        <rFont val="ＭＳ Ｐゴシック"/>
        <family val="3"/>
        <charset val="128"/>
      </rPr>
      <t>kWh)</t>
    </r>
    <rPh sb="0" eb="2">
      <t>ジシャ</t>
    </rPh>
    <rPh sb="3" eb="5">
      <t>ハンバイ</t>
    </rPh>
    <rPh sb="5" eb="7">
      <t>デンリョク</t>
    </rPh>
    <rPh sb="7" eb="8">
      <t>リョウ</t>
    </rPh>
    <phoneticPr fontId="2"/>
  </si>
  <si>
    <r>
      <t>（再掲）二酸化炭素排出量
（固定価格買取制度による電気調達分を含む）
（10</t>
    </r>
    <r>
      <rPr>
        <vertAlign val="superscript"/>
        <sz val="10"/>
        <color indexed="8"/>
        <rFont val="ＭＳ Ｐゴシック"/>
        <family val="3"/>
        <charset val="128"/>
      </rPr>
      <t>３</t>
    </r>
    <r>
      <rPr>
        <sz val="10"/>
        <color indexed="8"/>
        <rFont val="ＭＳ Ｐゴシック"/>
        <family val="3"/>
        <charset val="128"/>
      </rPr>
      <t>t-CO2)</t>
    </r>
    <rPh sb="1" eb="3">
      <t>サイケイ</t>
    </rPh>
    <rPh sb="4" eb="7">
      <t>ニサンカ</t>
    </rPh>
    <rPh sb="7" eb="9">
      <t>タンソ</t>
    </rPh>
    <rPh sb="9" eb="11">
      <t>ハイシュツ</t>
    </rPh>
    <rPh sb="11" eb="12">
      <t>リョウ</t>
    </rPh>
    <phoneticPr fontId="2"/>
  </si>
  <si>
    <r>
      <t>固定価格買取調整後二酸化炭素排出量
（10</t>
    </r>
    <r>
      <rPr>
        <vertAlign val="superscript"/>
        <sz val="10"/>
        <color indexed="8"/>
        <rFont val="ＭＳ Ｐゴシック"/>
        <family val="3"/>
        <charset val="128"/>
      </rPr>
      <t>３</t>
    </r>
    <r>
      <rPr>
        <sz val="10"/>
        <color indexed="8"/>
        <rFont val="ＭＳ Ｐゴシック"/>
        <family val="3"/>
        <charset val="128"/>
      </rPr>
      <t>t-CO2)</t>
    </r>
    <rPh sb="0" eb="2">
      <t>コテイ</t>
    </rPh>
    <rPh sb="2" eb="4">
      <t>カカク</t>
    </rPh>
    <rPh sb="4" eb="6">
      <t>カイトリ</t>
    </rPh>
    <rPh sb="6" eb="9">
      <t>チョウセイゴ</t>
    </rPh>
    <rPh sb="9" eb="12">
      <t>ニサンカ</t>
    </rPh>
    <rPh sb="12" eb="14">
      <t>タンソ</t>
    </rPh>
    <rPh sb="14" eb="16">
      <t>ハイシュツ</t>
    </rPh>
    <rPh sb="16" eb="17">
      <t>リョウ</t>
    </rPh>
    <phoneticPr fontId="2"/>
  </si>
  <si>
    <r>
      <t xml:space="preserve">          使用端
      調整後排出係数 　=   
       （ｋｇ-CO</t>
    </r>
    <r>
      <rPr>
        <vertAlign val="subscript"/>
        <sz val="11"/>
        <rFont val="ＭＳ Ｐゴシック"/>
        <family val="3"/>
        <charset val="128"/>
      </rPr>
      <t>2</t>
    </r>
    <r>
      <rPr>
        <sz val="11"/>
        <rFont val="ＭＳ Ｐゴシック"/>
        <family val="3"/>
        <charset val="128"/>
      </rPr>
      <t>/ｋWh)</t>
    </r>
    <rPh sb="20" eb="23">
      <t>チョウセイゴ</t>
    </rPh>
    <rPh sb="23" eb="25">
      <t>ハイシュツ</t>
    </rPh>
    <rPh sb="25" eb="27">
      <t>ケイスウ</t>
    </rPh>
    <phoneticPr fontId="2"/>
  </si>
  <si>
    <r>
      <t>販売電力量
（１０</t>
    </r>
    <r>
      <rPr>
        <vertAlign val="superscript"/>
        <sz val="11"/>
        <rFont val="ＭＳ Ｐゴシック"/>
        <family val="3"/>
        <charset val="128"/>
      </rPr>
      <t>３</t>
    </r>
    <r>
      <rPr>
        <sz val="11"/>
        <rFont val="ＭＳ Ｐゴシック"/>
        <family val="3"/>
        <charset val="128"/>
      </rPr>
      <t>ｋWｈ）</t>
    </r>
    <phoneticPr fontId="2"/>
  </si>
  <si>
    <r>
      <t>二酸化炭素排出量算出の
ため代替値</t>
    </r>
    <r>
      <rPr>
        <vertAlign val="superscript"/>
        <sz val="11"/>
        <rFont val="ＭＳ Ｐゴシック"/>
        <family val="3"/>
        <charset val="128"/>
      </rPr>
      <t>※</t>
    </r>
    <r>
      <rPr>
        <sz val="11"/>
        <rFont val="ＭＳ Ｐゴシック"/>
        <family val="3"/>
        <charset val="128"/>
      </rPr>
      <t>を使用した
電気の受電電力量
（１０</t>
    </r>
    <r>
      <rPr>
        <vertAlign val="superscript"/>
        <sz val="11"/>
        <rFont val="ＭＳ Ｐゴシック"/>
        <family val="3"/>
        <charset val="128"/>
      </rPr>
      <t>３</t>
    </r>
    <r>
      <rPr>
        <sz val="11"/>
        <rFont val="ＭＳ Ｐゴシック"/>
        <family val="3"/>
        <charset val="128"/>
      </rPr>
      <t>ｋWｈ）</t>
    </r>
    <rPh sb="0" eb="3">
      <t>ニサンカ</t>
    </rPh>
    <rPh sb="3" eb="5">
      <t>タンソ</t>
    </rPh>
    <rPh sb="9" eb="10">
      <t>シュツ</t>
    </rPh>
    <rPh sb="14" eb="16">
      <t>ダイタイ</t>
    </rPh>
    <phoneticPr fontId="2"/>
  </si>
  <si>
    <r>
      <t>販売電力量
（１０</t>
    </r>
    <r>
      <rPr>
        <vertAlign val="superscript"/>
        <sz val="11"/>
        <color indexed="8"/>
        <rFont val="ＭＳ Ｐゴシック"/>
        <family val="3"/>
        <charset val="128"/>
      </rPr>
      <t>３</t>
    </r>
    <r>
      <rPr>
        <sz val="11"/>
        <color indexed="8"/>
        <rFont val="ＭＳ Ｐゴシック"/>
        <family val="3"/>
        <charset val="128"/>
      </rPr>
      <t>ｋWｈ）</t>
    </r>
    <phoneticPr fontId="2"/>
  </si>
  <si>
    <r>
      <t>固定価格買取制度による電気調達にかかる二酸化炭素排出量
（標準的な買取電力量に応じたもの）
（10</t>
    </r>
    <r>
      <rPr>
        <vertAlign val="superscript"/>
        <sz val="10"/>
        <color indexed="8"/>
        <rFont val="ＭＳ Ｐゴシック"/>
        <family val="3"/>
        <charset val="128"/>
      </rPr>
      <t>３</t>
    </r>
    <r>
      <rPr>
        <sz val="10"/>
        <color indexed="8"/>
        <rFont val="ＭＳ Ｐゴシック"/>
        <family val="3"/>
        <charset val="128"/>
      </rPr>
      <t>t-CO2)</t>
    </r>
    <rPh sb="0" eb="2">
      <t>コテイ</t>
    </rPh>
    <rPh sb="2" eb="4">
      <t>カカク</t>
    </rPh>
    <rPh sb="4" eb="6">
      <t>カイトリ</t>
    </rPh>
    <rPh sb="6" eb="8">
      <t>セイド</t>
    </rPh>
    <rPh sb="11" eb="13">
      <t>デンキ</t>
    </rPh>
    <rPh sb="13" eb="15">
      <t>チョウタツ</t>
    </rPh>
    <rPh sb="19" eb="22">
      <t>ニサンカ</t>
    </rPh>
    <rPh sb="22" eb="24">
      <t>タンソ</t>
    </rPh>
    <rPh sb="24" eb="26">
      <t>ハイシュツ</t>
    </rPh>
    <rPh sb="26" eb="27">
      <t>リョウ</t>
    </rPh>
    <phoneticPr fontId="2"/>
  </si>
  <si>
    <t>特定番号</t>
    <rPh sb="0" eb="2">
      <t>トクテイ</t>
    </rPh>
    <rPh sb="2" eb="4">
      <t>バンゴウ</t>
    </rPh>
    <phoneticPr fontId="2"/>
  </si>
  <si>
    <r>
      <t xml:space="preserve">       　 使用端
        実排出係数 　</t>
    </r>
    <r>
      <rPr>
        <sz val="11"/>
        <rFont val="ＭＳ Ｐゴシック"/>
        <family val="3"/>
        <charset val="128"/>
      </rPr>
      <t xml:space="preserve">    =
       （ｋｇ-CO</t>
    </r>
    <r>
      <rPr>
        <vertAlign val="subscript"/>
        <sz val="11"/>
        <rFont val="ＭＳ Ｐゴシック"/>
        <family val="3"/>
        <charset val="128"/>
      </rPr>
      <t>2</t>
    </r>
    <r>
      <rPr>
        <sz val="11"/>
        <rFont val="ＭＳ Ｐゴシック"/>
        <family val="3"/>
        <charset val="128"/>
      </rPr>
      <t>/ｋWh)</t>
    </r>
    <rPh sb="9" eb="11">
      <t>シヨウ</t>
    </rPh>
    <rPh sb="11" eb="12">
      <t>タン</t>
    </rPh>
    <rPh sb="21" eb="22">
      <t>ジツ</t>
    </rPh>
    <rPh sb="22" eb="24">
      <t>ハイシュツ</t>
    </rPh>
    <rPh sb="24" eb="26">
      <t>ケイスウ</t>
    </rPh>
    <phoneticPr fontId="2"/>
  </si>
  <si>
    <t>表１３に記載するべき「固定価格買取制度による自社の買取電力量」（①＋②－③）</t>
    <phoneticPr fontId="2"/>
  </si>
  <si>
    <t>H27実績排出係数</t>
    <phoneticPr fontId="2"/>
  </si>
  <si>
    <r>
      <t>（t-CO</t>
    </r>
    <r>
      <rPr>
        <vertAlign val="subscript"/>
        <sz val="10"/>
        <rFont val="ＭＳ Ｐゴシック"/>
        <family val="3"/>
        <charset val="128"/>
      </rPr>
      <t>2</t>
    </r>
    <r>
      <rPr>
        <sz val="10"/>
        <rFont val="ＭＳ Ｐゴシック"/>
        <family val="3"/>
        <charset val="128"/>
      </rPr>
      <t>/ｋWh）</t>
    </r>
    <phoneticPr fontId="2"/>
  </si>
  <si>
    <t>会社名</t>
    <phoneticPr fontId="1"/>
  </si>
  <si>
    <t>調整前</t>
    <rPh sb="0" eb="3">
      <t>チョウセイマエ</t>
    </rPh>
    <phoneticPr fontId="2"/>
  </si>
  <si>
    <t>北海道電力（株）</t>
    <rPh sb="0" eb="3">
      <t>ホッカイドウ</t>
    </rPh>
    <rPh sb="3" eb="5">
      <t>デンリョク</t>
    </rPh>
    <rPh sb="5" eb="8">
      <t>カブ</t>
    </rPh>
    <phoneticPr fontId="1"/>
  </si>
  <si>
    <t>東北電力（株）</t>
    <rPh sb="0" eb="2">
      <t>トウホク</t>
    </rPh>
    <rPh sb="2" eb="4">
      <t>デンリョク</t>
    </rPh>
    <rPh sb="4" eb="7">
      <t>カブ</t>
    </rPh>
    <phoneticPr fontId="1"/>
  </si>
  <si>
    <t>東京電力エナジーパートナー（株）（旧：東京電力（株））</t>
    <rPh sb="0" eb="2">
      <t>トウキョウ</t>
    </rPh>
    <rPh sb="2" eb="4">
      <t>デンリョク</t>
    </rPh>
    <rPh sb="13" eb="16">
      <t>カブ</t>
    </rPh>
    <rPh sb="17" eb="18">
      <t>キュウ</t>
    </rPh>
    <rPh sb="19" eb="21">
      <t>トウキョウ</t>
    </rPh>
    <rPh sb="21" eb="23">
      <t>デンリョク</t>
    </rPh>
    <rPh sb="23" eb="26">
      <t>カブ</t>
    </rPh>
    <phoneticPr fontId="1"/>
  </si>
  <si>
    <t>中部電力（株）</t>
    <rPh sb="0" eb="2">
      <t>チュウブ</t>
    </rPh>
    <rPh sb="2" eb="4">
      <t>デンリョク</t>
    </rPh>
    <rPh sb="4" eb="7">
      <t>カブ</t>
    </rPh>
    <phoneticPr fontId="1"/>
  </si>
  <si>
    <t>北陸電力（株）</t>
    <rPh sb="0" eb="2">
      <t>ホクリク</t>
    </rPh>
    <rPh sb="2" eb="4">
      <t>デンリョク</t>
    </rPh>
    <rPh sb="4" eb="7">
      <t>カブ</t>
    </rPh>
    <phoneticPr fontId="1"/>
  </si>
  <si>
    <t>関西電力（株）</t>
    <rPh sb="0" eb="2">
      <t>カンサイ</t>
    </rPh>
    <rPh sb="2" eb="4">
      <t>デンリョク</t>
    </rPh>
    <rPh sb="4" eb="7">
      <t>カブ</t>
    </rPh>
    <phoneticPr fontId="1"/>
  </si>
  <si>
    <t>中国電力（株）</t>
    <rPh sb="0" eb="2">
      <t>チュウゴク</t>
    </rPh>
    <rPh sb="2" eb="4">
      <t>デンリョク</t>
    </rPh>
    <rPh sb="4" eb="7">
      <t>カブ</t>
    </rPh>
    <phoneticPr fontId="1"/>
  </si>
  <si>
    <t>四国電力（株）</t>
    <rPh sb="0" eb="2">
      <t>シコク</t>
    </rPh>
    <rPh sb="2" eb="4">
      <t>デンリョク</t>
    </rPh>
    <rPh sb="4" eb="7">
      <t>カブ</t>
    </rPh>
    <phoneticPr fontId="1"/>
  </si>
  <si>
    <t>九州電力（株）</t>
    <rPh sb="0" eb="2">
      <t>キュウシュウ</t>
    </rPh>
    <rPh sb="2" eb="4">
      <t>デンリョク</t>
    </rPh>
    <rPh sb="4" eb="7">
      <t>カブ</t>
    </rPh>
    <phoneticPr fontId="1"/>
  </si>
  <si>
    <t>沖縄電力（株）</t>
    <rPh sb="0" eb="2">
      <t>オキナワ</t>
    </rPh>
    <rPh sb="2" eb="4">
      <t>デンリョク</t>
    </rPh>
    <rPh sb="4" eb="7">
      <t>カブ</t>
    </rPh>
    <phoneticPr fontId="1"/>
  </si>
  <si>
    <t>アーバンエナジー（株）</t>
    <rPh sb="8" eb="11">
      <t>カブ</t>
    </rPh>
    <phoneticPr fontId="1"/>
  </si>
  <si>
    <t>愛知電力（株）</t>
    <rPh sb="4" eb="7">
      <t>カブ</t>
    </rPh>
    <phoneticPr fontId="1"/>
  </si>
  <si>
    <t>アストモスエネルギー（株）</t>
    <rPh sb="10" eb="13">
      <t>カブ</t>
    </rPh>
    <phoneticPr fontId="1"/>
  </si>
  <si>
    <t>アンフィニ（株）</t>
    <rPh sb="5" eb="8">
      <t>カブ</t>
    </rPh>
    <phoneticPr fontId="1"/>
  </si>
  <si>
    <t>イーレックス（株）</t>
  </si>
  <si>
    <t>池見石油（株）</t>
  </si>
  <si>
    <t>いこま電力（株）</t>
  </si>
  <si>
    <t>（一財）泉佐野電力</t>
    <rPh sb="1" eb="2">
      <t>イチ</t>
    </rPh>
    <rPh sb="2" eb="3">
      <t>ザイ</t>
    </rPh>
    <rPh sb="4" eb="7">
      <t>イズミサノ</t>
    </rPh>
    <phoneticPr fontId="1"/>
  </si>
  <si>
    <t>出光グリーンパワー（株）</t>
  </si>
  <si>
    <t>伊藤忠エネクス（株）</t>
  </si>
  <si>
    <t>伊藤忠商事（株）</t>
  </si>
  <si>
    <t>HTBエナジー（株）</t>
  </si>
  <si>
    <t>エコエンジニアリング（株）</t>
  </si>
  <si>
    <t>SBパワー（株）</t>
  </si>
  <si>
    <t>NFパワーサービス（株）</t>
    <rPh sb="9" eb="12">
      <t>カブ</t>
    </rPh>
    <phoneticPr fontId="1"/>
  </si>
  <si>
    <t>エネサーブ（株）</t>
  </si>
  <si>
    <t>エネックス（株）</t>
  </si>
  <si>
    <t>荏原環境プラント（株）</t>
  </si>
  <si>
    <t>MBエナジー（株）</t>
  </si>
  <si>
    <t>王子・伊藤忠エネクス電力販売（株）</t>
  </si>
  <si>
    <t>王子製紙（株）</t>
  </si>
  <si>
    <t>大阪ガス（株）</t>
  </si>
  <si>
    <t>オリックス（株）</t>
  </si>
  <si>
    <t>（株）アイ・グリッド・ソリューションズ</t>
  </si>
  <si>
    <t>（株）アシストワンエナジー</t>
  </si>
  <si>
    <t>（株）アップルツリー</t>
  </si>
  <si>
    <t>（株）アドバンテック</t>
  </si>
  <si>
    <t>（株）イーエムアイ</t>
  </si>
  <si>
    <t>（株）イーセル</t>
  </si>
  <si>
    <t>（株）いちたかガスワン</t>
  </si>
  <si>
    <t>（株）岩手ウッドパワー</t>
  </si>
  <si>
    <t>（株）ウエスト電力</t>
  </si>
  <si>
    <t>（株）SEウイングズ</t>
  </si>
  <si>
    <t>（株）S-CORE</t>
  </si>
  <si>
    <t>（株）エックスパワー（旧：ＪＬエナジー（株））</t>
  </si>
  <si>
    <t>（株）エナジードリーム</t>
  </si>
  <si>
    <t>（株）エナリスパワーマーケティング（旧：（一社）電力託送代行機構）</t>
  </si>
  <si>
    <t>（株）エネット</t>
  </si>
  <si>
    <t>（株）F-Power</t>
  </si>
  <si>
    <t>（株）関電エネルギーソリューション</t>
  </si>
  <si>
    <t>（株）グローバルエンジニアリング</t>
  </si>
  <si>
    <t>（株）洸陽電機</t>
  </si>
  <si>
    <t>（株）コンシェルジュ</t>
  </si>
  <si>
    <t>（株）サイサン</t>
  </si>
  <si>
    <t>（株）サニックス</t>
  </si>
  <si>
    <t>（株）G-Power</t>
  </si>
  <si>
    <t>（株）JNCパワー</t>
  </si>
  <si>
    <t>（株）新出光</t>
  </si>
  <si>
    <t>（株）生活クラブエナジー</t>
  </si>
  <si>
    <t>（株）タクマエナジー</t>
  </si>
  <si>
    <t>（株）地球クラブ</t>
  </si>
  <si>
    <t>（株）津軽あっぷるパワー</t>
  </si>
  <si>
    <t>（株）東急パワーサプライ（旧：東京急行電鉄（株））</t>
    <rPh sb="0" eb="3">
      <t>カブ</t>
    </rPh>
    <rPh sb="3" eb="5">
      <t>トウキュウ</t>
    </rPh>
    <rPh sb="13" eb="14">
      <t>キュウ</t>
    </rPh>
    <rPh sb="15" eb="17">
      <t>トウキョウ</t>
    </rPh>
    <rPh sb="17" eb="19">
      <t>キュウコウ</t>
    </rPh>
    <rPh sb="19" eb="21">
      <t>デンテツ</t>
    </rPh>
    <rPh sb="21" eb="24">
      <t>カブ</t>
    </rPh>
    <phoneticPr fontId="1"/>
  </si>
  <si>
    <t>（株）東芝</t>
  </si>
  <si>
    <t>（株）トヨタタービンアンドシステム</t>
  </si>
  <si>
    <t>（株）とんでん</t>
  </si>
  <si>
    <t>（株）中之条パワー（旧：（一財）中之条電力）</t>
  </si>
  <si>
    <t>（株）ナンワエナジー</t>
  </si>
  <si>
    <t>（株）日本セレモニー</t>
  </si>
  <si>
    <t>（株）ネオインターナショナル</t>
  </si>
  <si>
    <t>（株）バランスハーツ</t>
  </si>
  <si>
    <t>（株）パルシステム電力（旧：（株）うなかみの大地）</t>
    <rPh sb="14" eb="17">
      <t>カブ</t>
    </rPh>
    <phoneticPr fontId="1"/>
  </si>
  <si>
    <t>（株）V-Power</t>
  </si>
  <si>
    <t>（株）フォレストパワー</t>
  </si>
  <si>
    <t>（株）フソウ・エナジー</t>
    <rPh sb="0" eb="3">
      <t>カブ</t>
    </rPh>
    <phoneticPr fontId="1"/>
  </si>
  <si>
    <t>（株）ベイサイドエナジー</t>
  </si>
  <si>
    <t>（株）みらい電力（旧：（株）エヌパワー）</t>
    <rPh sb="11" eb="14">
      <t>カブ</t>
    </rPh>
    <phoneticPr fontId="1"/>
  </si>
  <si>
    <t>（株）リミックスポイント</t>
  </si>
  <si>
    <t>（株）リレボ</t>
  </si>
  <si>
    <t>（株）Looop</t>
  </si>
  <si>
    <t>川重商事（株）</t>
  </si>
  <si>
    <t>近畿電力（株）</t>
  </si>
  <si>
    <t>京葉瓦斯（株）</t>
  </si>
  <si>
    <t>合同会社北上新電力</t>
  </si>
  <si>
    <t>御所野縄文電力（株）</t>
  </si>
  <si>
    <t>西部瓦斯（株）</t>
  </si>
  <si>
    <t>サミットエナジー（株）</t>
  </si>
  <si>
    <t>JXエネルギー（株）（旧：ＪＸ日鉱日石エネルギー（株））</t>
  </si>
  <si>
    <t>志賀高原リゾート開発（株）</t>
  </si>
  <si>
    <t>滋賀電力（株）</t>
  </si>
  <si>
    <t>シナネン（株）</t>
  </si>
  <si>
    <t>芝浦電力（株）</t>
  </si>
  <si>
    <t>湘南電力（株）</t>
  </si>
  <si>
    <t>昭和シェル石油（株）</t>
  </si>
  <si>
    <t>新電力おおいた（株）</t>
  </si>
  <si>
    <t>新日鉄住金エンジニアリング（株）</t>
    <rPh sb="13" eb="16">
      <t>カブ</t>
    </rPh>
    <phoneticPr fontId="1"/>
  </si>
  <si>
    <t>須賀川瓦斯（株）</t>
  </si>
  <si>
    <t>鈴与商事（株）</t>
  </si>
  <si>
    <t>生活協同組合コープこうべ</t>
  </si>
  <si>
    <t>泉北天然ガス発電（株）</t>
  </si>
  <si>
    <t>総合エネルギー（株）</t>
  </si>
  <si>
    <t>大一ガス（株）</t>
  </si>
  <si>
    <t>大東エナジー（株）</t>
  </si>
  <si>
    <t>ダイヤモンドパワー（株）</t>
  </si>
  <si>
    <t>太陽ガス（株）</t>
  </si>
  <si>
    <t>大和エネルギー（株）</t>
  </si>
  <si>
    <t>大和ハウス工業（株）</t>
  </si>
  <si>
    <t>中央電力エナジー（株）</t>
  </si>
  <si>
    <t>テス・エンジニアリング（株）</t>
  </si>
  <si>
    <t>テプコカスタマーサービス（株）</t>
  </si>
  <si>
    <t>東京エコサービス（株）</t>
  </si>
  <si>
    <t>東燃ゼネラル石油（株）</t>
  </si>
  <si>
    <t>凸版印刷（株）</t>
  </si>
  <si>
    <t>長崎地域電力（株）</t>
  </si>
  <si>
    <t>にちほクラウド電力（株）</t>
  </si>
  <si>
    <t>日産トレーディング（株）</t>
  </si>
  <si>
    <t>日本テクノ（株）</t>
  </si>
  <si>
    <t>ネクストエナジー・アンド・リソース（株）</t>
  </si>
  <si>
    <t>パシフィックパワー（株）</t>
  </si>
  <si>
    <t>パナソニック（株）</t>
  </si>
  <si>
    <t>はりま電力（株）</t>
  </si>
  <si>
    <t>日立造船（株）</t>
  </si>
  <si>
    <t>プレミアムグリーンパワー（株）</t>
  </si>
  <si>
    <t>北海道瓦斯（株）</t>
  </si>
  <si>
    <t>本田技研工業（株）</t>
  </si>
  <si>
    <t>丸紅新電力（株）（旧：丸紅（株））</t>
    <rPh sb="0" eb="2">
      <t>マルベニ</t>
    </rPh>
    <rPh sb="2" eb="3">
      <t>シン</t>
    </rPh>
    <rPh sb="3" eb="5">
      <t>デンリョク</t>
    </rPh>
    <rPh sb="5" eb="8">
      <t>カブ</t>
    </rPh>
    <rPh sb="9" eb="10">
      <t>キュウ</t>
    </rPh>
    <rPh sb="11" eb="13">
      <t>マルベニ</t>
    </rPh>
    <rPh sb="13" eb="16">
      <t>カブ</t>
    </rPh>
    <phoneticPr fontId="1"/>
  </si>
  <si>
    <t>ミサワホーム（株）</t>
  </si>
  <si>
    <t>三井物産（株）</t>
  </si>
  <si>
    <t>ミツウロコグリーンエネルギー（株）</t>
  </si>
  <si>
    <t>水戸電力（株）</t>
  </si>
  <si>
    <t>宮崎パワーライン（株）</t>
  </si>
  <si>
    <t>みやまスマートエネルギー（株）</t>
  </si>
  <si>
    <t>みんな電力（株）</t>
  </si>
  <si>
    <t>森の電力（株）</t>
    <rPh sb="0" eb="1">
      <t>モリ</t>
    </rPh>
    <rPh sb="2" eb="4">
      <t>デンリョク</t>
    </rPh>
    <rPh sb="4" eb="7">
      <t>カブ</t>
    </rPh>
    <phoneticPr fontId="1"/>
  </si>
  <si>
    <t>リエスパワー（株）</t>
  </si>
  <si>
    <t>リコージャパン（株）</t>
  </si>
  <si>
    <t>緑新電力（株）</t>
  </si>
  <si>
    <t>和歌山電力（株）</t>
  </si>
  <si>
    <t>ワタミファーム&amp;エナジー（株）</t>
    <rPh sb="13" eb="14">
      <t>カブ</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</si>
</sst>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0.0000_ "/>
    <numFmt numFmtId="177" formatCode="0.0000_ "/>
    <numFmt numFmtId="178" formatCode="#,##0_ "/>
    <numFmt numFmtId="179" formatCode="#,##0;&quot;▲ &quot;#,##0"/>
    <numFmt numFmtId="180" formatCode="0.0_);[Red]\(0.0\)"/>
    <numFmt numFmtId="181" formatCode="#,##0.000000_ "/>
    <numFmt numFmtId="182" formatCode="0.0_ "/>
    <numFmt numFmtId="183" formatCode="0.00_);[Red]\(0.00\)"/>
    <numFmt numFmtId="184" formatCode="#,##0.000_ "/>
    <numFmt numFmtId="185" formatCode="0.000_ "/>
    <numFmt numFmtId="186" formatCode="0.000_);[Red]\(0.000\)"/>
    <numFmt numFmtId="187" formatCode="0.000000_ "/>
    <numFmt numFmtId="188" formatCode="#,##0.000000;&quot;▲ &quot;#,##0.000000"/>
    <numFmt numFmtId="189" formatCode="0.000000;&quot;▲ &quot;0.000000"/>
    <numFmt numFmtId="190" formatCode="0.00_ "/>
    <numFmt numFmtId="191" formatCode="#,##0.000;&quot;▲ &quot;#,##0.000"/>
    <numFmt numFmtId="192" formatCode="#,##0;&quot;△ &quot;#,##0"/>
    <numFmt numFmtId="193" formatCode="0.000;&quot;▲ &quot;0.000"/>
    <numFmt numFmtId="194" formatCode="0.000000"/>
  </numFmts>
  <fonts count="5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vertAlign val="superscript"/>
      <sz val="8"/>
      <name val="ＭＳ Ｐゴシック"/>
      <family val="3"/>
      <charset val="128"/>
    </font>
    <font>
      <sz val="8"/>
      <name val="ＭＳ Ｐゴシック"/>
      <family val="3"/>
      <charset val="128"/>
    </font>
    <font>
      <vertAlign val="superscript"/>
      <sz val="10"/>
      <name val="ＭＳ Ｐ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
      <b/>
      <vertAlign val="superscript"/>
      <sz val="12"/>
      <name val="ＭＳ Ｐゴシック"/>
      <family val="3"/>
      <charset val="128"/>
    </font>
    <font>
      <sz val="16"/>
      <name val="ＭＳ Ｐゴシック"/>
      <family val="3"/>
      <charset val="128"/>
    </font>
    <font>
      <vertAlign val="superscript"/>
      <sz val="11"/>
      <name val="ＭＳ Ｐゴシック"/>
      <family val="3"/>
      <charset val="128"/>
    </font>
    <font>
      <sz val="14"/>
      <name val="ＭＳ Ｐゴシック"/>
      <family val="3"/>
      <charset val="128"/>
    </font>
    <font>
      <b/>
      <vertAlign val="subscript"/>
      <sz val="12"/>
      <name val="ＭＳ Ｐゴシック"/>
      <family val="3"/>
      <charset val="128"/>
    </font>
    <font>
      <vertAlign val="subscript"/>
      <sz val="10"/>
      <name val="ＭＳ Ｐゴシック"/>
      <family val="3"/>
      <charset val="128"/>
    </font>
    <font>
      <sz val="9"/>
      <name val="ＭＳ Ｐゴシック"/>
      <family val="3"/>
      <charset val="128"/>
    </font>
    <font>
      <vertAlign val="subscript"/>
      <sz val="8"/>
      <name val="ＭＳ Ｐゴシック"/>
      <family val="3"/>
      <charset val="128"/>
    </font>
    <font>
      <b/>
      <sz val="20"/>
      <name val="ＭＳ Ｐゴシック"/>
      <family val="3"/>
      <charset val="128"/>
    </font>
    <font>
      <vertAlign val="subscript"/>
      <sz val="11"/>
      <name val="ＭＳ Ｐゴシック"/>
      <family val="3"/>
      <charset val="128"/>
    </font>
    <font>
      <sz val="12"/>
      <name val="ＭＳ Ｐゴシック"/>
      <family val="3"/>
      <charset val="128"/>
    </font>
    <font>
      <b/>
      <vertAlign val="subscript"/>
      <sz val="14"/>
      <name val="ＭＳ Ｐゴシック"/>
      <family val="3"/>
      <charset val="128"/>
    </font>
    <font>
      <b/>
      <vertAlign val="superscript"/>
      <sz val="14"/>
      <name val="ＭＳ Ｐゴシック"/>
      <family val="3"/>
      <charset val="128"/>
    </font>
    <font>
      <sz val="11"/>
      <color indexed="10"/>
      <name val="ＭＳ Ｐゴシック"/>
      <family val="3"/>
      <charset val="128"/>
    </font>
    <font>
      <strike/>
      <sz val="11"/>
      <name val="ＭＳ Ｐゴシック"/>
      <family val="3"/>
      <charset val="128"/>
    </font>
    <font>
      <b/>
      <sz val="14"/>
      <color indexed="8"/>
      <name val="ＭＳ Ｐゴシック"/>
      <family val="3"/>
      <charset val="128"/>
    </font>
    <font>
      <sz val="11"/>
      <color indexed="8"/>
      <name val="ＭＳ Ｐゴシック"/>
      <family val="3"/>
      <charset val="128"/>
    </font>
    <font>
      <vertAlign val="superscript"/>
      <sz val="11"/>
      <color indexed="8"/>
      <name val="ＭＳ Ｐゴシック"/>
      <family val="3"/>
      <charset val="128"/>
    </font>
    <font>
      <vertAlign val="subscript"/>
      <sz val="11"/>
      <color indexed="8"/>
      <name val="ＭＳ Ｐゴシック"/>
      <family val="3"/>
      <charset val="128"/>
    </font>
    <font>
      <b/>
      <vertAlign val="subscript"/>
      <sz val="14"/>
      <color indexed="8"/>
      <name val="ＭＳ Ｐゴシック"/>
      <family val="3"/>
      <charset val="128"/>
    </font>
    <font>
      <sz val="10"/>
      <color indexed="8"/>
      <name val="ＭＳ Ｐゴシック"/>
      <family val="3"/>
      <charset val="128"/>
    </font>
    <font>
      <vertAlign val="superscript"/>
      <sz val="10"/>
      <color indexed="8"/>
      <name val="ＭＳ Ｐゴシック"/>
      <family val="3"/>
      <charset val="128"/>
    </font>
    <font>
      <b/>
      <vertAlign val="superscript"/>
      <sz val="14"/>
      <color indexed="8"/>
      <name val="ＭＳ Ｐゴシック"/>
      <family val="3"/>
      <charset val="128"/>
    </font>
    <font>
      <sz val="6"/>
      <color indexed="8"/>
      <name val="ＭＳ Ｐゴシック"/>
      <family val="3"/>
      <charset val="128"/>
    </font>
    <font>
      <b/>
      <sz val="12"/>
      <color indexed="8"/>
      <name val="ＭＳ Ｐゴシック"/>
      <family val="3"/>
      <charset val="128"/>
    </font>
    <font>
      <b/>
      <vertAlign val="superscript"/>
      <sz val="12"/>
      <color indexed="8"/>
      <name val="ＭＳ Ｐゴシック"/>
      <family val="3"/>
      <charset val="128"/>
    </font>
    <font>
      <b/>
      <vertAlign val="subscript"/>
      <sz val="12"/>
      <color indexed="8"/>
      <name val="ＭＳ Ｐゴシック"/>
      <family val="3"/>
      <charset val="128"/>
    </font>
    <font>
      <vertAlign val="subscript"/>
      <sz val="10"/>
      <color indexed="8"/>
      <name val="ＭＳ Ｐゴシック"/>
      <family val="3"/>
      <charset val="128"/>
    </font>
    <font>
      <sz val="11"/>
      <color theme="1"/>
      <name val="ＭＳ Ｐゴシック"/>
      <family val="3"/>
      <charset val="128"/>
      <scheme val="minor"/>
    </font>
    <font>
      <sz val="11"/>
      <color rgb="FFFF0000"/>
      <name val="ＭＳ Ｐゴシック"/>
      <family val="3"/>
      <charset val="128"/>
    </font>
    <font>
      <b/>
      <sz val="14"/>
      <color rgb="FFFF0000"/>
      <name val="ＭＳ Ｐゴシック"/>
      <family val="3"/>
      <charset val="128"/>
    </font>
    <font>
      <sz val="10"/>
      <color rgb="FFFF0000"/>
      <name val="ＭＳ Ｐゴシック"/>
      <family val="3"/>
      <charset val="128"/>
    </font>
    <font>
      <b/>
      <sz val="11"/>
      <color rgb="FFFF0000"/>
      <name val="ＭＳ Ｐゴシック"/>
      <family val="3"/>
      <charset val="128"/>
    </font>
    <font>
      <sz val="9"/>
      <color rgb="FFFF0000"/>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6"/>
      <color theme="1"/>
      <name val="ＭＳ Ｐゴシック"/>
      <family val="3"/>
      <charset val="128"/>
    </font>
    <font>
      <b/>
      <sz val="14"/>
      <color theme="1"/>
      <name val="ＭＳ Ｐゴシック"/>
      <family val="3"/>
      <charset val="128"/>
    </font>
    <font>
      <b/>
      <sz val="11"/>
      <color theme="1"/>
      <name val="ＭＳ Ｐゴシック"/>
      <family val="3"/>
      <charset val="128"/>
    </font>
    <font>
      <sz val="12"/>
      <color theme="1"/>
      <name val="ＭＳ Ｐゴシック"/>
      <family val="3"/>
      <charset val="128"/>
    </font>
    <font>
      <sz val="8"/>
      <color theme="1"/>
      <name val="ＭＳ Ｐゴシック"/>
      <family val="3"/>
      <charset val="128"/>
    </font>
    <font>
      <b/>
      <sz val="20"/>
      <color theme="1"/>
      <name val="ＭＳ Ｐゴシック"/>
      <family val="3"/>
      <charset val="128"/>
    </font>
    <font>
      <b/>
      <sz val="12"/>
      <color theme="1"/>
      <name val="ＭＳ Ｐゴシック"/>
      <family val="3"/>
      <charset val="128"/>
    </font>
    <font>
      <sz val="12"/>
      <color indexed="0"/>
      <name val="ＭＳ Ｐゴシック"/>
      <family val="3"/>
      <charset val="128"/>
    </font>
    <font>
      <b/>
      <sz val="9"/>
      <color indexed="81"/>
      <name val="ＭＳ Ｐゴシック"/>
      <family val="3"/>
      <charset val="128"/>
    </font>
  </fonts>
  <fills count="9">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CCECFF"/>
        <bgColor indexed="64"/>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s>
  <borders count="165">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double">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right style="double">
        <color indexed="64"/>
      </right>
      <top style="double">
        <color indexed="64"/>
      </top>
      <bottom/>
      <diagonal/>
    </border>
    <border>
      <left/>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style="double">
        <color indexed="64"/>
      </top>
      <bottom/>
      <diagonal/>
    </border>
    <border>
      <left/>
      <right style="double">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double">
        <color indexed="64"/>
      </right>
      <top style="medium">
        <color indexed="64"/>
      </top>
      <bottom/>
      <diagonal/>
    </border>
    <border>
      <left style="medium">
        <color indexed="64"/>
      </left>
      <right style="double">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bottom/>
      <diagonal/>
    </border>
    <border>
      <left style="double">
        <color indexed="64"/>
      </left>
      <right style="thin">
        <color indexed="64"/>
      </right>
      <top/>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medium">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style="double">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diagonal/>
    </border>
    <border>
      <left style="medium">
        <color indexed="64"/>
      </left>
      <right/>
      <top style="double">
        <color indexed="64"/>
      </top>
      <bottom style="medium">
        <color indexed="64"/>
      </bottom>
      <diagonal/>
    </border>
    <border>
      <left/>
      <right/>
      <top style="medium">
        <color indexed="64"/>
      </top>
      <bottom/>
      <diagonal/>
    </border>
    <border>
      <left style="medium">
        <color indexed="64"/>
      </left>
      <right/>
      <top style="double">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bottom/>
      <diagonal/>
    </border>
    <border>
      <left/>
      <right/>
      <top style="hair">
        <color indexed="64"/>
      </top>
      <bottom/>
      <diagonal/>
    </border>
    <border>
      <left/>
      <right/>
      <top style="medium">
        <color indexed="64"/>
      </top>
      <bottom style="dashDotDot">
        <color indexed="64"/>
      </bottom>
      <diagonal/>
    </border>
    <border>
      <left/>
      <right/>
      <top style="dashDotDot">
        <color indexed="64"/>
      </top>
      <bottom style="dashDotDot">
        <color indexed="64"/>
      </bottom>
      <diagonal/>
    </border>
    <border>
      <left/>
      <right/>
      <top style="dashDotDot">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medium">
        <color indexed="64"/>
      </top>
      <bottom/>
      <diagonal/>
    </border>
    <border diagonalDown="1">
      <left style="medium">
        <color indexed="64"/>
      </left>
      <right style="thin">
        <color indexed="64"/>
      </right>
      <top style="medium">
        <color indexed="64"/>
      </top>
      <bottom style="double">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thin">
        <color indexed="64"/>
      </left>
      <right style="dashDotDot">
        <color indexed="64"/>
      </right>
      <top style="medium">
        <color indexed="64"/>
      </top>
      <bottom style="dashDotDot">
        <color indexed="64"/>
      </bottom>
      <diagonal/>
    </border>
    <border>
      <left style="dashDotDot">
        <color indexed="64"/>
      </left>
      <right style="dashDotDot">
        <color indexed="64"/>
      </right>
      <top style="medium">
        <color indexed="64"/>
      </top>
      <bottom style="dashDotDot">
        <color indexed="64"/>
      </bottom>
      <diagonal/>
    </border>
    <border>
      <left style="dashDotDot">
        <color indexed="64"/>
      </left>
      <right style="medium">
        <color indexed="64"/>
      </right>
      <top style="medium">
        <color indexed="64"/>
      </top>
      <bottom style="dashDotDot">
        <color indexed="64"/>
      </bottom>
      <diagonal/>
    </border>
    <border>
      <left style="thin">
        <color indexed="64"/>
      </left>
      <right style="dashDotDot">
        <color indexed="64"/>
      </right>
      <top style="dashDotDot">
        <color indexed="64"/>
      </top>
      <bottom style="dashDotDot">
        <color indexed="64"/>
      </bottom>
      <diagonal/>
    </border>
    <border>
      <left style="dashDotDot">
        <color indexed="64"/>
      </left>
      <right style="dashDotDot">
        <color indexed="64"/>
      </right>
      <top style="dashDotDot">
        <color indexed="64"/>
      </top>
      <bottom style="dashDotDot">
        <color indexed="64"/>
      </bottom>
      <diagonal/>
    </border>
    <border>
      <left style="dashDotDot">
        <color indexed="64"/>
      </left>
      <right style="medium">
        <color indexed="64"/>
      </right>
      <top style="dashDotDot">
        <color indexed="64"/>
      </top>
      <bottom style="dashDotDot">
        <color indexed="64"/>
      </bottom>
      <diagonal/>
    </border>
    <border>
      <left style="thin">
        <color indexed="64"/>
      </left>
      <right style="dashDotDot">
        <color indexed="64"/>
      </right>
      <top style="dashDotDot">
        <color indexed="64"/>
      </top>
      <bottom style="thin">
        <color indexed="64"/>
      </bottom>
      <diagonal/>
    </border>
    <border>
      <left style="dashDotDot">
        <color indexed="64"/>
      </left>
      <right style="dashDotDot">
        <color indexed="64"/>
      </right>
      <top style="dashDotDot">
        <color indexed="64"/>
      </top>
      <bottom style="thin">
        <color indexed="64"/>
      </bottom>
      <diagonal/>
    </border>
    <border>
      <left style="dashDotDot">
        <color indexed="64"/>
      </left>
      <right style="medium">
        <color indexed="64"/>
      </right>
      <top style="dashDotDot">
        <color indexed="64"/>
      </top>
      <bottom style="thin">
        <color indexed="64"/>
      </bottom>
      <diagonal/>
    </border>
    <border>
      <left style="thin">
        <color indexed="64"/>
      </left>
      <right style="dashDotDot">
        <color indexed="64"/>
      </right>
      <top/>
      <bottom style="dashDotDot">
        <color indexed="64"/>
      </bottom>
      <diagonal/>
    </border>
    <border>
      <left style="dashDotDot">
        <color indexed="64"/>
      </left>
      <right style="thin">
        <color indexed="64"/>
      </right>
      <top/>
      <bottom style="dashDotDot">
        <color indexed="64"/>
      </bottom>
      <diagonal/>
    </border>
    <border>
      <left style="dashDotDot">
        <color indexed="64"/>
      </left>
      <right style="thin">
        <color indexed="64"/>
      </right>
      <top style="dashDotDot">
        <color indexed="64"/>
      </top>
      <bottom style="dashDotDot">
        <color indexed="64"/>
      </bottom>
      <diagonal/>
    </border>
    <border>
      <left/>
      <right/>
      <top/>
      <bottom style="dashDotDot">
        <color indexed="64"/>
      </bottom>
      <diagonal/>
    </border>
    <border>
      <left style="dashDotDot">
        <color indexed="64"/>
      </left>
      <right style="dashDotDot">
        <color indexed="64"/>
      </right>
      <top/>
      <bottom style="dashDotDot">
        <color indexed="64"/>
      </bottom>
      <diagonal/>
    </border>
    <border>
      <left style="dashDotDot">
        <color indexed="64"/>
      </left>
      <right style="medium">
        <color indexed="64"/>
      </right>
      <top/>
      <bottom style="dashDotDot">
        <color indexed="64"/>
      </bottom>
      <diagonal/>
    </border>
    <border>
      <left style="thin">
        <color indexed="64"/>
      </left>
      <right style="dashDotDot">
        <color indexed="64"/>
      </right>
      <top style="dashDotDot">
        <color indexed="64"/>
      </top>
      <bottom style="medium">
        <color indexed="64"/>
      </bottom>
      <diagonal/>
    </border>
    <border>
      <left style="dashDotDot">
        <color indexed="64"/>
      </left>
      <right style="dashDotDot">
        <color indexed="64"/>
      </right>
      <top style="dashDotDot">
        <color indexed="64"/>
      </top>
      <bottom style="medium">
        <color indexed="64"/>
      </bottom>
      <diagonal/>
    </border>
    <border>
      <left style="dashDotDot">
        <color indexed="64"/>
      </left>
      <right style="medium">
        <color indexed="64"/>
      </right>
      <top style="dashDotDot">
        <color indexed="64"/>
      </top>
      <bottom style="medium">
        <color indexed="64"/>
      </bottom>
      <diagonal/>
    </border>
    <border>
      <left style="dashDotDot">
        <color indexed="64"/>
      </left>
      <right style="thin">
        <color indexed="64"/>
      </right>
      <top style="dashDotDot">
        <color indexed="64"/>
      </top>
      <bottom style="medium">
        <color indexed="64"/>
      </bottom>
      <diagonal/>
    </border>
    <border>
      <left/>
      <right/>
      <top style="dashDotDot">
        <color indexed="64"/>
      </top>
      <bottom style="medium">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medium">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double">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medium">
        <color indexed="64"/>
      </right>
      <top style="medium">
        <color indexed="64"/>
      </top>
      <bottom style="thin">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double">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38" fontId="1" fillId="0" borderId="0" applyFont="0" applyFill="0" applyBorder="0" applyAlignment="0" applyProtection="0"/>
    <xf numFmtId="38" fontId="38" fillId="0" borderId="0" applyFont="0" applyFill="0" applyBorder="0" applyAlignment="0" applyProtection="0">
      <alignment vertical="center"/>
    </xf>
    <xf numFmtId="0" fontId="38" fillId="0" borderId="0">
      <alignment vertical="center"/>
    </xf>
    <xf numFmtId="0" fontId="1" fillId="0" borderId="0"/>
  </cellStyleXfs>
  <cellXfs count="697">
    <xf numFmtId="0" fontId="0" fillId="0" borderId="0" xfId="0"/>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3" fillId="0" borderId="6" xfId="0" applyFont="1" applyFill="1" applyBorder="1" applyAlignment="1">
      <alignment horizontal="center" vertical="center" wrapText="1"/>
    </xf>
    <xf numFmtId="0" fontId="16" fillId="0" borderId="0" xfId="0" applyFont="1" applyFill="1" applyBorder="1" applyAlignment="1">
      <alignment vertical="center"/>
    </xf>
    <xf numFmtId="0" fontId="5" fillId="0" borderId="0" xfId="0" applyFont="1" applyFill="1" applyBorder="1" applyAlignment="1">
      <alignment vertical="center"/>
    </xf>
    <xf numFmtId="179" fontId="3" fillId="0" borderId="7" xfId="0" applyNumberFormat="1" applyFont="1" applyFill="1" applyBorder="1" applyAlignment="1">
      <alignment vertical="center"/>
    </xf>
    <xf numFmtId="179" fontId="3" fillId="0" borderId="8" xfId="0" applyNumberFormat="1" applyFont="1" applyFill="1" applyBorder="1" applyAlignment="1">
      <alignment vertical="center"/>
    </xf>
    <xf numFmtId="0" fontId="3" fillId="0" borderId="9" xfId="0" applyFont="1" applyFill="1" applyBorder="1" applyAlignment="1">
      <alignment horizontal="center" vertical="center" wrapText="1"/>
    </xf>
    <xf numFmtId="0" fontId="3" fillId="0" borderId="10" xfId="0" applyFont="1" applyFill="1" applyBorder="1" applyAlignment="1">
      <alignment vertical="center"/>
    </xf>
    <xf numFmtId="0" fontId="3" fillId="0" borderId="0" xfId="0" applyFont="1" applyFill="1" applyBorder="1" applyAlignment="1">
      <alignment horizontal="left" vertical="center"/>
    </xf>
    <xf numFmtId="0" fontId="3" fillId="0" borderId="11"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xf numFmtId="0" fontId="3" fillId="0" borderId="12" xfId="0" applyFont="1" applyFill="1" applyBorder="1" applyAlignment="1">
      <alignment horizontal="centerContinuous"/>
    </xf>
    <xf numFmtId="0" fontId="3" fillId="0" borderId="13" xfId="0" applyFont="1" applyFill="1" applyBorder="1" applyAlignment="1">
      <alignment horizontal="center"/>
    </xf>
    <xf numFmtId="0" fontId="3" fillId="0" borderId="13" xfId="0" applyFont="1" applyFill="1" applyBorder="1" applyAlignment="1">
      <alignment horizontal="centerContinuous"/>
    </xf>
    <xf numFmtId="180" fontId="0" fillId="0" borderId="10" xfId="0" applyNumberFormat="1" applyFont="1" applyFill="1" applyBorder="1"/>
    <xf numFmtId="176" fontId="3" fillId="0" borderId="10" xfId="0" applyNumberFormat="1" applyFont="1" applyFill="1" applyBorder="1" applyAlignment="1">
      <alignment vertical="center"/>
    </xf>
    <xf numFmtId="0" fontId="0" fillId="0" borderId="10" xfId="0" applyFont="1" applyFill="1" applyBorder="1" applyAlignment="1">
      <alignment horizontal="right"/>
    </xf>
    <xf numFmtId="183" fontId="0" fillId="0" borderId="10" xfId="0" applyNumberFormat="1" applyFont="1" applyFill="1" applyBorder="1"/>
    <xf numFmtId="0" fontId="0" fillId="0" borderId="10" xfId="0" applyFont="1" applyFill="1" applyBorder="1" applyAlignment="1">
      <alignment horizontal="center" vertical="center"/>
    </xf>
    <xf numFmtId="182" fontId="0" fillId="0" borderId="10" xfId="0" applyNumberFormat="1" applyFont="1" applyFill="1" applyBorder="1" applyAlignment="1">
      <alignment vertical="center"/>
    </xf>
    <xf numFmtId="0" fontId="0" fillId="0" borderId="10" xfId="0" applyFont="1" applyFill="1" applyBorder="1" applyAlignment="1">
      <alignment horizontal="center"/>
    </xf>
    <xf numFmtId="177" fontId="0" fillId="0" borderId="10" xfId="0" applyNumberFormat="1" applyFont="1" applyFill="1" applyBorder="1"/>
    <xf numFmtId="0" fontId="3" fillId="0" borderId="0" xfId="0" applyFont="1" applyFill="1" applyBorder="1" applyAlignment="1">
      <alignment horizontal="center" vertical="center"/>
    </xf>
    <xf numFmtId="179" fontId="0" fillId="0" borderId="0" xfId="0" applyNumberFormat="1" applyFont="1" applyFill="1" applyBorder="1" applyAlignment="1">
      <alignment vertical="center"/>
    </xf>
    <xf numFmtId="0" fontId="3" fillId="0" borderId="0" xfId="0" applyFont="1" applyFill="1" applyBorder="1" applyAlignment="1">
      <alignment horizontal="center" vertical="center" wrapText="1"/>
    </xf>
    <xf numFmtId="179" fontId="3" fillId="0" borderId="0" xfId="0" applyNumberFormat="1" applyFont="1" applyFill="1" applyBorder="1" applyAlignment="1">
      <alignment vertical="center"/>
    </xf>
    <xf numFmtId="0" fontId="3"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17" xfId="0" applyFont="1" applyFill="1" applyBorder="1" applyAlignment="1">
      <alignment horizontal="center" vertical="center" wrapText="1"/>
    </xf>
    <xf numFmtId="179" fontId="3" fillId="0" borderId="18" xfId="0" applyNumberFormat="1" applyFont="1" applyFill="1" applyBorder="1" applyAlignment="1">
      <alignment vertical="center"/>
    </xf>
    <xf numFmtId="179" fontId="3" fillId="0" borderId="19" xfId="0" applyNumberFormat="1" applyFont="1" applyFill="1" applyBorder="1" applyAlignment="1">
      <alignment vertical="center"/>
    </xf>
    <xf numFmtId="179" fontId="3" fillId="0" borderId="20" xfId="0" applyNumberFormat="1" applyFont="1" applyFill="1" applyBorder="1" applyAlignment="1">
      <alignment vertical="center"/>
    </xf>
    <xf numFmtId="179" fontId="3" fillId="0" borderId="21" xfId="0" applyNumberFormat="1" applyFont="1" applyFill="1" applyBorder="1" applyAlignment="1">
      <alignment vertical="center"/>
    </xf>
    <xf numFmtId="0" fontId="5" fillId="0" borderId="0" xfId="0" applyFont="1" applyFill="1" applyBorder="1" applyAlignment="1">
      <alignment horizontal="left" wrapText="1"/>
    </xf>
    <xf numFmtId="0" fontId="8" fillId="0" borderId="0" xfId="0" applyFont="1" applyFill="1" applyAlignment="1">
      <alignment vertical="center"/>
    </xf>
    <xf numFmtId="176" fontId="3" fillId="0" borderId="22"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0" fillId="0" borderId="0" xfId="0" applyFont="1" applyFill="1" applyAlignment="1">
      <alignment horizontal="center"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11" fillId="0" borderId="0" xfId="0" applyFont="1" applyFill="1" applyAlignment="1">
      <alignment horizontal="right" vertical="center"/>
    </xf>
    <xf numFmtId="0" fontId="18" fillId="0" borderId="2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7" fillId="0" borderId="0" xfId="0" applyFont="1" applyFill="1" applyAlignment="1">
      <alignment vertical="center"/>
    </xf>
    <xf numFmtId="0" fontId="0" fillId="0" borderId="0" xfId="0" applyFont="1" applyFill="1" applyAlignment="1"/>
    <xf numFmtId="0" fontId="0" fillId="0" borderId="0" xfId="0" applyFont="1" applyFill="1" applyAlignment="1">
      <alignment horizontal="center"/>
    </xf>
    <xf numFmtId="0" fontId="0" fillId="0" borderId="0" xfId="0" applyFont="1" applyFill="1" applyAlignment="1">
      <alignment horizontal="center" vertical="center" wrapText="1"/>
    </xf>
    <xf numFmtId="0" fontId="0" fillId="0" borderId="0" xfId="0" applyFont="1" applyFill="1" applyBorder="1" applyAlignment="1">
      <alignment horizontal="center"/>
    </xf>
    <xf numFmtId="0" fontId="0" fillId="0" borderId="10" xfId="0" applyFont="1" applyFill="1" applyBorder="1" applyAlignment="1">
      <alignment horizontal="center" vertical="center" wrapText="1"/>
    </xf>
    <xf numFmtId="0" fontId="0" fillId="0" borderId="10" xfId="0" applyFont="1" applyFill="1" applyBorder="1"/>
    <xf numFmtId="0" fontId="11" fillId="0" borderId="0" xfId="0" applyFont="1" applyFill="1" applyAlignment="1"/>
    <xf numFmtId="0" fontId="3" fillId="0" borderId="13" xfId="0" applyFont="1" applyFill="1" applyBorder="1"/>
    <xf numFmtId="0" fontId="3" fillId="0" borderId="13" xfId="0" applyFont="1" applyFill="1" applyBorder="1" applyAlignment="1">
      <alignment horizontal="right"/>
    </xf>
    <xf numFmtId="0" fontId="0" fillId="0" borderId="0" xfId="0" applyFont="1" applyFill="1" applyBorder="1"/>
    <xf numFmtId="0" fontId="0" fillId="0" borderId="5" xfId="0" applyFont="1" applyFill="1" applyBorder="1"/>
    <xf numFmtId="0" fontId="0" fillId="0" borderId="10" xfId="0" applyFont="1" applyFill="1" applyBorder="1" applyAlignment="1">
      <alignment horizontal="center" wrapText="1"/>
    </xf>
    <xf numFmtId="177" fontId="0" fillId="0" borderId="10" xfId="0" applyNumberFormat="1" applyFont="1" applyFill="1" applyBorder="1" applyAlignment="1">
      <alignment wrapText="1"/>
    </xf>
    <xf numFmtId="0" fontId="7" fillId="0" borderId="0" xfId="0" applyFont="1" applyFill="1" applyAlignment="1">
      <alignment vertical="center" wrapText="1"/>
    </xf>
    <xf numFmtId="0" fontId="0" fillId="0" borderId="0" xfId="0" applyFont="1" applyFill="1" applyAlignment="1">
      <alignment horizontal="right" vertical="center"/>
    </xf>
    <xf numFmtId="0" fontId="20" fillId="0" borderId="0" xfId="0" applyFont="1" applyFill="1" applyAlignment="1">
      <alignment vertical="center"/>
    </xf>
    <xf numFmtId="0" fontId="20" fillId="0" borderId="0" xfId="0" applyFont="1" applyFill="1" applyBorder="1" applyAlignment="1">
      <alignment vertical="center"/>
    </xf>
    <xf numFmtId="0" fontId="0" fillId="0" borderId="0" xfId="0" applyFont="1" applyFill="1" applyBorder="1" applyAlignment="1">
      <alignment vertical="center"/>
    </xf>
    <xf numFmtId="0" fontId="3" fillId="0" borderId="25" xfId="0" applyFont="1" applyFill="1" applyBorder="1" applyAlignment="1">
      <alignment vertical="center"/>
    </xf>
    <xf numFmtId="0" fontId="3" fillId="0" borderId="14" xfId="0" applyFont="1" applyFill="1" applyBorder="1" applyAlignment="1">
      <alignment horizontal="center" vertical="center" wrapText="1"/>
    </xf>
    <xf numFmtId="0" fontId="0" fillId="0" borderId="25" xfId="0" applyFont="1" applyFill="1" applyBorder="1" applyAlignment="1">
      <alignment vertical="center"/>
    </xf>
    <xf numFmtId="0" fontId="3" fillId="0" borderId="11" xfId="0" applyFont="1" applyFill="1" applyBorder="1" applyAlignment="1">
      <alignment vertical="center" wrapText="1"/>
    </xf>
    <xf numFmtId="0" fontId="0" fillId="0" borderId="11" xfId="0" applyFont="1" applyFill="1" applyBorder="1" applyAlignment="1">
      <alignment vertical="center"/>
    </xf>
    <xf numFmtId="0" fontId="0" fillId="0" borderId="26"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0" fillId="0" borderId="25" xfId="0" applyFont="1" applyFill="1" applyBorder="1" applyAlignment="1">
      <alignment horizontal="center" vertical="center"/>
    </xf>
    <xf numFmtId="0" fontId="7" fillId="0" borderId="0" xfId="0" applyFont="1" applyFill="1" applyBorder="1" applyAlignment="1">
      <alignment vertical="center"/>
    </xf>
    <xf numFmtId="0" fontId="2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0" fillId="0" borderId="0" xfId="0" applyFont="1" applyFill="1" applyAlignment="1">
      <alignment vertical="top" wrapText="1"/>
    </xf>
    <xf numFmtId="0" fontId="0" fillId="0" borderId="30" xfId="0" applyFont="1" applyFill="1" applyBorder="1" applyAlignment="1">
      <alignment vertical="center"/>
    </xf>
    <xf numFmtId="0" fontId="3" fillId="0" borderId="31" xfId="0" applyFont="1" applyFill="1" applyBorder="1" applyAlignment="1">
      <alignment horizontal="center" vertical="center"/>
    </xf>
    <xf numFmtId="0" fontId="3" fillId="0" borderId="32" xfId="0" applyFont="1" applyFill="1" applyBorder="1" applyAlignment="1">
      <alignment vertical="center"/>
    </xf>
    <xf numFmtId="0" fontId="3" fillId="0" borderId="33" xfId="0" applyFont="1" applyFill="1" applyBorder="1" applyAlignment="1">
      <alignment horizontal="center" vertical="center"/>
    </xf>
    <xf numFmtId="0" fontId="0" fillId="0" borderId="34" xfId="0" applyFont="1" applyFill="1" applyBorder="1" applyAlignment="1">
      <alignment vertical="center"/>
    </xf>
    <xf numFmtId="0" fontId="3" fillId="0" borderId="35" xfId="0" applyFont="1" applyFill="1" applyBorder="1" applyAlignment="1">
      <alignment horizontal="center" vertical="center"/>
    </xf>
    <xf numFmtId="0" fontId="3" fillId="0" borderId="36" xfId="0" applyFont="1" applyFill="1" applyBorder="1" applyAlignment="1">
      <alignment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0" xfId="0" applyFont="1" applyFill="1" applyBorder="1" applyAlignment="1">
      <alignment vertical="center"/>
    </xf>
    <xf numFmtId="0" fontId="0" fillId="0" borderId="47" xfId="0" applyFont="1" applyFill="1" applyBorder="1" applyAlignment="1">
      <alignment vertical="center"/>
    </xf>
    <xf numFmtId="179" fontId="3" fillId="0" borderId="36" xfId="0" applyNumberFormat="1" applyFont="1" applyFill="1" applyBorder="1" applyAlignment="1">
      <alignment vertical="center"/>
    </xf>
    <xf numFmtId="0" fontId="0" fillId="0" borderId="42" xfId="0" applyFont="1" applyFill="1" applyBorder="1" applyAlignment="1">
      <alignment vertical="center"/>
    </xf>
    <xf numFmtId="179" fontId="3" fillId="0" borderId="48" xfId="0" applyNumberFormat="1" applyFont="1" applyFill="1" applyBorder="1" applyAlignment="1">
      <alignment vertical="center"/>
    </xf>
    <xf numFmtId="0" fontId="0" fillId="0" borderId="40" xfId="0" applyFont="1" applyFill="1" applyBorder="1" applyAlignment="1">
      <alignment vertical="center"/>
    </xf>
    <xf numFmtId="0" fontId="0" fillId="0" borderId="44" xfId="0" applyFont="1" applyFill="1" applyBorder="1" applyAlignment="1">
      <alignment vertical="center"/>
    </xf>
    <xf numFmtId="179" fontId="3" fillId="0" borderId="24" xfId="0" applyNumberFormat="1" applyFont="1" applyFill="1" applyBorder="1" applyAlignment="1">
      <alignment vertical="center"/>
    </xf>
    <xf numFmtId="0" fontId="3" fillId="0" borderId="49" xfId="0" applyFont="1" applyFill="1" applyBorder="1" applyAlignment="1">
      <alignment horizontal="center" vertical="center"/>
    </xf>
    <xf numFmtId="0" fontId="0" fillId="0" borderId="46" xfId="0" applyFont="1" applyFill="1" applyBorder="1" applyAlignment="1">
      <alignment vertical="center"/>
    </xf>
    <xf numFmtId="179" fontId="3" fillId="0" borderId="50" xfId="0" applyNumberFormat="1" applyFont="1" applyFill="1" applyBorder="1" applyAlignment="1">
      <alignment horizontal="right" vertical="center"/>
    </xf>
    <xf numFmtId="179" fontId="3" fillId="0" borderId="0" xfId="0" applyNumberFormat="1" applyFont="1" applyFill="1" applyBorder="1" applyAlignment="1">
      <alignment horizontal="right" vertical="center"/>
    </xf>
    <xf numFmtId="0" fontId="7" fillId="0" borderId="0" xfId="0" applyFont="1" applyFill="1"/>
    <xf numFmtId="0" fontId="3" fillId="0" borderId="51" xfId="0" applyFont="1" applyFill="1" applyBorder="1" applyAlignment="1">
      <alignment horizontal="center" vertical="center" wrapText="1"/>
    </xf>
    <xf numFmtId="176" fontId="3" fillId="0" borderId="48" xfId="0" applyNumberFormat="1" applyFont="1" applyFill="1" applyBorder="1" applyAlignment="1">
      <alignment horizontal="right" vertical="center"/>
    </xf>
    <xf numFmtId="0" fontId="3" fillId="0" borderId="52" xfId="0" applyFont="1" applyFill="1" applyBorder="1" applyAlignment="1">
      <alignment horizontal="center" vertical="center"/>
    </xf>
    <xf numFmtId="176" fontId="3" fillId="0" borderId="22" xfId="0" applyNumberFormat="1" applyFont="1" applyFill="1" applyBorder="1" applyAlignment="1">
      <alignment horizontal="right" vertical="center"/>
    </xf>
    <xf numFmtId="178" fontId="3" fillId="0" borderId="0" xfId="0" applyNumberFormat="1" applyFont="1" applyFill="1" applyBorder="1" applyAlignment="1">
      <alignment horizontal="center" vertical="center"/>
    </xf>
    <xf numFmtId="179" fontId="3" fillId="0" borderId="53" xfId="0" applyNumberFormat="1" applyFont="1" applyFill="1" applyBorder="1" applyAlignment="1">
      <alignment vertical="center"/>
    </xf>
    <xf numFmtId="0" fontId="0" fillId="0" borderId="53" xfId="0" applyFont="1" applyFill="1" applyBorder="1" applyAlignment="1">
      <alignment vertical="center"/>
    </xf>
    <xf numFmtId="0" fontId="3" fillId="0" borderId="27" xfId="0" applyFont="1" applyFill="1" applyBorder="1" applyAlignment="1">
      <alignment horizontal="center" vertical="center"/>
    </xf>
    <xf numFmtId="0" fontId="13" fillId="0" borderId="0" xfId="0" applyFont="1" applyFill="1" applyAlignment="1">
      <alignment vertical="center"/>
    </xf>
    <xf numFmtId="0" fontId="3" fillId="0" borderId="54" xfId="0" applyFont="1" applyFill="1" applyBorder="1" applyAlignment="1">
      <alignment vertical="center"/>
    </xf>
    <xf numFmtId="0" fontId="3" fillId="0" borderId="55" xfId="0" applyFont="1" applyFill="1" applyBorder="1" applyAlignment="1">
      <alignment vertical="center"/>
    </xf>
    <xf numFmtId="0" fontId="3" fillId="0" borderId="56" xfId="0" applyFont="1" applyFill="1" applyBorder="1" applyAlignment="1">
      <alignment vertical="center"/>
    </xf>
    <xf numFmtId="0" fontId="3" fillId="0" borderId="57" xfId="0" applyFont="1" applyFill="1" applyBorder="1" applyAlignment="1">
      <alignment vertical="center"/>
    </xf>
    <xf numFmtId="0" fontId="3" fillId="0" borderId="58" xfId="0" applyFont="1" applyFill="1" applyBorder="1" applyAlignment="1">
      <alignment vertical="center"/>
    </xf>
    <xf numFmtId="0" fontId="3" fillId="0" borderId="59" xfId="0" applyFont="1" applyFill="1" applyBorder="1" applyAlignment="1">
      <alignment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wrapText="1"/>
    </xf>
    <xf numFmtId="0" fontId="5" fillId="0" borderId="12" xfId="0" applyFont="1" applyFill="1" applyBorder="1" applyAlignment="1">
      <alignment vertical="center"/>
    </xf>
    <xf numFmtId="0" fontId="0" fillId="0" borderId="13" xfId="0" applyFont="1" applyFill="1" applyBorder="1" applyAlignment="1">
      <alignment horizontal="center" vertical="top" wrapText="1"/>
    </xf>
    <xf numFmtId="0" fontId="0" fillId="0" borderId="13" xfId="0" applyFont="1" applyFill="1" applyBorder="1" applyAlignment="1">
      <alignment horizontal="center" vertical="top"/>
    </xf>
    <xf numFmtId="178" fontId="3" fillId="2" borderId="64" xfId="0" applyNumberFormat="1" applyFont="1" applyFill="1" applyBorder="1" applyAlignment="1">
      <alignment vertical="center"/>
    </xf>
    <xf numFmtId="178" fontId="3" fillId="2" borderId="65" xfId="0" applyNumberFormat="1" applyFont="1" applyFill="1" applyBorder="1" applyAlignment="1">
      <alignment vertical="center"/>
    </xf>
    <xf numFmtId="178" fontId="3" fillId="2" borderId="66" xfId="0" applyNumberFormat="1" applyFont="1" applyFill="1" applyBorder="1" applyAlignment="1">
      <alignment vertical="center"/>
    </xf>
    <xf numFmtId="178" fontId="3" fillId="2" borderId="67" xfId="0" applyNumberFormat="1" applyFont="1" applyFill="1" applyBorder="1" applyAlignment="1">
      <alignment vertical="center"/>
    </xf>
    <xf numFmtId="178" fontId="3" fillId="2" borderId="68" xfId="0" applyNumberFormat="1" applyFont="1" applyFill="1" applyBorder="1" applyAlignment="1">
      <alignment vertical="center"/>
    </xf>
    <xf numFmtId="179" fontId="3" fillId="3" borderId="1" xfId="0" applyNumberFormat="1" applyFont="1" applyFill="1" applyBorder="1" applyAlignment="1">
      <alignment vertical="center"/>
    </xf>
    <xf numFmtId="179" fontId="3" fillId="3" borderId="50" xfId="0" applyNumberFormat="1" applyFont="1" applyFill="1" applyBorder="1" applyAlignment="1">
      <alignment horizontal="right" vertical="center"/>
    </xf>
    <xf numFmtId="179" fontId="3" fillId="3" borderId="7" xfId="0" applyNumberFormat="1" applyFont="1" applyFill="1" applyBorder="1" applyAlignment="1">
      <alignment vertical="center"/>
    </xf>
    <xf numFmtId="179" fontId="3" fillId="3" borderId="8" xfId="0" applyNumberFormat="1" applyFont="1" applyFill="1" applyBorder="1" applyAlignment="1">
      <alignment vertical="center"/>
    </xf>
    <xf numFmtId="179" fontId="3" fillId="2" borderId="36" xfId="0" applyNumberFormat="1" applyFont="1" applyFill="1" applyBorder="1" applyAlignment="1">
      <alignment vertical="center"/>
    </xf>
    <xf numFmtId="179" fontId="3" fillId="2" borderId="48" xfId="0" applyNumberFormat="1" applyFont="1" applyFill="1" applyBorder="1" applyAlignment="1">
      <alignment vertical="center"/>
    </xf>
    <xf numFmtId="179" fontId="3" fillId="2" borderId="10" xfId="0" applyNumberFormat="1" applyFont="1" applyFill="1" applyBorder="1" applyAlignment="1">
      <alignment vertical="center"/>
    </xf>
    <xf numFmtId="179" fontId="3" fillId="2" borderId="24" xfId="0" applyNumberFormat="1" applyFont="1" applyFill="1" applyBorder="1" applyAlignment="1">
      <alignment vertical="center"/>
    </xf>
    <xf numFmtId="179" fontId="3" fillId="2" borderId="1" xfId="0" applyNumberFormat="1" applyFont="1" applyFill="1" applyBorder="1" applyAlignment="1">
      <alignment vertical="center"/>
    </xf>
    <xf numFmtId="179" fontId="3" fillId="3" borderId="69" xfId="0" applyNumberFormat="1" applyFont="1" applyFill="1" applyBorder="1" applyAlignment="1">
      <alignment vertical="center"/>
    </xf>
    <xf numFmtId="0" fontId="3" fillId="2" borderId="14" xfId="0" applyFont="1" applyFill="1" applyBorder="1" applyAlignment="1">
      <alignment vertical="center"/>
    </xf>
    <xf numFmtId="0" fontId="3" fillId="2" borderId="1" xfId="0" applyFont="1" applyFill="1" applyBorder="1" applyAlignment="1">
      <alignment vertical="center"/>
    </xf>
    <xf numFmtId="0" fontId="3" fillId="2" borderId="3" xfId="0" applyFont="1" applyFill="1" applyBorder="1" applyAlignment="1">
      <alignment vertical="center"/>
    </xf>
    <xf numFmtId="0" fontId="3" fillId="2" borderId="5" xfId="0" applyFont="1" applyFill="1" applyBorder="1" applyAlignment="1">
      <alignment vertical="center"/>
    </xf>
    <xf numFmtId="0" fontId="3" fillId="2" borderId="36" xfId="0" applyFont="1" applyFill="1" applyBorder="1" applyAlignment="1">
      <alignment vertical="center"/>
    </xf>
    <xf numFmtId="0" fontId="3" fillId="2" borderId="10" xfId="0" applyFont="1" applyFill="1" applyBorder="1" applyAlignment="1">
      <alignment vertical="center"/>
    </xf>
    <xf numFmtId="0" fontId="3" fillId="2" borderId="32" xfId="0" applyFont="1" applyFill="1" applyBorder="1" applyAlignment="1">
      <alignment vertical="center"/>
    </xf>
    <xf numFmtId="181" fontId="3" fillId="3" borderId="36" xfId="0" applyNumberFormat="1" applyFont="1" applyFill="1" applyBorder="1" applyAlignment="1">
      <alignment horizontal="right" vertical="center"/>
    </xf>
    <xf numFmtId="181" fontId="3" fillId="3" borderId="10" xfId="0" applyNumberFormat="1" applyFont="1" applyFill="1" applyBorder="1" applyAlignment="1">
      <alignment horizontal="right" vertical="center"/>
    </xf>
    <xf numFmtId="185" fontId="0" fillId="3" borderId="48" xfId="0" applyNumberFormat="1" applyFont="1" applyFill="1" applyBorder="1" applyAlignment="1">
      <alignment horizontal="center" vertical="top" wrapText="1"/>
    </xf>
    <xf numFmtId="0" fontId="0" fillId="0" borderId="0" xfId="0" applyFont="1" applyFill="1" applyBorder="1" applyAlignment="1">
      <alignment horizontal="right" vertical="center"/>
    </xf>
    <xf numFmtId="181" fontId="3" fillId="2" borderId="10" xfId="0" applyNumberFormat="1" applyFont="1" applyFill="1" applyBorder="1" applyAlignment="1">
      <alignment horizontal="right" vertical="center"/>
    </xf>
    <xf numFmtId="181" fontId="3" fillId="0" borderId="48" xfId="0" applyNumberFormat="1" applyFont="1" applyFill="1" applyBorder="1" applyAlignment="1">
      <alignment horizontal="right" vertical="center"/>
    </xf>
    <xf numFmtId="181" fontId="3" fillId="2" borderId="32" xfId="0" applyNumberFormat="1" applyFont="1" applyFill="1" applyBorder="1" applyAlignment="1">
      <alignment horizontal="right" vertical="center"/>
    </xf>
    <xf numFmtId="0" fontId="3" fillId="2" borderId="54"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70" xfId="0" applyFont="1" applyFill="1" applyBorder="1" applyAlignment="1">
      <alignment horizontal="center" vertical="center"/>
    </xf>
    <xf numFmtId="185" fontId="0" fillId="3" borderId="48" xfId="0" applyNumberFormat="1" applyFont="1" applyFill="1" applyBorder="1" applyAlignment="1">
      <alignment horizontal="center" vertical="top" wrapText="1"/>
    </xf>
    <xf numFmtId="0" fontId="3" fillId="4" borderId="58" xfId="0" applyFont="1" applyFill="1" applyBorder="1" applyAlignment="1">
      <alignment horizontal="center" vertical="center" shrinkToFit="1"/>
    </xf>
    <xf numFmtId="0" fontId="3" fillId="2" borderId="58" xfId="0" applyFont="1" applyFill="1" applyBorder="1" applyAlignment="1">
      <alignment horizontal="center" vertical="center" shrinkToFit="1"/>
    </xf>
    <xf numFmtId="0" fontId="3" fillId="2" borderId="71" xfId="0" applyFont="1" applyFill="1" applyBorder="1" applyAlignment="1">
      <alignment horizontal="center" vertical="center" shrinkToFit="1"/>
    </xf>
    <xf numFmtId="0" fontId="3" fillId="5" borderId="33" xfId="0" applyFont="1" applyFill="1" applyBorder="1" applyAlignment="1">
      <alignment horizontal="center" vertical="center"/>
    </xf>
    <xf numFmtId="0" fontId="3" fillId="5" borderId="72" xfId="0" applyFont="1" applyFill="1" applyBorder="1" applyAlignment="1">
      <alignment horizontal="center" vertical="center"/>
    </xf>
    <xf numFmtId="0" fontId="39" fillId="0" borderId="0" xfId="0" applyFont="1" applyFill="1" applyAlignment="1">
      <alignment vertical="center"/>
    </xf>
    <xf numFmtId="0" fontId="40" fillId="0" borderId="0" xfId="0" applyFont="1" applyFill="1" applyAlignment="1">
      <alignment vertical="center"/>
    </xf>
    <xf numFmtId="0" fontId="3" fillId="2" borderId="54" xfId="0" applyFont="1" applyFill="1" applyBorder="1" applyAlignment="1">
      <alignment horizontal="center" vertical="center" shrinkToFit="1"/>
    </xf>
    <xf numFmtId="181" fontId="3" fillId="2" borderId="36" xfId="0" applyNumberFormat="1" applyFont="1" applyFill="1" applyBorder="1" applyAlignment="1">
      <alignment horizontal="right" vertical="center"/>
    </xf>
    <xf numFmtId="189" fontId="3" fillId="3" borderId="73" xfId="0" applyNumberFormat="1" applyFont="1" applyFill="1" applyBorder="1" applyAlignment="1">
      <alignment horizontal="right" vertical="center"/>
    </xf>
    <xf numFmtId="178" fontId="3" fillId="0" borderId="50" xfId="0" applyNumberFormat="1" applyFont="1" applyFill="1" applyBorder="1" applyAlignment="1">
      <alignment horizontal="right" vertical="center"/>
    </xf>
    <xf numFmtId="189" fontId="3" fillId="3" borderId="74" xfId="0" applyNumberFormat="1" applyFont="1" applyFill="1" applyBorder="1" applyAlignment="1">
      <alignment horizontal="right" vertical="center"/>
    </xf>
    <xf numFmtId="189" fontId="3" fillId="3" borderId="75" xfId="0" applyNumberFormat="1" applyFont="1" applyFill="1" applyBorder="1" applyAlignment="1">
      <alignment horizontal="right" vertical="center"/>
    </xf>
    <xf numFmtId="178" fontId="3" fillId="0" borderId="22" xfId="0" applyNumberFormat="1" applyFont="1" applyFill="1" applyBorder="1" applyAlignment="1">
      <alignment horizontal="center" vertical="center"/>
    </xf>
    <xf numFmtId="178" fontId="3" fillId="2" borderId="68" xfId="0" applyNumberFormat="1" applyFont="1" applyFill="1" applyBorder="1" applyAlignment="1">
      <alignment horizontal="center" vertical="center"/>
    </xf>
    <xf numFmtId="178" fontId="3" fillId="2" borderId="65" xfId="0" applyNumberFormat="1" applyFont="1" applyFill="1" applyBorder="1" applyAlignment="1">
      <alignment horizontal="right" vertical="center"/>
    </xf>
    <xf numFmtId="178" fontId="3" fillId="3" borderId="1" xfId="0" applyNumberFormat="1" applyFont="1" applyFill="1" applyBorder="1" applyAlignment="1">
      <alignment vertical="center"/>
    </xf>
    <xf numFmtId="178" fontId="3" fillId="3" borderId="3" xfId="0" applyNumberFormat="1" applyFont="1" applyFill="1" applyBorder="1" applyAlignment="1">
      <alignment vertical="center"/>
    </xf>
    <xf numFmtId="0" fontId="3" fillId="0" borderId="24"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20" xfId="0" applyFont="1" applyFill="1" applyBorder="1" applyAlignment="1">
      <alignment horizontal="center" vertical="center"/>
    </xf>
    <xf numFmtId="178" fontId="3" fillId="2" borderId="48" xfId="0" applyNumberFormat="1" applyFont="1" applyFill="1" applyBorder="1" applyAlignment="1">
      <alignment vertical="center"/>
    </xf>
    <xf numFmtId="179" fontId="3" fillId="3" borderId="48" xfId="0" applyNumberFormat="1" applyFont="1" applyFill="1" applyBorder="1" applyAlignment="1">
      <alignment vertical="center"/>
    </xf>
    <xf numFmtId="178" fontId="3" fillId="2" borderId="10" xfId="0" applyNumberFormat="1" applyFont="1" applyFill="1" applyBorder="1" applyAlignment="1">
      <alignment vertical="center"/>
    </xf>
    <xf numFmtId="178" fontId="3" fillId="2" borderId="13" xfId="0" applyNumberFormat="1" applyFont="1" applyFill="1" applyBorder="1" applyAlignment="1">
      <alignment vertical="center"/>
    </xf>
    <xf numFmtId="179" fontId="3" fillId="3" borderId="22" xfId="0" applyNumberFormat="1" applyFont="1" applyFill="1" applyBorder="1" applyAlignment="1">
      <alignment vertical="center"/>
    </xf>
    <xf numFmtId="178" fontId="3" fillId="3" borderId="48" xfId="0" applyNumberFormat="1" applyFont="1" applyFill="1" applyBorder="1" applyAlignment="1">
      <alignment vertical="center"/>
    </xf>
    <xf numFmtId="178" fontId="3" fillId="3" borderId="10" xfId="0" applyNumberFormat="1" applyFont="1" applyFill="1" applyBorder="1" applyAlignment="1">
      <alignment vertical="center"/>
    </xf>
    <xf numFmtId="178" fontId="3" fillId="3" borderId="13" xfId="0" applyNumberFormat="1" applyFont="1" applyFill="1" applyBorder="1" applyAlignment="1">
      <alignment vertical="center"/>
    </xf>
    <xf numFmtId="192" fontId="3" fillId="3" borderId="48" xfId="0" applyNumberFormat="1" applyFont="1" applyFill="1" applyBorder="1" applyAlignment="1">
      <alignment vertical="center"/>
    </xf>
    <xf numFmtId="179" fontId="3" fillId="2" borderId="76" xfId="0" applyNumberFormat="1" applyFont="1" applyFill="1" applyBorder="1" applyAlignment="1">
      <alignment vertical="center"/>
    </xf>
    <xf numFmtId="179" fontId="3" fillId="3" borderId="22" xfId="0" applyNumberFormat="1" applyFont="1" applyFill="1" applyBorder="1" applyAlignment="1">
      <alignment horizontal="right" vertical="center"/>
    </xf>
    <xf numFmtId="0" fontId="3" fillId="0" borderId="77" xfId="0" applyFont="1" applyFill="1" applyBorder="1" applyAlignment="1">
      <alignment vertical="center"/>
    </xf>
    <xf numFmtId="0" fontId="3" fillId="0" borderId="78" xfId="0" applyFont="1" applyFill="1" applyBorder="1" applyAlignment="1">
      <alignment vertical="center"/>
    </xf>
    <xf numFmtId="0" fontId="3" fillId="0" borderId="79" xfId="0" applyFont="1" applyFill="1" applyBorder="1" applyAlignment="1">
      <alignment horizontal="center" vertical="center"/>
    </xf>
    <xf numFmtId="179" fontId="3" fillId="3" borderId="10" xfId="0" applyNumberFormat="1" applyFont="1" applyFill="1" applyBorder="1" applyAlignment="1">
      <alignment vertical="center"/>
    </xf>
    <xf numFmtId="179" fontId="3" fillId="3" borderId="24" xfId="0" applyNumberFormat="1" applyFont="1" applyFill="1" applyBorder="1" applyAlignment="1">
      <alignment vertical="center"/>
    </xf>
    <xf numFmtId="179" fontId="3" fillId="3" borderId="76" xfId="0" applyNumberFormat="1" applyFont="1" applyFill="1" applyBorder="1" applyAlignment="1">
      <alignment vertical="center"/>
    </xf>
    <xf numFmtId="178" fontId="3" fillId="2" borderId="36" xfId="0" applyNumberFormat="1" applyFont="1" applyFill="1" applyBorder="1" applyAlignment="1">
      <alignment vertical="center"/>
    </xf>
    <xf numFmtId="178" fontId="3" fillId="2" borderId="32" xfId="0" applyNumberFormat="1" applyFont="1" applyFill="1" applyBorder="1" applyAlignment="1">
      <alignment vertical="center"/>
    </xf>
    <xf numFmtId="178" fontId="3" fillId="3" borderId="22" xfId="0" applyNumberFormat="1" applyFont="1" applyFill="1" applyBorder="1" applyAlignment="1">
      <alignment vertical="center"/>
    </xf>
    <xf numFmtId="0" fontId="3" fillId="3" borderId="54" xfId="0" applyFont="1" applyFill="1" applyBorder="1" applyAlignment="1">
      <alignment horizontal="center" vertical="center" shrinkToFit="1"/>
    </xf>
    <xf numFmtId="0" fontId="3" fillId="3" borderId="58" xfId="0" applyFont="1" applyFill="1" applyBorder="1" applyAlignment="1">
      <alignment horizontal="center" vertical="center" shrinkToFit="1"/>
    </xf>
    <xf numFmtId="179" fontId="3" fillId="3" borderId="65" xfId="0" applyNumberFormat="1" applyFont="1" applyFill="1" applyBorder="1" applyAlignment="1">
      <alignment horizontal="right" vertical="center"/>
    </xf>
    <xf numFmtId="179" fontId="3" fillId="3" borderId="68" xfId="0" applyNumberFormat="1" applyFont="1" applyFill="1" applyBorder="1" applyAlignment="1">
      <alignment horizontal="right" vertical="center"/>
    </xf>
    <xf numFmtId="179" fontId="3" fillId="3" borderId="67" xfId="0" applyNumberFormat="1" applyFont="1" applyFill="1" applyBorder="1" applyAlignment="1">
      <alignment vertical="center"/>
    </xf>
    <xf numFmtId="179" fontId="3" fillId="3" borderId="65" xfId="0" applyNumberFormat="1" applyFont="1" applyFill="1" applyBorder="1" applyAlignment="1">
      <alignment vertical="center"/>
    </xf>
    <xf numFmtId="189" fontId="3" fillId="3" borderId="36" xfId="0" applyNumberFormat="1" applyFont="1" applyFill="1" applyBorder="1" applyAlignment="1">
      <alignment horizontal="right" vertical="center"/>
    </xf>
    <xf numFmtId="189" fontId="3" fillId="3" borderId="10" xfId="0" applyNumberFormat="1" applyFont="1" applyFill="1" applyBorder="1" applyAlignment="1">
      <alignment horizontal="right" vertical="center"/>
    </xf>
    <xf numFmtId="189" fontId="3" fillId="3" borderId="22" xfId="0" applyNumberFormat="1" applyFont="1" applyFill="1" applyBorder="1" applyAlignment="1">
      <alignment horizontal="right" vertical="center"/>
    </xf>
    <xf numFmtId="178" fontId="3" fillId="2" borderId="64" xfId="0" applyNumberFormat="1" applyFont="1" applyFill="1" applyBorder="1" applyAlignment="1">
      <alignment horizontal="right" vertical="center"/>
    </xf>
    <xf numFmtId="179" fontId="3" fillId="6" borderId="65" xfId="0" applyNumberFormat="1" applyFont="1" applyFill="1" applyBorder="1" applyAlignment="1">
      <alignment horizontal="right" vertical="center"/>
    </xf>
    <xf numFmtId="179" fontId="3" fillId="6" borderId="68" xfId="0" applyNumberFormat="1" applyFont="1" applyFill="1" applyBorder="1" applyAlignment="1">
      <alignment horizontal="right" vertical="center"/>
    </xf>
    <xf numFmtId="0" fontId="3" fillId="3" borderId="55" xfId="0" applyFont="1" applyFill="1" applyBorder="1" applyAlignment="1">
      <alignment horizontal="center" vertical="center"/>
    </xf>
    <xf numFmtId="178" fontId="3" fillId="3" borderId="64" xfId="0" applyNumberFormat="1" applyFont="1" applyFill="1" applyBorder="1" applyAlignment="1">
      <alignment horizontal="right" vertical="center"/>
    </xf>
    <xf numFmtId="178" fontId="3" fillId="3" borderId="65" xfId="0" applyNumberFormat="1" applyFont="1" applyFill="1" applyBorder="1" applyAlignment="1">
      <alignment horizontal="right" vertical="center"/>
    </xf>
    <xf numFmtId="0" fontId="3" fillId="3" borderId="58" xfId="0" applyFont="1" applyFill="1" applyBorder="1" applyAlignment="1">
      <alignment horizontal="center" vertical="center"/>
    </xf>
    <xf numFmtId="0" fontId="3" fillId="3" borderId="70" xfId="0" applyFont="1" applyFill="1" applyBorder="1" applyAlignment="1">
      <alignment horizontal="center" vertical="center"/>
    </xf>
    <xf numFmtId="178" fontId="3" fillId="3" borderId="68" xfId="0" applyNumberFormat="1" applyFont="1" applyFill="1" applyBorder="1" applyAlignment="1">
      <alignment horizontal="center" vertical="center"/>
    </xf>
    <xf numFmtId="188" fontId="3" fillId="3" borderId="36" xfId="0" applyNumberFormat="1" applyFont="1" applyFill="1" applyBorder="1" applyAlignment="1">
      <alignment vertical="center"/>
    </xf>
    <xf numFmtId="188" fontId="3" fillId="3" borderId="18" xfId="0" applyNumberFormat="1" applyFont="1" applyFill="1" applyBorder="1" applyAlignment="1">
      <alignment vertical="center"/>
    </xf>
    <xf numFmtId="188" fontId="3" fillId="3" borderId="10" xfId="0" applyNumberFormat="1" applyFont="1" applyFill="1" applyBorder="1" applyAlignment="1">
      <alignment vertical="center"/>
    </xf>
    <xf numFmtId="188" fontId="3" fillId="3" borderId="19" xfId="0" applyNumberFormat="1" applyFont="1" applyFill="1" applyBorder="1" applyAlignment="1">
      <alignment vertical="center"/>
    </xf>
    <xf numFmtId="188" fontId="3" fillId="3" borderId="32" xfId="0" applyNumberFormat="1" applyFont="1" applyFill="1" applyBorder="1" applyAlignment="1">
      <alignment vertical="center"/>
    </xf>
    <xf numFmtId="188" fontId="3" fillId="3" borderId="20" xfId="0" applyNumberFormat="1" applyFont="1" applyFill="1" applyBorder="1" applyAlignment="1">
      <alignment vertical="center"/>
    </xf>
    <xf numFmtId="188" fontId="3" fillId="3" borderId="22" xfId="0" applyNumberFormat="1" applyFont="1" applyFill="1" applyBorder="1" applyAlignment="1">
      <alignment vertical="center"/>
    </xf>
    <xf numFmtId="188" fontId="3" fillId="3" borderId="8" xfId="0" applyNumberFormat="1" applyFont="1" applyFill="1" applyBorder="1" applyAlignment="1">
      <alignment vertical="center"/>
    </xf>
    <xf numFmtId="0" fontId="0" fillId="3" borderId="0" xfId="0" applyFont="1" applyFill="1" applyAlignment="1">
      <alignment horizontal="right" vertical="center"/>
    </xf>
    <xf numFmtId="0" fontId="41" fillId="0" borderId="0" xfId="0" applyFont="1" applyFill="1" applyBorder="1" applyAlignment="1">
      <alignment vertical="center"/>
    </xf>
    <xf numFmtId="0" fontId="42" fillId="0" borderId="0" xfId="0" applyFont="1" applyFill="1" applyAlignment="1">
      <alignment vertical="center"/>
    </xf>
    <xf numFmtId="0" fontId="0" fillId="0" borderId="80" xfId="0" applyFont="1" applyFill="1" applyBorder="1" applyAlignment="1">
      <alignment horizontal="center" vertical="center"/>
    </xf>
    <xf numFmtId="0" fontId="0" fillId="0" borderId="81" xfId="0" applyFont="1" applyFill="1" applyBorder="1"/>
    <xf numFmtId="0" fontId="0" fillId="0" borderId="82" xfId="0" applyFont="1" applyFill="1" applyBorder="1"/>
    <xf numFmtId="0" fontId="0" fillId="0" borderId="83" xfId="0" applyFont="1" applyFill="1" applyBorder="1"/>
    <xf numFmtId="0" fontId="0" fillId="0" borderId="84" xfId="0" applyFont="1" applyFill="1" applyBorder="1"/>
    <xf numFmtId="0" fontId="0" fillId="0" borderId="85" xfId="0" applyFont="1" applyFill="1" applyBorder="1"/>
    <xf numFmtId="0" fontId="0" fillId="0" borderId="86" xfId="0" applyFont="1" applyFill="1" applyBorder="1"/>
    <xf numFmtId="0" fontId="0" fillId="0" borderId="87" xfId="0" applyFont="1" applyFill="1" applyBorder="1"/>
    <xf numFmtId="0" fontId="0" fillId="0" borderId="88" xfId="0" applyFont="1" applyFill="1" applyBorder="1"/>
    <xf numFmtId="0" fontId="0" fillId="0" borderId="89" xfId="0" applyFont="1" applyFill="1" applyBorder="1"/>
    <xf numFmtId="0" fontId="3" fillId="3" borderId="72" xfId="0" applyFont="1" applyFill="1" applyBorder="1" applyAlignment="1">
      <alignment horizontal="center" vertical="center"/>
    </xf>
    <xf numFmtId="0" fontId="3" fillId="3" borderId="33" xfId="0" applyFont="1" applyFill="1" applyBorder="1" applyAlignment="1">
      <alignment horizontal="center" vertical="center"/>
    </xf>
    <xf numFmtId="0" fontId="0" fillId="0" borderId="81" xfId="0" applyFont="1" applyFill="1" applyBorder="1" applyAlignment="1">
      <alignment horizontal="right" vertical="center"/>
    </xf>
    <xf numFmtId="0" fontId="42" fillId="0" borderId="0" xfId="0" applyFont="1" applyFill="1"/>
    <xf numFmtId="0" fontId="42" fillId="0" borderId="0" xfId="0" applyFont="1" applyFill="1" applyBorder="1" applyAlignment="1">
      <alignment horizontal="center" vertical="center"/>
    </xf>
    <xf numFmtId="176" fontId="3" fillId="0" borderId="48" xfId="0" applyNumberFormat="1" applyFont="1" applyFill="1" applyBorder="1" applyAlignment="1">
      <alignment horizontal="center" vertical="center"/>
    </xf>
    <xf numFmtId="189" fontId="3" fillId="3" borderId="73" xfId="0" applyNumberFormat="1" applyFont="1" applyFill="1" applyBorder="1" applyAlignment="1">
      <alignment horizontal="right" vertical="center"/>
    </xf>
    <xf numFmtId="0" fontId="3" fillId="0" borderId="53" xfId="0" applyFont="1" applyFill="1" applyBorder="1" applyAlignment="1">
      <alignment vertical="center" wrapText="1"/>
    </xf>
    <xf numFmtId="0" fontId="3" fillId="0" borderId="53" xfId="0" applyFont="1" applyFill="1" applyBorder="1" applyAlignment="1">
      <alignment vertical="center"/>
    </xf>
    <xf numFmtId="0" fontId="3" fillId="0" borderId="34" xfId="0" applyFont="1" applyFill="1" applyBorder="1" applyAlignment="1">
      <alignment vertical="center"/>
    </xf>
    <xf numFmtId="178" fontId="3" fillId="3" borderId="33" xfId="0" applyNumberFormat="1" applyFont="1" applyFill="1" applyBorder="1" applyAlignment="1">
      <alignment vertical="center"/>
    </xf>
    <xf numFmtId="178" fontId="3" fillId="2" borderId="33" xfId="0" applyNumberFormat="1" applyFont="1" applyFill="1" applyBorder="1" applyAlignment="1">
      <alignment vertical="center"/>
    </xf>
    <xf numFmtId="178" fontId="3" fillId="3" borderId="21" xfId="0" applyNumberFormat="1" applyFont="1" applyFill="1" applyBorder="1" applyAlignment="1">
      <alignment vertical="center"/>
    </xf>
    <xf numFmtId="0" fontId="3" fillId="0" borderId="70" xfId="0" applyFont="1" applyFill="1" applyBorder="1" applyAlignment="1">
      <alignment horizontal="center" vertical="center"/>
    </xf>
    <xf numFmtId="179" fontId="3" fillId="3" borderId="33" xfId="0" applyNumberFormat="1" applyFont="1" applyFill="1" applyBorder="1" applyAlignment="1">
      <alignment vertical="center"/>
    </xf>
    <xf numFmtId="179" fontId="3" fillId="3" borderId="21" xfId="0" applyNumberFormat="1" applyFont="1" applyFill="1" applyBorder="1" applyAlignment="1">
      <alignment vertical="center"/>
    </xf>
    <xf numFmtId="0" fontId="3" fillId="0" borderId="54" xfId="0" applyFont="1" applyFill="1" applyBorder="1" applyAlignment="1">
      <alignment horizontal="center" vertical="center"/>
    </xf>
    <xf numFmtId="178" fontId="3" fillId="3" borderId="36" xfId="0" applyNumberFormat="1" applyFont="1" applyFill="1" applyBorder="1" applyAlignment="1">
      <alignment vertical="center"/>
    </xf>
    <xf numFmtId="178" fontId="3" fillId="3" borderId="18" xfId="0" applyNumberFormat="1" applyFont="1" applyFill="1" applyBorder="1" applyAlignment="1">
      <alignment vertical="center"/>
    </xf>
    <xf numFmtId="179" fontId="3" fillId="3" borderId="36" xfId="0" applyNumberFormat="1" applyFont="1" applyFill="1" applyBorder="1" applyAlignment="1">
      <alignment vertical="center"/>
    </xf>
    <xf numFmtId="179" fontId="3" fillId="3" borderId="18" xfId="0" applyNumberFormat="1" applyFont="1" applyFill="1" applyBorder="1" applyAlignment="1">
      <alignment vertical="center"/>
    </xf>
    <xf numFmtId="0" fontId="3" fillId="0" borderId="58" xfId="0" applyFont="1" applyFill="1" applyBorder="1" applyAlignment="1">
      <alignment horizontal="center" vertical="center"/>
    </xf>
    <xf numFmtId="178" fontId="3" fillId="3" borderId="19" xfId="0" applyNumberFormat="1" applyFont="1" applyFill="1" applyBorder="1" applyAlignment="1">
      <alignment vertical="center"/>
    </xf>
    <xf numFmtId="179" fontId="3" fillId="3" borderId="19" xfId="0" applyNumberFormat="1" applyFont="1" applyFill="1" applyBorder="1" applyAlignment="1">
      <alignment vertical="center"/>
    </xf>
    <xf numFmtId="0" fontId="3" fillId="0" borderId="71" xfId="0" applyFont="1" applyFill="1" applyBorder="1" applyAlignment="1">
      <alignment horizontal="center" vertical="center"/>
    </xf>
    <xf numFmtId="178" fontId="3" fillId="3" borderId="32" xfId="0" applyNumberFormat="1" applyFont="1" applyFill="1" applyBorder="1" applyAlignment="1">
      <alignment vertical="center"/>
    </xf>
    <xf numFmtId="178" fontId="3" fillId="3" borderId="20" xfId="0" applyNumberFormat="1" applyFont="1" applyFill="1" applyBorder="1" applyAlignment="1">
      <alignment vertical="center"/>
    </xf>
    <xf numFmtId="179" fontId="3" fillId="3" borderId="32" xfId="0" applyNumberFormat="1" applyFont="1" applyFill="1" applyBorder="1" applyAlignment="1">
      <alignment vertical="center"/>
    </xf>
    <xf numFmtId="179" fontId="3" fillId="3" borderId="20" xfId="0" applyNumberFormat="1" applyFont="1" applyFill="1" applyBorder="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right" vertical="center"/>
    </xf>
    <xf numFmtId="0" fontId="0" fillId="0" borderId="0" xfId="0" applyNumberFormat="1" applyFont="1" applyFill="1" applyBorder="1" applyAlignment="1">
      <alignment horizontal="right" vertical="center"/>
    </xf>
    <xf numFmtId="0" fontId="0" fillId="0" borderId="81" xfId="0" applyNumberFormat="1" applyFont="1" applyFill="1" applyBorder="1"/>
    <xf numFmtId="0" fontId="3" fillId="3" borderId="90" xfId="0" applyFont="1" applyFill="1" applyBorder="1" applyAlignment="1">
      <alignment horizontal="center" vertical="center"/>
    </xf>
    <xf numFmtId="178" fontId="3" fillId="3" borderId="91" xfId="0" applyNumberFormat="1" applyFont="1" applyFill="1" applyBorder="1" applyAlignment="1">
      <alignment vertical="center"/>
    </xf>
    <xf numFmtId="0" fontId="3" fillId="0" borderId="60" xfId="0" applyFont="1" applyFill="1" applyBorder="1" applyAlignment="1">
      <alignment horizontal="center" vertical="center" wrapText="1"/>
    </xf>
    <xf numFmtId="188" fontId="3" fillId="0" borderId="36" xfId="0" applyNumberFormat="1" applyFont="1" applyFill="1" applyBorder="1" applyAlignment="1">
      <alignment vertical="center"/>
    </xf>
    <xf numFmtId="188" fontId="3" fillId="0" borderId="18" xfId="0" applyNumberFormat="1" applyFont="1" applyFill="1" applyBorder="1" applyAlignment="1">
      <alignment vertical="center"/>
    </xf>
    <xf numFmtId="188" fontId="3" fillId="0" borderId="10" xfId="0" applyNumberFormat="1" applyFont="1" applyFill="1" applyBorder="1" applyAlignment="1">
      <alignment vertical="center"/>
    </xf>
    <xf numFmtId="188" fontId="3" fillId="0" borderId="19" xfId="0" applyNumberFormat="1" applyFont="1" applyFill="1" applyBorder="1" applyAlignment="1">
      <alignment vertical="center"/>
    </xf>
    <xf numFmtId="188" fontId="3" fillId="0" borderId="32" xfId="0" applyNumberFormat="1" applyFont="1" applyFill="1" applyBorder="1" applyAlignment="1">
      <alignment vertical="center"/>
    </xf>
    <xf numFmtId="188" fontId="3" fillId="0" borderId="20" xfId="0" applyNumberFormat="1" applyFont="1" applyFill="1" applyBorder="1" applyAlignment="1">
      <alignment vertical="center"/>
    </xf>
    <xf numFmtId="188" fontId="3" fillId="0" borderId="22" xfId="0" applyNumberFormat="1" applyFont="1" applyFill="1" applyBorder="1" applyAlignment="1">
      <alignment vertical="center"/>
    </xf>
    <xf numFmtId="188" fontId="3" fillId="0" borderId="8" xfId="0" applyNumberFormat="1" applyFont="1" applyFill="1" applyBorder="1" applyAlignment="1">
      <alignment vertical="center"/>
    </xf>
    <xf numFmtId="0" fontId="0" fillId="0" borderId="0" xfId="0" applyFont="1" applyFill="1" applyAlignment="1">
      <alignment horizontal="right" vertical="top"/>
    </xf>
    <xf numFmtId="179" fontId="3" fillId="0" borderId="0" xfId="0" applyNumberFormat="1" applyFont="1" applyFill="1" applyBorder="1" applyAlignment="1">
      <alignment horizontal="left" vertical="center"/>
    </xf>
    <xf numFmtId="179" fontId="3" fillId="3" borderId="50" xfId="0" applyNumberFormat="1" applyFont="1" applyFill="1" applyBorder="1" applyAlignment="1">
      <alignment horizontal="right" vertical="center"/>
    </xf>
    <xf numFmtId="184" fontId="0" fillId="0" borderId="0" xfId="0" applyNumberFormat="1" applyFont="1" applyFill="1" applyBorder="1" applyAlignment="1">
      <alignment horizontal="center" vertical="center" wrapText="1"/>
    </xf>
    <xf numFmtId="185" fontId="0" fillId="0" borderId="0" xfId="0" applyNumberFormat="1" applyFont="1" applyFill="1" applyBorder="1" applyAlignment="1">
      <alignment horizontal="center" vertical="top" wrapText="1"/>
    </xf>
    <xf numFmtId="178" fontId="0" fillId="0" borderId="0" xfId="0" applyNumberFormat="1" applyFont="1" applyFill="1" applyBorder="1" applyAlignment="1">
      <alignment horizontal="center" vertical="center" wrapText="1"/>
    </xf>
    <xf numFmtId="190" fontId="0" fillId="0" borderId="0" xfId="0" applyNumberFormat="1" applyFont="1" applyFill="1" applyBorder="1" applyAlignment="1">
      <alignment horizontal="center" vertical="center" wrapText="1"/>
    </xf>
    <xf numFmtId="0" fontId="0" fillId="0" borderId="92" xfId="0" applyFont="1" applyFill="1" applyBorder="1"/>
    <xf numFmtId="0" fontId="39" fillId="0" borderId="0" xfId="0" applyFont="1" applyFill="1" applyAlignment="1">
      <alignment vertical="top" wrapText="1"/>
    </xf>
    <xf numFmtId="0" fontId="3" fillId="0" borderId="53" xfId="0" applyFont="1" applyFill="1" applyBorder="1" applyAlignment="1">
      <alignment horizontal="center" vertical="center" wrapText="1"/>
    </xf>
    <xf numFmtId="0" fontId="0" fillId="7" borderId="0" xfId="0" applyFont="1" applyFill="1" applyAlignment="1">
      <alignment vertical="center"/>
    </xf>
    <xf numFmtId="179" fontId="41" fillId="7" borderId="0" xfId="0" applyNumberFormat="1" applyFont="1" applyFill="1" applyBorder="1" applyAlignment="1">
      <alignment horizontal="right" vertical="center"/>
    </xf>
    <xf numFmtId="179" fontId="3" fillId="7" borderId="0" xfId="0" applyNumberFormat="1" applyFont="1" applyFill="1" applyBorder="1" applyAlignment="1">
      <alignment vertical="center"/>
    </xf>
    <xf numFmtId="179" fontId="41" fillId="7" borderId="0" xfId="0" applyNumberFormat="1" applyFont="1" applyFill="1" applyBorder="1" applyAlignment="1">
      <alignment horizontal="left" vertical="center"/>
    </xf>
    <xf numFmtId="0" fontId="3" fillId="7" borderId="0" xfId="0" applyFont="1" applyFill="1" applyBorder="1" applyAlignment="1">
      <alignment vertical="center"/>
    </xf>
    <xf numFmtId="179" fontId="43" fillId="7" borderId="0" xfId="0" applyNumberFormat="1" applyFont="1" applyFill="1" applyBorder="1" applyAlignment="1">
      <alignment horizontal="right" vertical="center"/>
    </xf>
    <xf numFmtId="0" fontId="3" fillId="0" borderId="68" xfId="0" applyFont="1" applyFill="1" applyBorder="1" applyAlignment="1">
      <alignment horizontal="center" vertical="center"/>
    </xf>
    <xf numFmtId="0" fontId="0" fillId="0" borderId="61" xfId="0" applyFont="1" applyFill="1" applyBorder="1" applyAlignment="1">
      <alignment vertical="center"/>
    </xf>
    <xf numFmtId="179" fontId="41" fillId="0" borderId="0" xfId="0" applyNumberFormat="1" applyFont="1" applyFill="1" applyBorder="1" applyAlignment="1">
      <alignment horizontal="right" vertical="center"/>
    </xf>
    <xf numFmtId="178" fontId="3" fillId="0" borderId="93" xfId="0" applyNumberFormat="1" applyFont="1" applyFill="1" applyBorder="1" applyAlignment="1">
      <alignment vertical="center"/>
    </xf>
    <xf numFmtId="179" fontId="3" fillId="2" borderId="65" xfId="0" applyNumberFormat="1" applyFont="1" applyFill="1" applyBorder="1" applyAlignment="1">
      <alignment horizontal="right" vertical="center"/>
    </xf>
    <xf numFmtId="179" fontId="3" fillId="2" borderId="65" xfId="0" applyNumberFormat="1" applyFont="1" applyFill="1" applyBorder="1" applyAlignment="1">
      <alignment vertical="center"/>
    </xf>
    <xf numFmtId="179" fontId="3" fillId="2" borderId="67" xfId="0" applyNumberFormat="1" applyFont="1" applyFill="1" applyBorder="1" applyAlignment="1">
      <alignment vertical="center"/>
    </xf>
    <xf numFmtId="178" fontId="3" fillId="2" borderId="68" xfId="0" applyNumberFormat="1" applyFont="1" applyFill="1" applyBorder="1" applyAlignment="1">
      <alignment horizontal="center" vertical="center"/>
    </xf>
    <xf numFmtId="178" fontId="3" fillId="2" borderId="65" xfId="0" applyNumberFormat="1" applyFont="1" applyFill="1" applyBorder="1" applyAlignment="1">
      <alignment horizontal="right" vertical="center"/>
    </xf>
    <xf numFmtId="0" fontId="11" fillId="0" borderId="0" xfId="0" applyFont="1" applyFill="1" applyAlignment="1">
      <alignment vertical="center"/>
    </xf>
    <xf numFmtId="0" fontId="41" fillId="0" borderId="24" xfId="0" applyFont="1" applyFill="1" applyBorder="1" applyAlignment="1">
      <alignment horizontal="center" vertical="center" wrapText="1"/>
    </xf>
    <xf numFmtId="0" fontId="44" fillId="0" borderId="0" xfId="0" applyFont="1" applyFill="1"/>
    <xf numFmtId="184" fontId="44" fillId="0" borderId="0" xfId="0" applyNumberFormat="1" applyFont="1" applyFill="1" applyBorder="1" applyAlignment="1">
      <alignment horizontal="center" vertical="center" wrapText="1"/>
    </xf>
    <xf numFmtId="0" fontId="44" fillId="0" borderId="0" xfId="0" applyFont="1" applyFill="1" applyBorder="1"/>
    <xf numFmtId="185" fontId="44" fillId="0" borderId="0" xfId="0" applyNumberFormat="1" applyFont="1" applyFill="1" applyBorder="1" applyAlignment="1">
      <alignment horizontal="center" vertical="top" wrapText="1"/>
    </xf>
    <xf numFmtId="178" fontId="44" fillId="0" borderId="0" xfId="0" applyNumberFormat="1" applyFont="1" applyFill="1" applyBorder="1" applyAlignment="1">
      <alignment horizontal="center" vertical="center" wrapText="1"/>
    </xf>
    <xf numFmtId="190" fontId="44" fillId="0" borderId="0" xfId="0" applyNumberFormat="1" applyFont="1" applyFill="1" applyBorder="1" applyAlignment="1">
      <alignment horizontal="center" vertical="center" wrapText="1"/>
    </xf>
    <xf numFmtId="0" fontId="44" fillId="0" borderId="94" xfId="0" applyFont="1" applyFill="1" applyBorder="1"/>
    <xf numFmtId="0" fontId="44" fillId="0" borderId="95" xfId="0" applyFont="1" applyFill="1" applyBorder="1"/>
    <xf numFmtId="0" fontId="44" fillId="0" borderId="96" xfId="0" applyFont="1" applyFill="1" applyBorder="1"/>
    <xf numFmtId="0" fontId="44" fillId="0" borderId="10" xfId="0" applyFont="1" applyFill="1" applyBorder="1"/>
    <xf numFmtId="0" fontId="44" fillId="0" borderId="97" xfId="0" applyFont="1" applyFill="1" applyBorder="1"/>
    <xf numFmtId="0" fontId="45" fillId="0" borderId="98" xfId="0" applyFont="1" applyFill="1" applyBorder="1" applyAlignment="1">
      <alignment horizontal="center" vertical="center"/>
    </xf>
    <xf numFmtId="0" fontId="45" fillId="0" borderId="0" xfId="0" applyFont="1" applyFill="1" applyBorder="1" applyAlignment="1">
      <alignment horizontal="center" vertical="center"/>
    </xf>
    <xf numFmtId="179" fontId="46" fillId="0" borderId="0" xfId="0" applyNumberFormat="1" applyFont="1" applyFill="1" applyBorder="1" applyAlignment="1">
      <alignment horizontal="right" vertical="center"/>
    </xf>
    <xf numFmtId="0" fontId="44" fillId="0" borderId="65" xfId="0" applyFont="1" applyFill="1" applyBorder="1" applyAlignment="1">
      <alignment horizontal="center" vertical="center" wrapText="1"/>
    </xf>
    <xf numFmtId="184" fontId="44" fillId="7" borderId="10" xfId="0" applyNumberFormat="1" applyFont="1" applyFill="1" applyBorder="1" applyAlignment="1">
      <alignment horizontal="center" vertical="center" wrapText="1"/>
    </xf>
    <xf numFmtId="184" fontId="44" fillId="3" borderId="10" xfId="0" applyNumberFormat="1" applyFont="1" applyFill="1" applyBorder="1" applyAlignment="1">
      <alignment horizontal="center" vertical="center" wrapText="1"/>
    </xf>
    <xf numFmtId="185" fontId="44" fillId="3" borderId="10" xfId="0" applyNumberFormat="1" applyFont="1" applyFill="1" applyBorder="1" applyAlignment="1">
      <alignment horizontal="center" vertical="center" wrapText="1"/>
    </xf>
    <xf numFmtId="0" fontId="44" fillId="0" borderId="0" xfId="0" applyFont="1" applyFill="1" applyAlignment="1">
      <alignment horizontal="center"/>
    </xf>
    <xf numFmtId="184" fontId="44" fillId="7" borderId="0" xfId="0" applyNumberFormat="1" applyFont="1" applyFill="1" applyBorder="1" applyAlignment="1">
      <alignment vertical="center"/>
    </xf>
    <xf numFmtId="0" fontId="47" fillId="0" borderId="0" xfId="0" applyFont="1" applyFill="1" applyAlignment="1">
      <alignment horizontal="right" vertical="center"/>
    </xf>
    <xf numFmtId="0" fontId="48" fillId="0" borderId="0" xfId="0" applyFont="1" applyFill="1" applyAlignment="1">
      <alignment vertical="center"/>
    </xf>
    <xf numFmtId="0" fontId="44" fillId="0" borderId="0" xfId="0" applyFont="1" applyFill="1" applyAlignment="1">
      <alignment vertical="center"/>
    </xf>
    <xf numFmtId="0" fontId="48" fillId="0" borderId="0" xfId="0" applyFont="1" applyFill="1"/>
    <xf numFmtId="0" fontId="48" fillId="0" borderId="0" xfId="0" applyFont="1" applyFill="1" applyBorder="1"/>
    <xf numFmtId="0" fontId="45" fillId="0" borderId="32" xfId="0" applyFont="1" applyFill="1" applyBorder="1" applyAlignment="1">
      <alignment horizontal="center" vertical="center"/>
    </xf>
    <xf numFmtId="0" fontId="45" fillId="0" borderId="68" xfId="0" applyFont="1" applyFill="1" applyBorder="1" applyAlignment="1">
      <alignment horizontal="center" vertical="center"/>
    </xf>
    <xf numFmtId="0" fontId="45" fillId="0" borderId="0" xfId="0" applyFont="1" applyFill="1" applyBorder="1" applyAlignment="1">
      <alignment vertical="center"/>
    </xf>
    <xf numFmtId="0" fontId="49" fillId="0" borderId="0" xfId="0" applyFont="1" applyFill="1" applyAlignment="1">
      <alignment vertical="center"/>
    </xf>
    <xf numFmtId="0" fontId="44" fillId="3" borderId="0" xfId="0" applyFont="1" applyFill="1" applyAlignment="1">
      <alignment horizontal="right" vertical="center"/>
    </xf>
    <xf numFmtId="0" fontId="45" fillId="0" borderId="24" xfId="0" applyFont="1" applyFill="1" applyBorder="1" applyAlignment="1">
      <alignment horizontal="center" vertical="center" wrapText="1"/>
    </xf>
    <xf numFmtId="0" fontId="45" fillId="0" borderId="20" xfId="0" applyFont="1" applyFill="1" applyBorder="1" applyAlignment="1">
      <alignment horizontal="center" vertical="center"/>
    </xf>
    <xf numFmtId="0" fontId="45" fillId="0" borderId="70" xfId="0" applyFont="1" applyFill="1" applyBorder="1" applyAlignment="1">
      <alignment horizontal="center" vertical="center"/>
    </xf>
    <xf numFmtId="178" fontId="45" fillId="3" borderId="33" xfId="0" applyNumberFormat="1" applyFont="1" applyFill="1" applyBorder="1" applyAlignment="1">
      <alignment vertical="center"/>
    </xf>
    <xf numFmtId="178" fontId="45" fillId="3" borderId="21" xfId="0" applyNumberFormat="1" applyFont="1" applyFill="1" applyBorder="1" applyAlignment="1">
      <alignment vertical="center"/>
    </xf>
    <xf numFmtId="178" fontId="45" fillId="0" borderId="0" xfId="0" applyNumberFormat="1" applyFont="1" applyFill="1" applyBorder="1" applyAlignment="1">
      <alignment vertical="center"/>
    </xf>
    <xf numFmtId="0" fontId="48" fillId="0" borderId="0" xfId="0" applyFont="1" applyFill="1" applyAlignment="1">
      <alignment vertical="center" wrapText="1"/>
    </xf>
    <xf numFmtId="0" fontId="44" fillId="0" borderId="0" xfId="0" applyFont="1" applyFill="1" applyAlignment="1">
      <alignment horizontal="right" vertical="center"/>
    </xf>
    <xf numFmtId="0" fontId="50" fillId="0" borderId="0" xfId="0" applyFont="1" applyFill="1" applyAlignment="1">
      <alignment vertical="center"/>
    </xf>
    <xf numFmtId="0" fontId="50" fillId="0" borderId="0" xfId="0" applyFont="1" applyFill="1" applyBorder="1" applyAlignment="1">
      <alignment vertical="center"/>
    </xf>
    <xf numFmtId="0" fontId="44" fillId="0" borderId="0" xfId="0" applyFont="1" applyFill="1" applyBorder="1" applyAlignment="1">
      <alignment vertical="center"/>
    </xf>
    <xf numFmtId="0" fontId="45" fillId="0" borderId="25" xfId="0" quotePrefix="1" applyFont="1" applyFill="1" applyBorder="1" applyAlignment="1">
      <alignment horizontal="center" vertical="center" wrapText="1"/>
    </xf>
    <xf numFmtId="0" fontId="45" fillId="0" borderId="25" xfId="0" applyFont="1" applyFill="1" applyBorder="1" applyAlignment="1">
      <alignment horizontal="center" vertical="center"/>
    </xf>
    <xf numFmtId="0" fontId="45" fillId="0" borderId="11" xfId="0" quotePrefix="1" applyFont="1" applyFill="1" applyBorder="1" applyAlignment="1">
      <alignment horizontal="center" vertical="center" wrapText="1"/>
    </xf>
    <xf numFmtId="0" fontId="45" fillId="0" borderId="11" xfId="0" applyFont="1" applyFill="1" applyBorder="1" applyAlignment="1">
      <alignment horizontal="center" vertical="center"/>
    </xf>
    <xf numFmtId="0" fontId="45" fillId="0" borderId="0" xfId="0" applyFont="1" applyFill="1" applyBorder="1" applyAlignment="1">
      <alignment horizontal="center" vertical="center" wrapText="1"/>
    </xf>
    <xf numFmtId="0" fontId="45" fillId="0" borderId="0" xfId="0" applyFont="1" applyFill="1" applyBorder="1" applyAlignment="1">
      <alignment horizontal="left" vertical="center" wrapText="1"/>
    </xf>
    <xf numFmtId="0" fontId="44" fillId="0" borderId="0" xfId="0" applyFont="1" applyFill="1" applyBorder="1" applyAlignment="1">
      <alignment horizontal="center" vertical="center"/>
    </xf>
    <xf numFmtId="0" fontId="45" fillId="0" borderId="99" xfId="0" applyFont="1" applyFill="1" applyBorder="1" applyAlignment="1">
      <alignment horizontal="center" vertical="center" wrapText="1"/>
    </xf>
    <xf numFmtId="184" fontId="45" fillId="0" borderId="56" xfId="0" applyNumberFormat="1" applyFont="1" applyFill="1" applyBorder="1" applyAlignment="1">
      <alignment horizontal="left" vertical="center" wrapText="1"/>
    </xf>
    <xf numFmtId="184" fontId="45" fillId="0" borderId="100" xfId="0" applyNumberFormat="1" applyFont="1" applyFill="1" applyBorder="1" applyAlignment="1">
      <alignment horizontal="left" vertical="center" wrapText="1"/>
    </xf>
    <xf numFmtId="0" fontId="50" fillId="0" borderId="0" xfId="0" applyFont="1" applyFill="1" applyBorder="1" applyAlignment="1">
      <alignment horizontal="left" vertical="center"/>
    </xf>
    <xf numFmtId="0" fontId="44" fillId="0" borderId="25" xfId="0" applyFont="1" applyFill="1" applyBorder="1" applyAlignment="1">
      <alignment vertical="center"/>
    </xf>
    <xf numFmtId="0" fontId="44" fillId="0" borderId="25" xfId="0" applyFont="1" applyFill="1" applyBorder="1" applyAlignment="1">
      <alignment horizontal="center" vertical="center"/>
    </xf>
    <xf numFmtId="184" fontId="45" fillId="0" borderId="77" xfId="0" applyNumberFormat="1" applyFont="1" applyFill="1" applyBorder="1" applyAlignment="1">
      <alignment horizontal="left" vertical="center" wrapText="1"/>
    </xf>
    <xf numFmtId="0" fontId="44" fillId="0" borderId="0" xfId="0" applyFont="1" applyFill="1" applyAlignment="1">
      <alignment vertical="center" wrapText="1"/>
    </xf>
    <xf numFmtId="178" fontId="45" fillId="2" borderId="33" xfId="0" applyNumberFormat="1" applyFont="1" applyFill="1" applyBorder="1" applyAlignment="1">
      <alignment vertical="center"/>
    </xf>
    <xf numFmtId="0" fontId="49" fillId="0" borderId="0" xfId="0" applyFont="1"/>
    <xf numFmtId="0" fontId="0" fillId="0" borderId="0" xfId="0" applyFill="1" applyAlignment="1">
      <alignment vertical="center"/>
    </xf>
    <xf numFmtId="0" fontId="3" fillId="0" borderId="10" xfId="0" applyFont="1" applyFill="1" applyBorder="1" applyAlignment="1">
      <alignment horizontal="center" vertical="center" wrapText="1"/>
    </xf>
    <xf numFmtId="49" fontId="54" fillId="8" borderId="32" xfId="4" applyNumberFormat="1" applyFont="1" applyFill="1" applyBorder="1" applyAlignment="1">
      <alignment horizontal="center" vertical="center"/>
    </xf>
    <xf numFmtId="49" fontId="20" fillId="0" borderId="48" xfId="4" applyNumberFormat="1" applyFont="1" applyFill="1" applyBorder="1" applyAlignment="1">
      <alignment horizontal="left" vertical="center" shrinkToFit="1"/>
    </xf>
    <xf numFmtId="194" fontId="50" fillId="0" borderId="10" xfId="0" applyNumberFormat="1" applyFont="1" applyFill="1" applyBorder="1" applyAlignment="1">
      <alignment horizontal="center" vertical="center" shrinkToFit="1"/>
    </xf>
    <xf numFmtId="49" fontId="20" fillId="0" borderId="10" xfId="4" applyNumberFormat="1" applyFont="1" applyFill="1" applyBorder="1" applyAlignment="1">
      <alignment horizontal="left" vertical="center" shrinkToFit="1"/>
    </xf>
    <xf numFmtId="194" fontId="50" fillId="0" borderId="10" xfId="1" applyNumberFormat="1" applyFont="1" applyFill="1" applyBorder="1" applyAlignment="1">
      <alignment horizontal="center" vertical="center" shrinkToFit="1"/>
    </xf>
    <xf numFmtId="0" fontId="0" fillId="0" borderId="10" xfId="0" applyFont="1" applyFill="1" applyBorder="1" applyAlignment="1">
      <alignment horizontal="left" vertical="center" shrinkToFit="1"/>
    </xf>
    <xf numFmtId="187" fontId="20" fillId="0" borderId="10" xfId="4" applyNumberFormat="1" applyFont="1" applyFill="1" applyBorder="1" applyAlignment="1">
      <alignment horizontal="center" vertical="center" wrapText="1"/>
    </xf>
    <xf numFmtId="0" fontId="50" fillId="0" borderId="65" xfId="0" applyFont="1" applyFill="1" applyBorder="1" applyAlignment="1">
      <alignment horizontal="left" vertical="center" shrinkToFit="1"/>
    </xf>
    <xf numFmtId="0" fontId="50" fillId="0" borderId="10" xfId="0" applyFont="1" applyFill="1" applyBorder="1" applyAlignment="1">
      <alignment vertical="center" shrinkToFit="1"/>
    </xf>
    <xf numFmtId="0" fontId="13" fillId="0" borderId="0" xfId="0" applyFont="1" applyFill="1" applyAlignment="1">
      <alignment horizontal="right" vertical="center"/>
    </xf>
    <xf numFmtId="178" fontId="0" fillId="3" borderId="66" xfId="0" applyNumberFormat="1" applyFont="1" applyFill="1" applyBorder="1" applyAlignment="1">
      <alignment horizontal="center" vertical="center" wrapText="1"/>
    </xf>
    <xf numFmtId="178" fontId="0" fillId="3" borderId="5" xfId="0" applyNumberFormat="1" applyFont="1" applyFill="1" applyBorder="1" applyAlignment="1">
      <alignment horizontal="center" vertical="center" wrapText="1"/>
    </xf>
    <xf numFmtId="178" fontId="0" fillId="3" borderId="12" xfId="0" applyNumberFormat="1" applyFont="1" applyFill="1" applyBorder="1" applyAlignment="1">
      <alignment horizontal="center" vertical="center" wrapText="1"/>
    </xf>
    <xf numFmtId="178" fontId="0" fillId="3" borderId="101" xfId="0" applyNumberFormat="1" applyFont="1" applyFill="1" applyBorder="1" applyAlignment="1">
      <alignment horizontal="center" vertical="center" wrapText="1"/>
    </xf>
    <xf numFmtId="178" fontId="0" fillId="3" borderId="0" xfId="0" applyNumberFormat="1" applyFont="1" applyFill="1" applyBorder="1" applyAlignment="1">
      <alignment horizontal="center" vertical="center" wrapText="1"/>
    </xf>
    <xf numFmtId="178" fontId="0" fillId="3" borderId="102" xfId="0" applyNumberFormat="1" applyFont="1" applyFill="1" applyBorder="1" applyAlignment="1">
      <alignment horizontal="center" vertical="center" wrapText="1"/>
    </xf>
    <xf numFmtId="178" fontId="0" fillId="3" borderId="64" xfId="0" applyNumberFormat="1" applyFont="1" applyFill="1" applyBorder="1" applyAlignment="1">
      <alignment horizontal="center" vertical="center" wrapText="1"/>
    </xf>
    <xf numFmtId="178" fontId="0" fillId="3" borderId="1" xfId="0" applyNumberFormat="1" applyFont="1" applyFill="1" applyBorder="1" applyAlignment="1">
      <alignment horizontal="center" vertical="center" wrapText="1"/>
    </xf>
    <xf numFmtId="178" fontId="0" fillId="3" borderId="2" xfId="0" applyNumberFormat="1" applyFont="1" applyFill="1" applyBorder="1" applyAlignment="1">
      <alignment horizontal="center" vertical="center" wrapText="1"/>
    </xf>
    <xf numFmtId="0" fontId="0" fillId="0" borderId="103" xfId="0" applyFont="1" applyFill="1" applyBorder="1" applyAlignment="1">
      <alignment horizontal="center"/>
    </xf>
    <xf numFmtId="0" fontId="0" fillId="0" borderId="104" xfId="0" applyFont="1" applyFill="1" applyBorder="1" applyAlignment="1">
      <alignment horizontal="center"/>
    </xf>
    <xf numFmtId="0" fontId="0" fillId="0" borderId="105" xfId="0" applyFont="1" applyFill="1" applyBorder="1" applyAlignment="1">
      <alignment horizontal="center"/>
    </xf>
    <xf numFmtId="0" fontId="0" fillId="0" borderId="106" xfId="0" applyFont="1" applyFill="1" applyBorder="1" applyAlignment="1">
      <alignment horizontal="center"/>
    </xf>
    <xf numFmtId="0" fontId="0" fillId="0" borderId="0" xfId="0" applyFont="1" applyFill="1" applyBorder="1" applyAlignment="1">
      <alignment horizontal="center"/>
    </xf>
    <xf numFmtId="0" fontId="0" fillId="0" borderId="107" xfId="0" applyFont="1" applyFill="1" applyBorder="1" applyAlignment="1">
      <alignment horizontal="center"/>
    </xf>
    <xf numFmtId="0" fontId="0" fillId="0" borderId="108" xfId="0" applyFont="1" applyFill="1" applyBorder="1" applyAlignment="1">
      <alignment horizontal="center"/>
    </xf>
    <xf numFmtId="0" fontId="0" fillId="0" borderId="109" xfId="0" applyFont="1" applyFill="1" applyBorder="1" applyAlignment="1">
      <alignment horizontal="center"/>
    </xf>
    <xf numFmtId="0" fontId="0" fillId="0" borderId="110" xfId="0" applyFont="1" applyFill="1" applyBorder="1" applyAlignment="1">
      <alignment horizontal="center"/>
    </xf>
    <xf numFmtId="0" fontId="0" fillId="0" borderId="10"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13" xfId="0" applyFont="1" applyFill="1" applyBorder="1" applyAlignment="1">
      <alignment horizontal="center" vertical="top" wrapText="1"/>
    </xf>
    <xf numFmtId="0" fontId="0" fillId="0" borderId="13" xfId="0" applyFont="1" applyFill="1" applyBorder="1" applyAlignment="1">
      <alignment horizontal="center" vertical="top"/>
    </xf>
    <xf numFmtId="184" fontId="0" fillId="6" borderId="10" xfId="0" applyNumberFormat="1" applyFont="1" applyFill="1" applyBorder="1" applyAlignment="1">
      <alignment horizontal="center" vertical="center" wrapText="1"/>
    </xf>
    <xf numFmtId="185" fontId="0" fillId="3" borderId="64" xfId="0" applyNumberFormat="1" applyFont="1" applyFill="1" applyBorder="1" applyAlignment="1">
      <alignment horizontal="center" vertical="top" wrapText="1"/>
    </xf>
    <xf numFmtId="185" fontId="0" fillId="3" borderId="2" xfId="0" applyNumberFormat="1" applyFont="1" applyFill="1" applyBorder="1" applyAlignment="1">
      <alignment horizontal="center" vertical="top" wrapText="1"/>
    </xf>
    <xf numFmtId="185" fontId="0" fillId="3" borderId="76" xfId="0" applyNumberFormat="1" applyFont="1" applyFill="1" applyBorder="1" applyAlignment="1">
      <alignment horizontal="center" vertical="top" wrapText="1"/>
    </xf>
    <xf numFmtId="190" fontId="0" fillId="3" borderId="66" xfId="0" applyNumberFormat="1" applyFont="1" applyFill="1" applyBorder="1" applyAlignment="1">
      <alignment horizontal="center" vertical="center" wrapText="1"/>
    </xf>
    <xf numFmtId="190" fontId="0" fillId="3" borderId="12" xfId="0" applyNumberFormat="1" applyFont="1" applyFill="1" applyBorder="1" applyAlignment="1">
      <alignment horizontal="center" vertical="center" wrapText="1"/>
    </xf>
    <xf numFmtId="190" fontId="0" fillId="3" borderId="101" xfId="0" applyNumberFormat="1" applyFont="1" applyFill="1" applyBorder="1" applyAlignment="1">
      <alignment horizontal="center" vertical="center" wrapText="1"/>
    </xf>
    <xf numFmtId="190" fontId="0" fillId="3" borderId="102" xfId="0" applyNumberFormat="1" applyFont="1" applyFill="1" applyBorder="1" applyAlignment="1">
      <alignment horizontal="center" vertical="center" wrapText="1"/>
    </xf>
    <xf numFmtId="190" fontId="0" fillId="3" borderId="64" xfId="0" applyNumberFormat="1" applyFont="1" applyFill="1" applyBorder="1" applyAlignment="1">
      <alignment horizontal="center" vertical="center" wrapText="1"/>
    </xf>
    <xf numFmtId="190" fontId="0" fillId="3" borderId="2" xfId="0" applyNumberFormat="1" applyFont="1" applyFill="1" applyBorder="1" applyAlignment="1">
      <alignment horizontal="center" vertical="center" wrapText="1"/>
    </xf>
    <xf numFmtId="0" fontId="18" fillId="0" borderId="111"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1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13" xfId="0" applyFont="1" applyFill="1" applyBorder="1" applyAlignment="1">
      <alignment horizontal="center" vertical="center" wrapText="1"/>
    </xf>
    <xf numFmtId="0" fontId="13" fillId="0" borderId="0" xfId="0" applyFont="1" applyFill="1" applyBorder="1" applyAlignment="1">
      <alignment horizontal="right" vertical="center"/>
    </xf>
    <xf numFmtId="0" fontId="0" fillId="0" borderId="0" xfId="0" applyFont="1" applyFill="1" applyAlignment="1">
      <alignment horizontal="left" vertical="center" wrapText="1"/>
    </xf>
    <xf numFmtId="0" fontId="0" fillId="0" borderId="0" xfId="0" applyFont="1" applyFill="1" applyAlignment="1">
      <alignment horizontal="center" vertical="center"/>
    </xf>
    <xf numFmtId="0" fontId="0" fillId="0" borderId="1" xfId="0" applyFont="1" applyFill="1" applyBorder="1" applyAlignment="1">
      <alignment horizontal="center"/>
    </xf>
    <xf numFmtId="0" fontId="0" fillId="0" borderId="0" xfId="0" applyFont="1" applyFill="1" applyAlignment="1">
      <alignment horizontal="center"/>
    </xf>
    <xf numFmtId="0" fontId="0" fillId="0" borderId="5" xfId="0" applyFont="1" applyFill="1" applyBorder="1" applyAlignment="1">
      <alignment horizontal="center"/>
    </xf>
    <xf numFmtId="0" fontId="44" fillId="0" borderId="1" xfId="0" applyFont="1" applyFill="1" applyBorder="1" applyAlignment="1">
      <alignment horizontal="left" wrapText="1"/>
    </xf>
    <xf numFmtId="0" fontId="44" fillId="0" borderId="1" xfId="0" applyFont="1" applyFill="1" applyBorder="1" applyAlignment="1">
      <alignment horizontal="left"/>
    </xf>
    <xf numFmtId="0" fontId="44" fillId="0" borderId="60" xfId="0" applyFont="1" applyFill="1" applyBorder="1" applyAlignment="1">
      <alignment horizontal="center" vertical="center" wrapText="1"/>
    </xf>
    <xf numFmtId="0" fontId="44" fillId="0" borderId="114" xfId="0" applyFont="1" applyFill="1" applyBorder="1" applyAlignment="1">
      <alignment horizontal="center" vertical="center" wrapText="1"/>
    </xf>
    <xf numFmtId="0" fontId="44" fillId="0" borderId="61" xfId="0" applyFont="1" applyFill="1" applyBorder="1" applyAlignment="1">
      <alignment horizontal="center" vertical="center" wrapText="1"/>
    </xf>
    <xf numFmtId="0" fontId="44" fillId="0" borderId="102" xfId="0" applyFont="1" applyFill="1" applyBorder="1" applyAlignment="1">
      <alignment horizontal="center" vertical="center" wrapText="1"/>
    </xf>
    <xf numFmtId="0" fontId="44" fillId="0" borderId="55"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51" xfId="0" applyFont="1" applyFill="1" applyBorder="1" applyAlignment="1">
      <alignment horizontal="center" vertical="center" wrapText="1"/>
    </xf>
    <xf numFmtId="0" fontId="44" fillId="0" borderId="101" xfId="0" applyFont="1" applyFill="1" applyBorder="1" applyAlignment="1">
      <alignment horizontal="center" vertical="center" wrapText="1"/>
    </xf>
    <xf numFmtId="0" fontId="44" fillId="0" borderId="64" xfId="0" applyFont="1" applyFill="1" applyBorder="1" applyAlignment="1">
      <alignment horizontal="center" vertical="center" wrapText="1"/>
    </xf>
    <xf numFmtId="0" fontId="44" fillId="0" borderId="23" xfId="0" applyFont="1" applyFill="1" applyBorder="1" applyAlignment="1">
      <alignment horizontal="center" vertical="center" wrapText="1"/>
    </xf>
    <xf numFmtId="0" fontId="44" fillId="0" borderId="76" xfId="0" applyFont="1" applyFill="1" applyBorder="1" applyAlignment="1">
      <alignment horizontal="center" vertical="center" wrapText="1"/>
    </xf>
    <xf numFmtId="0" fontId="44" fillId="0" borderId="48" xfId="0" applyFont="1" applyFill="1" applyBorder="1" applyAlignment="1">
      <alignment horizontal="center" vertical="center" wrapText="1"/>
    </xf>
    <xf numFmtId="0" fontId="44" fillId="0" borderId="115" xfId="0" applyFont="1" applyFill="1" applyBorder="1" applyAlignment="1">
      <alignment horizontal="center" vertical="center"/>
    </xf>
    <xf numFmtId="0" fontId="44" fillId="0" borderId="116" xfId="0" applyFont="1" applyFill="1" applyBorder="1" applyAlignment="1">
      <alignment horizontal="center" vertical="center"/>
    </xf>
    <xf numFmtId="0" fontId="44" fillId="0" borderId="117" xfId="0" applyFont="1" applyFill="1" applyBorder="1" applyAlignment="1">
      <alignment horizontal="center" vertical="center"/>
    </xf>
    <xf numFmtId="0" fontId="44" fillId="0" borderId="118" xfId="0" applyFont="1" applyFill="1" applyBorder="1" applyAlignment="1">
      <alignment horizontal="center" vertical="center"/>
    </xf>
    <xf numFmtId="0" fontId="44" fillId="0" borderId="119" xfId="0" applyFont="1" applyFill="1" applyBorder="1" applyAlignment="1">
      <alignment horizontal="center" vertical="center"/>
    </xf>
    <xf numFmtId="0" fontId="44" fillId="0" borderId="120" xfId="0" applyFont="1" applyFill="1" applyBorder="1" applyAlignment="1">
      <alignment horizontal="center" vertical="center"/>
    </xf>
    <xf numFmtId="0" fontId="44" fillId="0" borderId="121" xfId="0" applyFont="1" applyFill="1" applyBorder="1" applyAlignment="1">
      <alignment horizontal="center" vertical="center"/>
    </xf>
    <xf numFmtId="0" fontId="44" fillId="0" borderId="122" xfId="0" applyFont="1" applyFill="1" applyBorder="1" applyAlignment="1">
      <alignment horizontal="center" vertical="center"/>
    </xf>
    <xf numFmtId="0" fontId="44" fillId="0" borderId="123" xfId="0" applyFont="1" applyFill="1" applyBorder="1" applyAlignment="1">
      <alignment horizontal="center" vertical="center"/>
    </xf>
    <xf numFmtId="0" fontId="44" fillId="0" borderId="124" xfId="0" applyFont="1" applyFill="1" applyBorder="1" applyAlignment="1">
      <alignment horizontal="center" vertical="top"/>
    </xf>
    <xf numFmtId="0" fontId="44" fillId="0" borderId="125" xfId="0" applyFont="1" applyFill="1" applyBorder="1" applyAlignment="1">
      <alignment horizontal="center" vertical="top"/>
    </xf>
    <xf numFmtId="0" fontId="44" fillId="0" borderId="118" xfId="0" applyFont="1" applyFill="1" applyBorder="1" applyAlignment="1">
      <alignment horizontal="center" vertical="top"/>
    </xf>
    <xf numFmtId="0" fontId="44" fillId="0" borderId="126" xfId="0" applyFont="1" applyFill="1" applyBorder="1" applyAlignment="1">
      <alignment horizontal="center" vertical="top"/>
    </xf>
    <xf numFmtId="0" fontId="44" fillId="0" borderId="127" xfId="0" applyFont="1" applyFill="1" applyBorder="1" applyAlignment="1">
      <alignment horizontal="center" vertical="top"/>
    </xf>
    <xf numFmtId="0" fontId="44" fillId="0" borderId="95" xfId="0" applyFont="1" applyFill="1" applyBorder="1" applyAlignment="1">
      <alignment horizontal="center" vertical="top"/>
    </xf>
    <xf numFmtId="0" fontId="44" fillId="0" borderId="124" xfId="0" applyFont="1" applyFill="1" applyBorder="1" applyAlignment="1">
      <alignment horizontal="center"/>
    </xf>
    <xf numFmtId="0" fontId="44" fillId="0" borderId="128" xfId="0" applyFont="1" applyFill="1" applyBorder="1" applyAlignment="1">
      <alignment horizontal="center"/>
    </xf>
    <xf numFmtId="0" fontId="44" fillId="0" borderId="129" xfId="0" applyFont="1" applyFill="1" applyBorder="1" applyAlignment="1">
      <alignment horizontal="center"/>
    </xf>
    <xf numFmtId="0" fontId="44" fillId="0" borderId="118" xfId="0" applyFont="1" applyFill="1" applyBorder="1" applyAlignment="1">
      <alignment horizontal="center"/>
    </xf>
    <xf numFmtId="0" fontId="44" fillId="0" borderId="119" xfId="0" applyFont="1" applyFill="1" applyBorder="1" applyAlignment="1">
      <alignment horizontal="center"/>
    </xf>
    <xf numFmtId="0" fontId="44" fillId="0" borderId="120" xfId="0" applyFont="1" applyFill="1" applyBorder="1" applyAlignment="1">
      <alignment horizontal="center"/>
    </xf>
    <xf numFmtId="0" fontId="44" fillId="0" borderId="126" xfId="0" applyFont="1" applyFill="1" applyBorder="1" applyAlignment="1">
      <alignment horizontal="center"/>
    </xf>
    <xf numFmtId="0" fontId="44" fillId="0" borderId="95" xfId="0" applyFont="1" applyFill="1" applyBorder="1" applyAlignment="1">
      <alignment horizontal="center"/>
    </xf>
    <xf numFmtId="0" fontId="44" fillId="0" borderId="130" xfId="0" applyFont="1" applyFill="1" applyBorder="1" applyAlignment="1">
      <alignment horizontal="center"/>
    </xf>
    <xf numFmtId="0" fontId="44" fillId="0" borderId="131" xfId="0" applyFont="1" applyFill="1" applyBorder="1" applyAlignment="1">
      <alignment horizontal="center"/>
    </xf>
    <xf numFmtId="0" fontId="44" fillId="0" borderId="132" xfId="0" applyFont="1" applyFill="1" applyBorder="1" applyAlignment="1">
      <alignment horizontal="center"/>
    </xf>
    <xf numFmtId="184" fontId="44" fillId="0" borderId="77" xfId="0" applyNumberFormat="1" applyFont="1" applyFill="1" applyBorder="1" applyAlignment="1">
      <alignment horizontal="center" vertical="center" wrapText="1"/>
    </xf>
    <xf numFmtId="184" fontId="44" fillId="0" borderId="10" xfId="0" applyNumberFormat="1" applyFont="1" applyFill="1" applyBorder="1" applyAlignment="1">
      <alignment horizontal="center" vertical="center" wrapText="1"/>
    </xf>
    <xf numFmtId="184" fontId="44" fillId="0" borderId="100" xfId="0" applyNumberFormat="1" applyFont="1" applyFill="1" applyBorder="1" applyAlignment="1">
      <alignment horizontal="center" vertical="center" wrapText="1"/>
    </xf>
    <xf numFmtId="184" fontId="44" fillId="0" borderId="97" xfId="0" applyNumberFormat="1" applyFont="1" applyFill="1" applyBorder="1" applyAlignment="1">
      <alignment horizontal="center" vertical="center" wrapText="1"/>
    </xf>
    <xf numFmtId="0" fontId="44" fillId="0" borderId="133" xfId="0" applyFont="1" applyFill="1" applyBorder="1" applyAlignment="1">
      <alignment horizontal="center"/>
    </xf>
    <xf numFmtId="0" fontId="44" fillId="0" borderId="134" xfId="0" applyFont="1" applyFill="1" applyBorder="1" applyAlignment="1">
      <alignment horizont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9" fillId="0" borderId="136" xfId="0" applyFont="1" applyFill="1" applyBorder="1" applyAlignment="1">
      <alignment horizontal="center" vertical="center"/>
    </xf>
    <xf numFmtId="0" fontId="9" fillId="0" borderId="137" xfId="0" applyFont="1" applyFill="1" applyBorder="1" applyAlignment="1">
      <alignment horizontal="center" vertical="center"/>
    </xf>
    <xf numFmtId="0" fontId="9" fillId="0" borderId="138" xfId="0" applyFont="1" applyFill="1" applyBorder="1" applyAlignment="1">
      <alignment horizontal="center" vertical="center"/>
    </xf>
    <xf numFmtId="0" fontId="5" fillId="0" borderId="25" xfId="0" applyFont="1" applyFill="1" applyBorder="1" applyAlignment="1">
      <alignment horizontal="left" wrapText="1"/>
    </xf>
    <xf numFmtId="0" fontId="3" fillId="0" borderId="53" xfId="0" applyFont="1" applyFill="1" applyBorder="1" applyAlignment="1">
      <alignment horizontal="left" vertical="center" wrapText="1"/>
    </xf>
    <xf numFmtId="0" fontId="3" fillId="0" borderId="53" xfId="0" applyFont="1" applyFill="1" applyBorder="1" applyAlignment="1">
      <alignment horizontal="left" vertical="center"/>
    </xf>
    <xf numFmtId="0" fontId="3" fillId="0" borderId="0"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114" xfId="0" applyFont="1" applyFill="1" applyBorder="1" applyAlignment="1">
      <alignment horizontal="center" vertical="center"/>
    </xf>
    <xf numFmtId="0" fontId="3" fillId="0" borderId="139" xfId="0" applyFont="1" applyFill="1" applyBorder="1" applyAlignment="1">
      <alignment horizontal="center" vertical="center" wrapText="1"/>
    </xf>
    <xf numFmtId="0" fontId="3" fillId="0" borderId="140" xfId="0" applyFont="1" applyFill="1" applyBorder="1" applyAlignment="1">
      <alignment horizontal="center" vertical="center" wrapText="1"/>
    </xf>
    <xf numFmtId="0" fontId="3" fillId="0" borderId="141" xfId="0" applyFont="1" applyFill="1" applyBorder="1" applyAlignment="1">
      <alignment horizontal="center" vertical="center"/>
    </xf>
    <xf numFmtId="178" fontId="3" fillId="0" borderId="50" xfId="0" applyNumberFormat="1" applyFont="1" applyFill="1" applyBorder="1" applyAlignment="1">
      <alignment horizontal="center" vertical="center"/>
    </xf>
    <xf numFmtId="178" fontId="3" fillId="0" borderId="142" xfId="0" applyNumberFormat="1" applyFont="1" applyFill="1" applyBorder="1" applyAlignment="1">
      <alignment horizontal="center" vertical="center"/>
    </xf>
    <xf numFmtId="0" fontId="3" fillId="0" borderId="68" xfId="0" applyFont="1" applyFill="1" applyBorder="1" applyAlignment="1">
      <alignment horizontal="center" vertical="center" wrapText="1"/>
    </xf>
    <xf numFmtId="0" fontId="3" fillId="0" borderId="135" xfId="0" applyFont="1" applyFill="1" applyBorder="1" applyAlignment="1">
      <alignment horizontal="center" vertical="center" wrapText="1"/>
    </xf>
    <xf numFmtId="178" fontId="3" fillId="2" borderId="65" xfId="0" applyNumberFormat="1" applyFont="1" applyFill="1" applyBorder="1" applyAlignment="1">
      <alignment horizontal="center" vertical="center"/>
    </xf>
    <xf numFmtId="178" fontId="3" fillId="2" borderId="4" xfId="0" applyNumberFormat="1" applyFont="1" applyFill="1" applyBorder="1" applyAlignment="1">
      <alignment horizontal="center" vertical="center"/>
    </xf>
    <xf numFmtId="178" fontId="3" fillId="2" borderId="67" xfId="0" applyNumberFormat="1" applyFont="1" applyFill="1" applyBorder="1" applyAlignment="1">
      <alignment horizontal="center" vertical="center"/>
    </xf>
    <xf numFmtId="178" fontId="3" fillId="2" borderId="143" xfId="0" applyNumberFormat="1" applyFont="1" applyFill="1" applyBorder="1" applyAlignment="1">
      <alignment horizontal="center" vertical="center"/>
    </xf>
    <xf numFmtId="178" fontId="3" fillId="2" borderId="68" xfId="0" applyNumberFormat="1" applyFont="1" applyFill="1" applyBorder="1" applyAlignment="1">
      <alignment horizontal="center" vertical="center"/>
    </xf>
    <xf numFmtId="178" fontId="3" fillId="2" borderId="135" xfId="0" applyNumberFormat="1"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144" xfId="0" applyFont="1" applyFill="1" applyBorder="1" applyAlignment="1">
      <alignment horizontal="center" vertical="center" wrapText="1"/>
    </xf>
    <xf numFmtId="178" fontId="3" fillId="3" borderId="50" xfId="0" applyNumberFormat="1" applyFont="1" applyFill="1" applyBorder="1" applyAlignment="1">
      <alignment horizontal="right" vertical="center"/>
    </xf>
    <xf numFmtId="178" fontId="3" fillId="3" borderId="142" xfId="0" applyNumberFormat="1" applyFont="1" applyFill="1" applyBorder="1" applyAlignment="1">
      <alignment horizontal="right" vertical="center"/>
    </xf>
    <xf numFmtId="179" fontId="3" fillId="2" borderId="65" xfId="0" applyNumberFormat="1" applyFont="1" applyFill="1" applyBorder="1" applyAlignment="1">
      <alignment horizontal="right" vertical="center"/>
    </xf>
    <xf numFmtId="179" fontId="3" fillId="2" borderId="4" xfId="0" applyNumberFormat="1" applyFont="1" applyFill="1" applyBorder="1" applyAlignment="1">
      <alignment horizontal="right" vertical="center"/>
    </xf>
    <xf numFmtId="186" fontId="3" fillId="3" borderId="65" xfId="0" applyNumberFormat="1" applyFont="1" applyFill="1" applyBorder="1" applyAlignment="1">
      <alignment horizontal="right" vertical="center"/>
    </xf>
    <xf numFmtId="186" fontId="3" fillId="3" borderId="73" xfId="0" applyNumberFormat="1" applyFont="1" applyFill="1" applyBorder="1" applyAlignment="1">
      <alignment horizontal="right" vertical="center"/>
    </xf>
    <xf numFmtId="179" fontId="3" fillId="2" borderId="67" xfId="0" applyNumberFormat="1" applyFont="1" applyFill="1" applyBorder="1" applyAlignment="1">
      <alignment horizontal="right" vertical="center"/>
    </xf>
    <xf numFmtId="179" fontId="3" fillId="2" borderId="143" xfId="0" applyNumberFormat="1" applyFont="1" applyFill="1" applyBorder="1" applyAlignment="1">
      <alignment horizontal="right" vertical="center"/>
    </xf>
    <xf numFmtId="0" fontId="3" fillId="0" borderId="51" xfId="0" applyFont="1" applyFill="1" applyBorder="1" applyAlignment="1">
      <alignment horizontal="center" vertical="center" wrapText="1"/>
    </xf>
    <xf numFmtId="0" fontId="3" fillId="0" borderId="145" xfId="0" applyFont="1" applyFill="1" applyBorder="1" applyAlignment="1">
      <alignment horizontal="center" vertical="center" wrapText="1"/>
    </xf>
    <xf numFmtId="186" fontId="3" fillId="3" borderId="67" xfId="0" applyNumberFormat="1" applyFont="1" applyFill="1" applyBorder="1" applyAlignment="1">
      <alignment horizontal="right" vertical="center"/>
    </xf>
    <xf numFmtId="186" fontId="3" fillId="3" borderId="75" xfId="0" applyNumberFormat="1" applyFont="1" applyFill="1" applyBorder="1" applyAlignment="1">
      <alignment horizontal="right" vertical="center"/>
    </xf>
    <xf numFmtId="178" fontId="3" fillId="2" borderId="65" xfId="0" applyNumberFormat="1" applyFont="1" applyFill="1" applyBorder="1" applyAlignment="1">
      <alignment horizontal="right" vertical="center"/>
    </xf>
    <xf numFmtId="178" fontId="3" fillId="2" borderId="4" xfId="0" applyNumberFormat="1" applyFont="1" applyFill="1" applyBorder="1" applyAlignment="1">
      <alignment horizontal="right" vertical="center"/>
    </xf>
    <xf numFmtId="191" fontId="3" fillId="3" borderId="66" xfId="0" applyNumberFormat="1" applyFont="1" applyFill="1" applyBorder="1" applyAlignment="1">
      <alignment horizontal="right" vertical="center"/>
    </xf>
    <xf numFmtId="191" fontId="3" fillId="3" borderId="146" xfId="0" applyNumberFormat="1" applyFont="1" applyFill="1" applyBorder="1" applyAlignment="1">
      <alignment horizontal="right" vertical="center"/>
    </xf>
    <xf numFmtId="178" fontId="3" fillId="0" borderId="50" xfId="0" applyNumberFormat="1" applyFont="1" applyFill="1" applyBorder="1" applyAlignment="1">
      <alignment horizontal="right" vertical="center"/>
    </xf>
    <xf numFmtId="178" fontId="3" fillId="0" borderId="142" xfId="0" applyNumberFormat="1" applyFont="1" applyFill="1" applyBorder="1" applyAlignment="1">
      <alignment horizontal="right" vertical="center"/>
    </xf>
    <xf numFmtId="186" fontId="3" fillId="3" borderId="50" xfId="0" applyNumberFormat="1" applyFont="1" applyFill="1" applyBorder="1" applyAlignment="1">
      <alignment horizontal="right" vertical="center"/>
    </xf>
    <xf numFmtId="186" fontId="3" fillId="3" borderId="74" xfId="0" applyNumberFormat="1" applyFont="1" applyFill="1" applyBorder="1" applyAlignment="1">
      <alignment horizontal="right" vertical="center"/>
    </xf>
    <xf numFmtId="178" fontId="3" fillId="2" borderId="67" xfId="0" applyNumberFormat="1" applyFont="1" applyFill="1" applyBorder="1" applyAlignment="1">
      <alignment horizontal="right" vertical="center"/>
    </xf>
    <xf numFmtId="178" fontId="3" fillId="2" borderId="143" xfId="0" applyNumberFormat="1" applyFont="1" applyFill="1" applyBorder="1" applyAlignment="1">
      <alignment horizontal="right" vertical="center"/>
    </xf>
    <xf numFmtId="191" fontId="3" fillId="3" borderId="147" xfId="0" applyNumberFormat="1" applyFont="1" applyFill="1" applyBorder="1" applyAlignment="1">
      <alignment horizontal="right" vertical="center"/>
    </xf>
    <xf numFmtId="191" fontId="3" fillId="3" borderId="148" xfId="0" applyNumberFormat="1" applyFont="1" applyFill="1" applyBorder="1" applyAlignment="1">
      <alignment horizontal="right" vertical="center"/>
    </xf>
    <xf numFmtId="0" fontId="51" fillId="0" borderId="25" xfId="0" applyFont="1" applyFill="1" applyBorder="1" applyAlignment="1">
      <alignment horizontal="left" wrapText="1"/>
    </xf>
    <xf numFmtId="191" fontId="3" fillId="3" borderId="50" xfId="0" applyNumberFormat="1" applyFont="1" applyFill="1" applyBorder="1" applyAlignment="1">
      <alignment horizontal="right" vertical="center"/>
    </xf>
    <xf numFmtId="191" fontId="3" fillId="3" borderId="74" xfId="0" applyNumberFormat="1" applyFont="1" applyFill="1" applyBorder="1" applyAlignment="1">
      <alignment horizontal="right" vertical="center"/>
    </xf>
    <xf numFmtId="0" fontId="48" fillId="0" borderId="0" xfId="0" applyFont="1" applyFill="1" applyAlignment="1">
      <alignment horizontal="center" vertical="center" shrinkToFit="1"/>
    </xf>
    <xf numFmtId="0" fontId="48" fillId="0" borderId="0" xfId="0" applyFont="1" applyFill="1" applyAlignment="1">
      <alignment horizontal="center" shrinkToFit="1"/>
    </xf>
    <xf numFmtId="193" fontId="3" fillId="3" borderId="67" xfId="0" applyNumberFormat="1" applyFont="1" applyFill="1" applyBorder="1" applyAlignment="1">
      <alignment horizontal="right" vertical="center"/>
    </xf>
    <xf numFmtId="193" fontId="3" fillId="3" borderId="75" xfId="0" applyNumberFormat="1" applyFont="1" applyFill="1" applyBorder="1" applyAlignment="1">
      <alignment horizontal="right" vertical="center"/>
    </xf>
    <xf numFmtId="193" fontId="3" fillId="3" borderId="65" xfId="0" applyNumberFormat="1" applyFont="1" applyFill="1" applyBorder="1" applyAlignment="1">
      <alignment horizontal="right" vertical="center"/>
    </xf>
    <xf numFmtId="193" fontId="3" fillId="3" borderId="73" xfId="0" applyNumberFormat="1" applyFont="1" applyFill="1" applyBorder="1" applyAlignment="1">
      <alignment horizontal="right" vertical="center"/>
    </xf>
    <xf numFmtId="0" fontId="48" fillId="0" borderId="0" xfId="0" applyFont="1" applyFill="1" applyAlignment="1">
      <alignment horizontal="center" vertical="center" wrapText="1"/>
    </xf>
    <xf numFmtId="0" fontId="3" fillId="0" borderId="114" xfId="0" applyFont="1" applyFill="1" applyBorder="1" applyAlignment="1">
      <alignment horizontal="center" vertical="center" wrapText="1"/>
    </xf>
    <xf numFmtId="191" fontId="3" fillId="3" borderId="149" xfId="0" applyNumberFormat="1" applyFont="1" applyFill="1" applyBorder="1" applyAlignment="1">
      <alignment horizontal="center" vertical="center"/>
    </xf>
    <xf numFmtId="191" fontId="3" fillId="3" borderId="150" xfId="0" applyNumberFormat="1" applyFont="1" applyFill="1" applyBorder="1" applyAlignment="1">
      <alignment horizontal="center" vertical="center"/>
    </xf>
    <xf numFmtId="191" fontId="3" fillId="3" borderId="81" xfId="0" applyNumberFormat="1" applyFont="1" applyFill="1" applyBorder="1" applyAlignment="1">
      <alignment horizontal="center" vertical="center"/>
    </xf>
    <xf numFmtId="193" fontId="3" fillId="3" borderId="50" xfId="0" applyNumberFormat="1" applyFont="1" applyFill="1" applyBorder="1" applyAlignment="1">
      <alignment horizontal="right" vertical="center"/>
    </xf>
    <xf numFmtId="193" fontId="3" fillId="3" borderId="74" xfId="0" applyNumberFormat="1" applyFont="1" applyFill="1" applyBorder="1" applyAlignment="1">
      <alignment horizontal="right" vertical="center"/>
    </xf>
    <xf numFmtId="0" fontId="3" fillId="0" borderId="80" xfId="0" applyFont="1" applyFill="1" applyBorder="1" applyAlignment="1">
      <alignment horizontal="center" vertical="center" wrapText="1"/>
    </xf>
    <xf numFmtId="0" fontId="3" fillId="0" borderId="150" xfId="0" applyFont="1" applyFill="1" applyBorder="1" applyAlignment="1">
      <alignment horizontal="center" vertical="center"/>
    </xf>
    <xf numFmtId="0" fontId="3" fillId="0" borderId="151" xfId="0" applyFont="1" applyFill="1" applyBorder="1" applyAlignment="1">
      <alignment horizontal="center" vertical="center"/>
    </xf>
    <xf numFmtId="179" fontId="3" fillId="2" borderId="68" xfId="0" applyNumberFormat="1" applyFont="1" applyFill="1" applyBorder="1" applyAlignment="1">
      <alignment horizontal="right" vertical="center"/>
    </xf>
    <xf numFmtId="179" fontId="3" fillId="2" borderId="135" xfId="0" applyNumberFormat="1" applyFont="1" applyFill="1" applyBorder="1" applyAlignment="1">
      <alignment horizontal="right" vertical="center"/>
    </xf>
    <xf numFmtId="193" fontId="3" fillId="3" borderId="68" xfId="0" applyNumberFormat="1" applyFont="1" applyFill="1" applyBorder="1" applyAlignment="1">
      <alignment horizontal="right" vertical="center"/>
    </xf>
    <xf numFmtId="193" fontId="3" fillId="3" borderId="152" xfId="0" applyNumberFormat="1" applyFont="1" applyFill="1" applyBorder="1" applyAlignment="1">
      <alignment horizontal="right" vertical="center"/>
    </xf>
    <xf numFmtId="0" fontId="0" fillId="0" borderId="0" xfId="0" applyFont="1" applyFill="1" applyAlignment="1">
      <alignment horizontal="left" vertical="top" wrapText="1"/>
    </xf>
    <xf numFmtId="0" fontId="44" fillId="0" borderId="0" xfId="0" applyFont="1" applyFill="1" applyAlignment="1">
      <alignment horizontal="left" vertical="top" wrapText="1"/>
    </xf>
    <xf numFmtId="0" fontId="3" fillId="0" borderId="6"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178" fontId="3" fillId="0" borderId="22" xfId="0" applyNumberFormat="1" applyFont="1" applyFill="1" applyBorder="1" applyAlignment="1">
      <alignment horizontal="center" vertical="center"/>
    </xf>
    <xf numFmtId="187" fontId="0" fillId="3" borderId="22" xfId="0" applyNumberFormat="1" applyFont="1" applyFill="1" applyBorder="1" applyAlignment="1">
      <alignment horizontal="center" vertical="center"/>
    </xf>
    <xf numFmtId="187" fontId="0" fillId="3" borderId="8" xfId="0" applyNumberFormat="1" applyFont="1" applyFill="1" applyBorder="1" applyAlignment="1">
      <alignment horizontal="center" vertical="center"/>
    </xf>
    <xf numFmtId="0" fontId="3" fillId="0" borderId="11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12" xfId="0" applyFont="1" applyFill="1" applyBorder="1" applyAlignment="1">
      <alignment horizontal="center" vertical="center" wrapText="1"/>
    </xf>
    <xf numFmtId="0" fontId="3" fillId="0" borderId="113" xfId="0" applyFont="1" applyFill="1" applyBorder="1" applyAlignment="1">
      <alignment horizontal="center" vertical="center" wrapText="1"/>
    </xf>
    <xf numFmtId="0" fontId="3" fillId="0" borderId="28" xfId="0" applyFont="1" applyFill="1" applyBorder="1" applyAlignment="1">
      <alignment horizontal="center" vertical="center" wrapText="1"/>
    </xf>
    <xf numFmtId="178" fontId="0" fillId="3" borderId="52" xfId="0" applyNumberFormat="1" applyFont="1" applyFill="1" applyBorder="1" applyAlignment="1">
      <alignment horizontal="center" vertical="center" wrapText="1"/>
    </xf>
    <xf numFmtId="178" fontId="0" fillId="3" borderId="72" xfId="0" applyNumberFormat="1" applyFont="1" applyFill="1" applyBorder="1" applyAlignment="1">
      <alignment horizontal="center" vertical="center" wrapText="1"/>
    </xf>
    <xf numFmtId="181" fontId="0" fillId="0" borderId="50" xfId="0" applyNumberFormat="1" applyFont="1" applyFill="1" applyBorder="1" applyAlignment="1">
      <alignment horizontal="center" vertical="center"/>
    </xf>
    <xf numFmtId="181" fontId="0" fillId="0" borderId="72"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184" fontId="3" fillId="3" borderId="79" xfId="0" applyNumberFormat="1" applyFont="1" applyFill="1" applyBorder="1" applyAlignment="1">
      <alignment horizontal="center" vertical="center"/>
    </xf>
    <xf numFmtId="184" fontId="3" fillId="3" borderId="22" xfId="0" applyNumberFormat="1" applyFont="1" applyFill="1" applyBorder="1" applyAlignment="1">
      <alignment horizontal="center" vertical="center"/>
    </xf>
    <xf numFmtId="0" fontId="3" fillId="0" borderId="14" xfId="0" applyFont="1" applyFill="1" applyBorder="1" applyAlignment="1">
      <alignment horizontal="center" vertical="center"/>
    </xf>
    <xf numFmtId="0" fontId="3" fillId="0" borderId="16" xfId="0" applyFont="1" applyFill="1" applyBorder="1" applyAlignment="1">
      <alignment horizontal="center" vertical="center"/>
    </xf>
    <xf numFmtId="184" fontId="3" fillId="3" borderId="8" xfId="0" applyNumberFormat="1" applyFont="1" applyFill="1" applyBorder="1" applyAlignment="1">
      <alignment horizontal="center" vertical="center"/>
    </xf>
    <xf numFmtId="178" fontId="3" fillId="3" borderId="22" xfId="0" applyNumberFormat="1" applyFont="1" applyFill="1" applyBorder="1" applyAlignment="1">
      <alignment horizontal="center" vertical="center"/>
    </xf>
    <xf numFmtId="0" fontId="3" fillId="0" borderId="153" xfId="0" applyFont="1" applyFill="1" applyBorder="1" applyAlignment="1">
      <alignment horizontal="center" vertical="center" wrapText="1"/>
    </xf>
    <xf numFmtId="0" fontId="3" fillId="0" borderId="154" xfId="0" applyFont="1" applyFill="1" applyBorder="1" applyAlignment="1">
      <alignment horizontal="center" vertical="center" wrapText="1"/>
    </xf>
    <xf numFmtId="179" fontId="3" fillId="3" borderId="50" xfId="0" applyNumberFormat="1" applyFont="1" applyFill="1" applyBorder="1" applyAlignment="1">
      <alignment horizontal="right" vertical="center"/>
    </xf>
    <xf numFmtId="179" fontId="3" fillId="3" borderId="74" xfId="0" applyNumberFormat="1" applyFont="1" applyFill="1" applyBorder="1" applyAlignment="1">
      <alignment horizontal="right" vertical="center"/>
    </xf>
    <xf numFmtId="179" fontId="3" fillId="2" borderId="152" xfId="0" applyNumberFormat="1" applyFont="1" applyFill="1" applyBorder="1" applyAlignment="1">
      <alignment horizontal="right" vertical="center"/>
    </xf>
    <xf numFmtId="179" fontId="3" fillId="2" borderId="73" xfId="0" applyNumberFormat="1" applyFont="1" applyFill="1" applyBorder="1" applyAlignment="1">
      <alignment horizontal="right" vertical="center"/>
    </xf>
    <xf numFmtId="0" fontId="9" fillId="0" borderId="136" xfId="0" applyFont="1" applyFill="1" applyBorder="1" applyAlignment="1">
      <alignment horizontal="center" vertical="center" wrapText="1"/>
    </xf>
    <xf numFmtId="179" fontId="3" fillId="2" borderId="75" xfId="0" applyNumberFormat="1" applyFont="1" applyFill="1" applyBorder="1" applyAlignment="1">
      <alignment horizontal="right" vertical="center"/>
    </xf>
    <xf numFmtId="179" fontId="3" fillId="2" borderId="50" xfId="0" applyNumberFormat="1" applyFont="1" applyFill="1" applyBorder="1" applyAlignment="1">
      <alignment horizontal="right" vertical="center"/>
    </xf>
    <xf numFmtId="179" fontId="3" fillId="2" borderId="74" xfId="0" applyNumberFormat="1" applyFont="1" applyFill="1" applyBorder="1" applyAlignment="1">
      <alignment horizontal="right" vertical="center"/>
    </xf>
    <xf numFmtId="0" fontId="48" fillId="0" borderId="0" xfId="0" applyFont="1" applyFill="1" applyBorder="1" applyAlignment="1">
      <alignment horizontal="left" vertical="center" shrinkToFit="1"/>
    </xf>
    <xf numFmtId="0" fontId="3" fillId="0" borderId="65" xfId="0" applyFont="1" applyFill="1" applyBorder="1" applyAlignment="1">
      <alignment horizontal="center"/>
    </xf>
    <xf numFmtId="0" fontId="3" fillId="0" borderId="4" xfId="0" applyFont="1" applyFill="1" applyBorder="1" applyAlignment="1">
      <alignment horizontal="center"/>
    </xf>
    <xf numFmtId="0" fontId="3" fillId="0" borderId="13" xfId="0" applyFont="1" applyFill="1" applyBorder="1" applyAlignment="1">
      <alignment horizontal="center" vertical="center" wrapText="1"/>
    </xf>
    <xf numFmtId="0" fontId="3" fillId="0" borderId="48" xfId="0" applyFont="1" applyFill="1" applyBorder="1" applyAlignment="1">
      <alignment horizontal="center" vertical="center" wrapText="1"/>
    </xf>
    <xf numFmtId="185" fontId="44" fillId="3" borderId="65" xfId="0" applyNumberFormat="1" applyFont="1" applyFill="1" applyBorder="1" applyAlignment="1">
      <alignment horizontal="center" vertical="center"/>
    </xf>
    <xf numFmtId="0" fontId="44" fillId="3" borderId="3" xfId="0" applyFont="1" applyFill="1" applyBorder="1" applyAlignment="1">
      <alignment horizontal="center" vertical="center"/>
    </xf>
    <xf numFmtId="0" fontId="44" fillId="3" borderId="4" xfId="0" applyFont="1" applyFill="1" applyBorder="1" applyAlignment="1">
      <alignment horizontal="center" vertical="center"/>
    </xf>
    <xf numFmtId="0" fontId="44" fillId="3" borderId="10" xfId="0" applyFont="1" applyFill="1" applyBorder="1" applyAlignment="1">
      <alignment horizontal="center" vertical="center"/>
    </xf>
    <xf numFmtId="185" fontId="44" fillId="3" borderId="10" xfId="0" applyNumberFormat="1" applyFont="1" applyFill="1" applyBorder="1" applyAlignment="1">
      <alignment horizontal="center" vertical="center" wrapText="1"/>
    </xf>
    <xf numFmtId="0" fontId="52" fillId="0" borderId="111" xfId="0" applyFont="1" applyFill="1" applyBorder="1" applyAlignment="1">
      <alignment horizontal="center" vertical="center" wrapText="1"/>
    </xf>
    <xf numFmtId="0" fontId="52" fillId="0" borderId="25" xfId="0" applyFont="1" applyFill="1" applyBorder="1" applyAlignment="1">
      <alignment horizontal="center" vertical="center" wrapText="1"/>
    </xf>
    <xf numFmtId="0" fontId="52" fillId="0" borderId="15" xfId="0" applyFont="1" applyFill="1" applyBorder="1" applyAlignment="1">
      <alignment horizontal="center" vertical="center" wrapText="1"/>
    </xf>
    <xf numFmtId="0" fontId="52" fillId="0" borderId="112"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52" fillId="0" borderId="113" xfId="0" applyFont="1" applyFill="1" applyBorder="1" applyAlignment="1">
      <alignment horizontal="center" vertical="center" wrapText="1"/>
    </xf>
    <xf numFmtId="0" fontId="13" fillId="3" borderId="0" xfId="0" applyFont="1" applyFill="1" applyAlignment="1">
      <alignment horizontal="right" vertical="center"/>
    </xf>
    <xf numFmtId="0" fontId="0" fillId="0" borderId="65" xfId="0" applyFont="1" applyFill="1" applyBorder="1" applyAlignment="1">
      <alignment horizontal="center" vertical="center" wrapText="1"/>
    </xf>
    <xf numFmtId="0" fontId="0" fillId="0" borderId="4" xfId="0" applyFont="1" applyFill="1" applyBorder="1" applyAlignment="1">
      <alignment horizontal="center" vertical="center"/>
    </xf>
    <xf numFmtId="0" fontId="44" fillId="0" borderId="10" xfId="0" applyFont="1" applyFill="1" applyBorder="1" applyAlignment="1">
      <alignment horizontal="center" vertical="center" wrapText="1"/>
    </xf>
    <xf numFmtId="0" fontId="44" fillId="0" borderId="10" xfId="0" applyFont="1" applyFill="1" applyBorder="1" applyAlignment="1">
      <alignment horizontal="center" vertical="center"/>
    </xf>
    <xf numFmtId="0" fontId="44" fillId="0" borderId="65"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4" xfId="0" applyFont="1" applyFill="1" applyBorder="1" applyAlignment="1">
      <alignment horizontal="center" vertical="center" wrapText="1"/>
    </xf>
    <xf numFmtId="184" fontId="0" fillId="3" borderId="66" xfId="0" applyNumberFormat="1" applyFont="1" applyFill="1" applyBorder="1" applyAlignment="1">
      <alignment horizontal="center" vertical="center" wrapText="1"/>
    </xf>
    <xf numFmtId="184" fontId="0" fillId="3" borderId="12" xfId="0" applyNumberFormat="1" applyFont="1" applyFill="1" applyBorder="1" applyAlignment="1">
      <alignment horizontal="center" vertical="center" wrapText="1"/>
    </xf>
    <xf numFmtId="184" fontId="0" fillId="3" borderId="101" xfId="0" applyNumberFormat="1" applyFont="1" applyFill="1" applyBorder="1" applyAlignment="1">
      <alignment horizontal="center" vertical="center" wrapText="1"/>
    </xf>
    <xf numFmtId="184" fontId="0" fillId="3" borderId="102" xfId="0" applyNumberFormat="1" applyFont="1" applyFill="1" applyBorder="1" applyAlignment="1">
      <alignment horizontal="center" vertical="center" wrapText="1"/>
    </xf>
    <xf numFmtId="184" fontId="0" fillId="3" borderId="64" xfId="0" applyNumberFormat="1" applyFont="1" applyFill="1" applyBorder="1" applyAlignment="1">
      <alignment horizontal="center" vertical="center" wrapText="1"/>
    </xf>
    <xf numFmtId="184" fontId="0" fillId="3" borderId="2" xfId="0" applyNumberFormat="1" applyFont="1" applyFill="1" applyBorder="1" applyAlignment="1">
      <alignment horizontal="center" vertical="center" wrapText="1"/>
    </xf>
    <xf numFmtId="185" fontId="0" fillId="3" borderId="1" xfId="0" applyNumberFormat="1" applyFont="1" applyFill="1" applyBorder="1" applyAlignment="1">
      <alignment horizontal="center" vertical="top" wrapText="1"/>
    </xf>
    <xf numFmtId="0" fontId="3" fillId="0" borderId="23"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7" xfId="0" applyFont="1" applyFill="1" applyBorder="1" applyAlignment="1">
      <alignment horizontal="center" vertical="center" wrapText="1"/>
    </xf>
    <xf numFmtId="0" fontId="48" fillId="0" borderId="0" xfId="0" applyFont="1" applyFill="1" applyAlignment="1">
      <alignment horizontal="center" vertical="center"/>
    </xf>
    <xf numFmtId="0" fontId="53" fillId="0" borderId="136" xfId="0" applyFont="1" applyFill="1" applyBorder="1" applyAlignment="1">
      <alignment horizontal="center" vertical="center"/>
    </xf>
    <xf numFmtId="0" fontId="53" fillId="0" borderId="137" xfId="0" applyFont="1" applyFill="1" applyBorder="1" applyAlignment="1">
      <alignment horizontal="center" vertical="center"/>
    </xf>
    <xf numFmtId="0" fontId="53" fillId="0" borderId="138" xfId="0" applyFont="1" applyFill="1" applyBorder="1" applyAlignment="1">
      <alignment horizontal="center" vertical="center"/>
    </xf>
    <xf numFmtId="0" fontId="45" fillId="0" borderId="23" xfId="0" applyFont="1" applyFill="1" applyBorder="1" applyAlignment="1">
      <alignment horizontal="center" vertical="center" wrapText="1"/>
    </xf>
    <xf numFmtId="0" fontId="45" fillId="0" borderId="23" xfId="0" applyFont="1" applyFill="1" applyBorder="1" applyAlignment="1">
      <alignment horizontal="center" vertical="center"/>
    </xf>
    <xf numFmtId="0" fontId="45" fillId="0" borderId="17" xfId="0" applyFont="1" applyFill="1" applyBorder="1" applyAlignment="1">
      <alignment horizontal="center" vertical="center"/>
    </xf>
    <xf numFmtId="0" fontId="3" fillId="0" borderId="155" xfId="0" applyFont="1" applyFill="1" applyBorder="1" applyAlignment="1">
      <alignment horizontal="center" vertical="center"/>
    </xf>
    <xf numFmtId="0" fontId="3" fillId="0" borderId="156" xfId="0" applyFont="1" applyFill="1" applyBorder="1" applyAlignment="1">
      <alignment horizontal="center" vertical="center"/>
    </xf>
    <xf numFmtId="0" fontId="3" fillId="0" borderId="157" xfId="0" applyFont="1" applyFill="1" applyBorder="1" applyAlignment="1">
      <alignment horizontal="center" vertical="center" wrapText="1"/>
    </xf>
    <xf numFmtId="0" fontId="3" fillId="0" borderId="14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5" fillId="0" borderId="34" xfId="0" applyFont="1" applyFill="1" applyBorder="1" applyAlignment="1">
      <alignment horizontal="left" wrapText="1"/>
    </xf>
    <xf numFmtId="0" fontId="45" fillId="0" borderId="155" xfId="0" applyFont="1" applyFill="1" applyBorder="1" applyAlignment="1">
      <alignment horizontal="center" vertical="center" wrapText="1"/>
    </xf>
    <xf numFmtId="0" fontId="45" fillId="0" borderId="156" xfId="0" applyFont="1" applyFill="1" applyBorder="1" applyAlignment="1">
      <alignment horizontal="center" vertical="center" wrapText="1"/>
    </xf>
    <xf numFmtId="0" fontId="45" fillId="0" borderId="24" xfId="0" applyFont="1" applyFill="1" applyBorder="1" applyAlignment="1">
      <alignment horizontal="center" vertical="center" wrapText="1"/>
    </xf>
    <xf numFmtId="0" fontId="45" fillId="0" borderId="51" xfId="0" applyFont="1" applyFill="1" applyBorder="1" applyAlignment="1">
      <alignment horizontal="center" vertical="center" wrapText="1"/>
    </xf>
    <xf numFmtId="0" fontId="45" fillId="0" borderId="53" xfId="0" applyFont="1" applyFill="1" applyBorder="1" applyAlignment="1">
      <alignment horizontal="center" vertical="center" wrapText="1"/>
    </xf>
    <xf numFmtId="0" fontId="45" fillId="0" borderId="145" xfId="0" applyFont="1" applyFill="1" applyBorder="1" applyAlignment="1">
      <alignment horizontal="center" vertical="center" wrapText="1"/>
    </xf>
    <xf numFmtId="0" fontId="3" fillId="0" borderId="155" xfId="0" applyFont="1" applyFill="1" applyBorder="1" applyAlignment="1">
      <alignment horizontal="center" vertical="center" wrapText="1"/>
    </xf>
    <xf numFmtId="0" fontId="3" fillId="0" borderId="15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58" xfId="0" applyFont="1" applyFill="1" applyBorder="1" applyAlignment="1">
      <alignment horizontal="center" vertical="center"/>
    </xf>
    <xf numFmtId="0" fontId="3" fillId="0" borderId="159" xfId="0" applyFont="1" applyFill="1" applyBorder="1" applyAlignment="1">
      <alignment horizontal="center" vertical="center"/>
    </xf>
    <xf numFmtId="0" fontId="45" fillId="0" borderId="158" xfId="0" applyFont="1" applyFill="1" applyBorder="1" applyAlignment="1">
      <alignment horizontal="center" vertical="center"/>
    </xf>
    <xf numFmtId="0" fontId="45" fillId="0" borderId="159" xfId="0" applyFont="1" applyFill="1" applyBorder="1" applyAlignment="1">
      <alignment horizontal="center" vertical="center"/>
    </xf>
    <xf numFmtId="0" fontId="45" fillId="0" borderId="17" xfId="0" applyFont="1" applyFill="1" applyBorder="1" applyAlignment="1">
      <alignment horizontal="center" vertical="center" wrapText="1"/>
    </xf>
    <xf numFmtId="178" fontId="45" fillId="3" borderId="10" xfId="0" applyNumberFormat="1" applyFont="1" applyFill="1" applyBorder="1" applyAlignment="1">
      <alignment horizontal="center" vertical="center"/>
    </xf>
    <xf numFmtId="188" fontId="45" fillId="3" borderId="10" xfId="0" applyNumberFormat="1" applyFont="1" applyFill="1" applyBorder="1" applyAlignment="1">
      <alignment horizontal="center" vertical="center"/>
    </xf>
    <xf numFmtId="188" fontId="45" fillId="3" borderId="65" xfId="0" applyNumberFormat="1" applyFont="1" applyFill="1" applyBorder="1" applyAlignment="1">
      <alignment horizontal="center" vertical="center"/>
    </xf>
    <xf numFmtId="188" fontId="45" fillId="3" borderId="3" xfId="0" applyNumberFormat="1" applyFont="1" applyFill="1" applyBorder="1" applyAlignment="1">
      <alignment horizontal="center" vertical="center"/>
    </xf>
    <xf numFmtId="188" fontId="45" fillId="3" borderId="4" xfId="0" applyNumberFormat="1" applyFont="1" applyFill="1" applyBorder="1" applyAlignment="1">
      <alignment horizontal="center" vertical="center"/>
    </xf>
    <xf numFmtId="178" fontId="45" fillId="3" borderId="97" xfId="0" applyNumberFormat="1" applyFont="1" applyFill="1" applyBorder="1" applyAlignment="1">
      <alignment horizontal="center" vertical="center"/>
    </xf>
    <xf numFmtId="188" fontId="45" fillId="3" borderId="97" xfId="0" applyNumberFormat="1" applyFont="1" applyFill="1" applyBorder="1" applyAlignment="1">
      <alignment horizontal="center" vertical="center"/>
    </xf>
    <xf numFmtId="188" fontId="45" fillId="3" borderId="73" xfId="0" applyNumberFormat="1" applyFont="1" applyFill="1" applyBorder="1" applyAlignment="1">
      <alignment horizontal="center" vertical="center"/>
    </xf>
    <xf numFmtId="188" fontId="45" fillId="3" borderId="160" xfId="0" applyNumberFormat="1" applyFont="1" applyFill="1" applyBorder="1" applyAlignment="1">
      <alignment horizontal="center" vertical="center"/>
    </xf>
    <xf numFmtId="188" fontId="45" fillId="3" borderId="161" xfId="0" applyNumberFormat="1" applyFont="1" applyFill="1" applyBorder="1" applyAlignment="1">
      <alignment horizontal="center" vertical="center"/>
    </xf>
    <xf numFmtId="188" fontId="45" fillId="3" borderId="162" xfId="0" applyNumberFormat="1" applyFont="1" applyFill="1" applyBorder="1" applyAlignment="1">
      <alignment horizontal="center" vertical="center"/>
    </xf>
    <xf numFmtId="0" fontId="45" fillId="0" borderId="25" xfId="0" applyFont="1" applyFill="1" applyBorder="1" applyAlignment="1">
      <alignment horizontal="center" vertical="center" wrapText="1"/>
    </xf>
    <xf numFmtId="0" fontId="45" fillId="0" borderId="11" xfId="0" applyFont="1" applyFill="1" applyBorder="1" applyAlignment="1">
      <alignment horizontal="center" vertical="center" wrapText="1"/>
    </xf>
    <xf numFmtId="178" fontId="45" fillId="3" borderId="36" xfId="0" applyNumberFormat="1" applyFont="1" applyFill="1" applyBorder="1" applyAlignment="1">
      <alignment horizontal="center" vertical="center"/>
    </xf>
    <xf numFmtId="188" fontId="45" fillId="3" borderId="163" xfId="0" applyNumberFormat="1" applyFont="1" applyFill="1" applyBorder="1" applyAlignment="1">
      <alignment horizontal="center" vertical="center"/>
    </xf>
    <xf numFmtId="188" fontId="45" fillId="3" borderId="67" xfId="0" applyNumberFormat="1" applyFont="1" applyFill="1" applyBorder="1" applyAlignment="1">
      <alignment horizontal="center" vertical="center"/>
    </xf>
    <xf numFmtId="188" fontId="45" fillId="3" borderId="14" xfId="0" applyNumberFormat="1" applyFont="1" applyFill="1" applyBorder="1" applyAlignment="1">
      <alignment horizontal="center" vertical="center"/>
    </xf>
    <xf numFmtId="188" fontId="45" fillId="3" borderId="143" xfId="0" applyNumberFormat="1" applyFont="1" applyFill="1" applyBorder="1" applyAlignment="1">
      <alignment horizontal="center" vertical="center"/>
    </xf>
    <xf numFmtId="0" fontId="45" fillId="0" borderId="6" xfId="0" applyFont="1" applyFill="1" applyBorder="1" applyAlignment="1">
      <alignment horizontal="center" vertical="center" wrapText="1"/>
    </xf>
    <xf numFmtId="188" fontId="45" fillId="3" borderId="75" xfId="0" applyNumberFormat="1" applyFont="1" applyFill="1" applyBorder="1" applyAlignment="1">
      <alignment horizontal="center" vertical="center"/>
    </xf>
    <xf numFmtId="0" fontId="45" fillId="0" borderId="29" xfId="0" applyFont="1" applyFill="1" applyBorder="1" applyAlignment="1">
      <alignment horizontal="center" vertical="center" wrapText="1"/>
    </xf>
    <xf numFmtId="0" fontId="45" fillId="0" borderId="28" xfId="0" applyFont="1" applyFill="1" applyBorder="1" applyAlignment="1">
      <alignment horizontal="center" vertical="center" wrapText="1"/>
    </xf>
    <xf numFmtId="0" fontId="45" fillId="0" borderId="144" xfId="0" applyFont="1" applyFill="1" applyBorder="1" applyAlignment="1">
      <alignment horizontal="center" vertical="center" wrapText="1"/>
    </xf>
    <xf numFmtId="188" fontId="45" fillId="3" borderId="36" xfId="0" applyNumberFormat="1" applyFont="1" applyFill="1" applyBorder="1" applyAlignment="1">
      <alignment horizontal="center" vertical="center"/>
    </xf>
    <xf numFmtId="0" fontId="45" fillId="0" borderId="15" xfId="0" applyFont="1" applyFill="1" applyBorder="1" applyAlignment="1">
      <alignment horizontal="center" vertical="center" wrapText="1"/>
    </xf>
    <xf numFmtId="0" fontId="45" fillId="0" borderId="113" xfId="0" applyFont="1" applyFill="1" applyBorder="1" applyAlignment="1">
      <alignment horizontal="center" vertical="center" wrapText="1"/>
    </xf>
    <xf numFmtId="0" fontId="45" fillId="0" borderId="25" xfId="0" applyFont="1" applyFill="1" applyBorder="1" applyAlignment="1">
      <alignment horizontal="center" vertical="center"/>
    </xf>
    <xf numFmtId="0" fontId="45" fillId="0" borderId="15" xfId="0" applyFont="1" applyFill="1" applyBorder="1" applyAlignment="1">
      <alignment horizontal="center" vertical="center"/>
    </xf>
    <xf numFmtId="188" fontId="45" fillId="3" borderId="19" xfId="0" applyNumberFormat="1" applyFont="1" applyFill="1" applyBorder="1" applyAlignment="1">
      <alignment horizontal="center" vertical="center"/>
    </xf>
    <xf numFmtId="0" fontId="45" fillId="0" borderId="111" xfId="0" applyFont="1" applyFill="1" applyBorder="1" applyAlignment="1">
      <alignment horizontal="center" vertical="center" wrapText="1"/>
    </xf>
    <xf numFmtId="0" fontId="45" fillId="0" borderId="112" xfId="0" applyFont="1" applyFill="1" applyBorder="1" applyAlignment="1">
      <alignment horizontal="center" vertical="center" wrapText="1"/>
    </xf>
    <xf numFmtId="188" fontId="45" fillId="3" borderId="164" xfId="0" applyNumberFormat="1" applyFont="1" applyFill="1" applyBorder="1" applyAlignment="1">
      <alignment horizontal="center" vertical="center"/>
    </xf>
    <xf numFmtId="184" fontId="45" fillId="3" borderId="97" xfId="0" applyNumberFormat="1" applyFont="1" applyFill="1" applyBorder="1" applyAlignment="1">
      <alignment horizontal="center" vertical="center"/>
    </xf>
    <xf numFmtId="184" fontId="45" fillId="3" borderId="164" xfId="0" applyNumberFormat="1" applyFont="1" applyFill="1" applyBorder="1" applyAlignment="1">
      <alignment horizontal="center" vertical="center"/>
    </xf>
    <xf numFmtId="184" fontId="45" fillId="3" borderId="36" xfId="0" applyNumberFormat="1" applyFont="1" applyFill="1" applyBorder="1" applyAlignment="1">
      <alignment horizontal="center" vertical="center"/>
    </xf>
    <xf numFmtId="184" fontId="45" fillId="3" borderId="18" xfId="0" applyNumberFormat="1" applyFont="1" applyFill="1" applyBorder="1" applyAlignment="1">
      <alignment horizontal="center" vertical="center"/>
    </xf>
    <xf numFmtId="0" fontId="45" fillId="0" borderId="9" xfId="0" applyFont="1" applyFill="1" applyBorder="1" applyAlignment="1">
      <alignment horizontal="center" vertical="center" wrapText="1"/>
    </xf>
    <xf numFmtId="178" fontId="45" fillId="2" borderId="36" xfId="0" applyNumberFormat="1" applyFont="1" applyFill="1" applyBorder="1" applyAlignment="1">
      <alignment horizontal="center" vertical="center"/>
    </xf>
    <xf numFmtId="178" fontId="45" fillId="2" borderId="10" xfId="0" applyNumberFormat="1" applyFont="1" applyFill="1" applyBorder="1" applyAlignment="1">
      <alignment horizontal="center" vertical="center"/>
    </xf>
    <xf numFmtId="0" fontId="45" fillId="0" borderId="11" xfId="0" applyFont="1" applyFill="1" applyBorder="1" applyAlignment="1">
      <alignment horizontal="center" vertical="center"/>
    </xf>
    <xf numFmtId="0" fontId="45" fillId="0" borderId="113" xfId="0" applyFont="1" applyFill="1" applyBorder="1" applyAlignment="1">
      <alignment horizontal="center" vertical="center"/>
    </xf>
    <xf numFmtId="0" fontId="45" fillId="0" borderId="154" xfId="0" applyFont="1" applyFill="1" applyBorder="1" applyAlignment="1">
      <alignment horizontal="center" vertical="center" wrapText="1"/>
    </xf>
    <xf numFmtId="188" fontId="45" fillId="3" borderId="18" xfId="0" applyNumberFormat="1" applyFont="1" applyFill="1" applyBorder="1" applyAlignment="1">
      <alignment horizontal="center" vertical="center"/>
    </xf>
  </cellXfs>
  <cellStyles count="5">
    <cellStyle name="桁区切り" xfId="1" builtinId="6"/>
    <cellStyle name="桁区切り 2" xfId="2"/>
    <cellStyle name="標準" xfId="0" builtinId="0"/>
    <cellStyle name="標準 2" xfId="3"/>
    <cellStyle name="標準_Sheet1" xfId="4"/>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350520</xdr:colOff>
      <xdr:row>45</xdr:row>
      <xdr:rowOff>152400</xdr:rowOff>
    </xdr:from>
    <xdr:to>
      <xdr:col>8</xdr:col>
      <xdr:colOff>91440</xdr:colOff>
      <xdr:row>45</xdr:row>
      <xdr:rowOff>563880</xdr:rowOff>
    </xdr:to>
    <xdr:pic>
      <xdr:nvPicPr>
        <xdr:cNvPr id="18621" name="Picture 11"/>
        <xdr:cNvPicPr>
          <a:picLocks noChangeAspect="1" noChangeArrowheads="1"/>
        </xdr:cNvPicPr>
      </xdr:nvPicPr>
      <xdr:blipFill>
        <a:blip xmlns:r="http://schemas.openxmlformats.org/officeDocument/2006/relationships" r:embed="rId1" cstate="print"/>
        <a:srcRect/>
        <a:stretch>
          <a:fillRect/>
        </a:stretch>
      </xdr:blipFill>
      <xdr:spPr bwMode="auto">
        <a:xfrm>
          <a:off x="784860" y="6088380"/>
          <a:ext cx="5189220" cy="411480"/>
        </a:xfrm>
        <a:prstGeom prst="rect">
          <a:avLst/>
        </a:prstGeom>
        <a:noFill/>
        <a:ln w="9525">
          <a:noFill/>
          <a:miter lim="800000"/>
          <a:headEnd/>
          <a:tailEnd/>
        </a:ln>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85"/>
  <sheetViews>
    <sheetView tabSelected="1" zoomScale="70" zoomScaleNormal="70" zoomScaleSheetLayoutView="70" workbookViewId="0">
      <selection activeCell="Y53" sqref="Y53"/>
    </sheetView>
  </sheetViews>
  <sheetFormatPr defaultColWidth="9" defaultRowHeight="13.5" x14ac:dyDescent="0.15"/>
  <cols>
    <col min="1" max="1" width="9.5" style="15" customWidth="1"/>
    <col min="2" max="2" width="12.125" style="15" customWidth="1"/>
    <col min="3" max="3" width="2.5" style="15" hidden="1" customWidth="1"/>
    <col min="4" max="4" width="1.875" style="15" customWidth="1"/>
    <col min="5" max="5" width="27.125" style="15" customWidth="1"/>
    <col min="6" max="6" width="22" style="15" customWidth="1"/>
    <col min="7" max="7" width="16.875" style="15" customWidth="1"/>
    <col min="8" max="8" width="5.625" style="15" customWidth="1"/>
    <col min="9" max="10" width="1.875" style="15" customWidth="1"/>
    <col min="11" max="11" width="25.625" style="15" customWidth="1"/>
    <col min="12" max="12" width="9.625" style="15" bestFit="1" customWidth="1"/>
    <col min="13" max="13" width="2" style="15" customWidth="1"/>
    <col min="14" max="15" width="9" style="15"/>
    <col min="16" max="18" width="2" style="15" customWidth="1"/>
    <col min="19" max="20" width="9" style="15"/>
    <col min="21" max="23" width="2" style="15" customWidth="1"/>
    <col min="24" max="25" width="9" style="15"/>
    <col min="26" max="26" width="2" style="15" customWidth="1"/>
    <col min="27" max="16384" width="9" style="15"/>
  </cols>
  <sheetData>
    <row r="1" spans="1:11" ht="26.25" customHeight="1" x14ac:dyDescent="0.15">
      <c r="K1" s="48"/>
    </row>
    <row r="2" spans="1:11" ht="18.75" customHeight="1" x14ac:dyDescent="0.15"/>
    <row r="3" spans="1:11" ht="18.75" customHeight="1" thickBot="1" x14ac:dyDescent="0.2"/>
    <row r="4" spans="1:11" ht="84.75" customHeight="1" thickTop="1" x14ac:dyDescent="0.15">
      <c r="A4" s="427" t="s">
        <v>377</v>
      </c>
      <c r="B4" s="428"/>
      <c r="C4" s="428"/>
      <c r="D4" s="428"/>
      <c r="E4" s="428"/>
      <c r="F4" s="428"/>
      <c r="G4" s="428"/>
      <c r="H4" s="428"/>
      <c r="I4" s="428"/>
      <c r="J4" s="428"/>
      <c r="K4" s="429"/>
    </row>
    <row r="5" spans="1:11" ht="24" customHeight="1" thickBot="1" x14ac:dyDescent="0.2">
      <c r="A5" s="430"/>
      <c r="B5" s="431"/>
      <c r="C5" s="431"/>
      <c r="D5" s="431"/>
      <c r="E5" s="431"/>
      <c r="F5" s="431"/>
      <c r="G5" s="431"/>
      <c r="H5" s="431"/>
      <c r="I5" s="431"/>
      <c r="J5" s="431"/>
      <c r="K5" s="432"/>
    </row>
    <row r="6" spans="1:11" ht="24" customHeight="1" thickTop="1" x14ac:dyDescent="0.15">
      <c r="A6" s="50"/>
      <c r="B6" s="50"/>
      <c r="C6" s="50"/>
      <c r="D6" s="50"/>
      <c r="E6" s="50"/>
      <c r="F6" s="50"/>
      <c r="G6" s="50"/>
      <c r="H6" s="50"/>
      <c r="I6" s="49"/>
      <c r="J6" s="49"/>
      <c r="K6" s="49"/>
    </row>
    <row r="7" spans="1:11" ht="24" customHeight="1" x14ac:dyDescent="0.15">
      <c r="I7" s="433" t="s">
        <v>60</v>
      </c>
      <c r="J7" s="433"/>
      <c r="K7" s="433"/>
    </row>
    <row r="8" spans="1:11" ht="24" customHeight="1" x14ac:dyDescent="0.15">
      <c r="G8" s="394"/>
      <c r="H8" s="394"/>
      <c r="I8" s="394"/>
      <c r="J8" s="394"/>
      <c r="K8" s="394"/>
    </row>
    <row r="9" spans="1:11" ht="18" customHeight="1" x14ac:dyDescent="0.15">
      <c r="B9" s="51"/>
    </row>
    <row r="10" spans="1:11" s="16" customFormat="1" x14ac:dyDescent="0.15"/>
    <row r="11" spans="1:11" s="16" customFormat="1" x14ac:dyDescent="0.15">
      <c r="E11" s="52"/>
    </row>
    <row r="12" spans="1:11" s="16" customFormat="1" ht="27" customHeight="1" x14ac:dyDescent="0.15">
      <c r="A12" s="434" t="s">
        <v>496</v>
      </c>
      <c r="B12" s="434"/>
      <c r="D12" s="435"/>
      <c r="E12" s="436" t="s">
        <v>128</v>
      </c>
      <c r="F12" s="436"/>
      <c r="G12" s="436"/>
      <c r="H12" s="436"/>
      <c r="I12" s="435"/>
      <c r="J12" s="437"/>
    </row>
    <row r="13" spans="1:11" s="16" customFormat="1" ht="27" customHeight="1" x14ac:dyDescent="0.15">
      <c r="A13" s="434"/>
      <c r="B13" s="434"/>
      <c r="D13" s="435"/>
      <c r="E13" s="438" t="s">
        <v>61</v>
      </c>
      <c r="F13" s="438"/>
      <c r="G13" s="438"/>
      <c r="H13" s="438"/>
      <c r="I13" s="435"/>
      <c r="J13" s="437"/>
    </row>
    <row r="14" spans="1:11" s="16" customFormat="1" ht="24" customHeight="1" x14ac:dyDescent="0.15">
      <c r="A14" s="54"/>
      <c r="B14" s="54"/>
      <c r="D14" s="45"/>
      <c r="E14" s="55"/>
      <c r="F14" s="55"/>
      <c r="G14" s="55"/>
      <c r="H14" s="55"/>
      <c r="I14" s="45"/>
      <c r="J14" s="53"/>
    </row>
    <row r="15" spans="1:11" s="16" customFormat="1" ht="27" customHeight="1" x14ac:dyDescent="0.15">
      <c r="A15" s="434" t="s">
        <v>490</v>
      </c>
      <c r="B15" s="434"/>
      <c r="D15" s="435"/>
      <c r="E15" s="439" t="s">
        <v>438</v>
      </c>
      <c r="F15" s="440"/>
      <c r="G15" s="440"/>
      <c r="H15" s="440"/>
      <c r="I15" s="440"/>
      <c r="J15" s="440"/>
      <c r="K15" s="440"/>
    </row>
    <row r="16" spans="1:11" s="16" customFormat="1" ht="27" customHeight="1" x14ac:dyDescent="0.15">
      <c r="A16" s="434"/>
      <c r="B16" s="434"/>
      <c r="D16" s="435"/>
      <c r="E16" s="438" t="s">
        <v>61</v>
      </c>
      <c r="F16" s="438"/>
      <c r="G16" s="438"/>
      <c r="H16" s="438"/>
      <c r="I16" s="438"/>
      <c r="J16" s="438"/>
      <c r="K16" s="438"/>
    </row>
    <row r="17" spans="1:25" s="16" customFormat="1" x14ac:dyDescent="0.15"/>
    <row r="18" spans="1:25" s="16" customFormat="1" x14ac:dyDescent="0.15"/>
    <row r="19" spans="1:25" s="16" customFormat="1" x14ac:dyDescent="0.15"/>
    <row r="20" spans="1:25" s="16" customFormat="1" ht="15.75" x14ac:dyDescent="0.15">
      <c r="A20" s="435" t="s">
        <v>149</v>
      </c>
      <c r="B20" s="435"/>
      <c r="D20" s="436" t="s">
        <v>150</v>
      </c>
      <c r="E20" s="436"/>
      <c r="F20" s="436"/>
      <c r="G20" s="436"/>
      <c r="H20" s="436"/>
      <c r="I20" s="436"/>
      <c r="J20" s="436"/>
      <c r="K20" s="436"/>
    </row>
    <row r="21" spans="1:25" s="16" customFormat="1" x14ac:dyDescent="0.15">
      <c r="A21" s="435"/>
      <c r="B21" s="435"/>
      <c r="D21" s="438" t="s">
        <v>61</v>
      </c>
      <c r="E21" s="438"/>
      <c r="F21" s="438"/>
      <c r="G21" s="438"/>
      <c r="H21" s="438"/>
      <c r="I21" s="438"/>
      <c r="J21" s="438"/>
      <c r="K21" s="438"/>
    </row>
    <row r="22" spans="1:25" s="16" customFormat="1" x14ac:dyDescent="0.15"/>
    <row r="23" spans="1:25" s="16" customFormat="1" x14ac:dyDescent="0.15"/>
    <row r="24" spans="1:25" s="16" customFormat="1" x14ac:dyDescent="0.15">
      <c r="B24" s="16" t="s">
        <v>123</v>
      </c>
    </row>
    <row r="25" spans="1:25" s="16" customFormat="1" x14ac:dyDescent="0.15"/>
    <row r="26" spans="1:25" s="16" customFormat="1" x14ac:dyDescent="0.15"/>
    <row r="27" spans="1:25" s="16" customFormat="1" x14ac:dyDescent="0.15"/>
    <row r="28" spans="1:25" s="16" customFormat="1" x14ac:dyDescent="0.15"/>
    <row r="29" spans="1:25" s="16" customFormat="1" x14ac:dyDescent="0.15"/>
    <row r="30" spans="1:25" s="16" customFormat="1" ht="72.75" customHeight="1" x14ac:dyDescent="0.15">
      <c r="A30" s="413" t="s">
        <v>491</v>
      </c>
      <c r="B30" s="414"/>
      <c r="C30" s="57"/>
      <c r="D30" s="413" t="s">
        <v>151</v>
      </c>
      <c r="E30" s="414"/>
      <c r="F30" s="56" t="s">
        <v>152</v>
      </c>
      <c r="G30" s="413" t="s">
        <v>492</v>
      </c>
      <c r="H30" s="413"/>
      <c r="I30" s="413"/>
      <c r="J30" s="413" t="s">
        <v>76</v>
      </c>
      <c r="K30" s="413"/>
      <c r="S30" s="81"/>
      <c r="T30" s="165"/>
      <c r="X30" s="81"/>
      <c r="Y30" s="165"/>
    </row>
    <row r="31" spans="1:25" s="16" customFormat="1" ht="30" customHeight="1" x14ac:dyDescent="0.15">
      <c r="A31" s="417"/>
      <c r="B31" s="417"/>
      <c r="C31" s="57"/>
      <c r="D31" s="415" t="s">
        <v>129</v>
      </c>
      <c r="E31" s="416"/>
      <c r="F31" s="138" t="s">
        <v>130</v>
      </c>
      <c r="G31" s="395" t="str">
        <f>IF($A$31="","",表6!D112)</f>
        <v/>
      </c>
      <c r="H31" s="396"/>
      <c r="I31" s="397"/>
      <c r="J31" s="421" t="str">
        <f>IF($A$31="","",IF(G31&lt;0,100,((1-G31/A31)*100)))</f>
        <v/>
      </c>
      <c r="K31" s="422"/>
    </row>
    <row r="32" spans="1:25" s="16" customFormat="1" ht="30" customHeight="1" x14ac:dyDescent="0.15">
      <c r="A32" s="417"/>
      <c r="B32" s="417"/>
      <c r="C32" s="57"/>
      <c r="D32" s="420" t="str">
        <f>IF($A$31="","",O53)</f>
        <v/>
      </c>
      <c r="E32" s="420"/>
      <c r="F32" s="164" t="str">
        <f>IF(A31="","",ROUND(D32/A31,6)*1000)</f>
        <v/>
      </c>
      <c r="G32" s="398"/>
      <c r="H32" s="399"/>
      <c r="I32" s="400"/>
      <c r="J32" s="423"/>
      <c r="K32" s="424"/>
    </row>
    <row r="33" spans="1:21" s="16" customFormat="1" ht="30" customHeight="1" x14ac:dyDescent="0.15">
      <c r="A33" s="417"/>
      <c r="B33" s="417"/>
      <c r="C33" s="57"/>
      <c r="D33" s="416" t="s">
        <v>131</v>
      </c>
      <c r="E33" s="416"/>
      <c r="F33" s="139" t="s">
        <v>132</v>
      </c>
      <c r="G33" s="398"/>
      <c r="H33" s="399"/>
      <c r="I33" s="400"/>
      <c r="J33" s="423"/>
      <c r="K33" s="424"/>
    </row>
    <row r="34" spans="1:21" s="16" customFormat="1" ht="30" customHeight="1" x14ac:dyDescent="0.15">
      <c r="A34" s="417"/>
      <c r="B34" s="417"/>
      <c r="C34" s="57"/>
      <c r="D34" s="418" t="str">
        <f>IF($A$31="","",D32+IF(A31="",0,Y53-T53))</f>
        <v/>
      </c>
      <c r="E34" s="419"/>
      <c r="F34" s="173" t="str">
        <f>IF($A$31="","",ROUND(D34/A31,6)*1000)</f>
        <v/>
      </c>
      <c r="G34" s="401"/>
      <c r="H34" s="402"/>
      <c r="I34" s="403"/>
      <c r="J34" s="425"/>
      <c r="K34" s="426"/>
    </row>
    <row r="35" spans="1:21" s="16" customFormat="1" ht="13.5" customHeight="1" x14ac:dyDescent="0.15">
      <c r="A35" s="301"/>
      <c r="B35" s="301"/>
      <c r="C35" s="61"/>
      <c r="D35" s="302"/>
      <c r="E35" s="302"/>
      <c r="F35" s="302"/>
      <c r="G35" s="303"/>
      <c r="H35" s="303"/>
      <c r="I35" s="303"/>
      <c r="J35" s="304"/>
      <c r="K35" s="304"/>
    </row>
    <row r="36" spans="1:21" s="16" customFormat="1" ht="13.5" customHeight="1" thickBot="1" x14ac:dyDescent="0.2">
      <c r="A36" s="325" t="s">
        <v>411</v>
      </c>
      <c r="B36" s="326"/>
      <c r="C36" s="327"/>
      <c r="D36" s="328"/>
      <c r="E36" s="328"/>
      <c r="F36" s="328"/>
      <c r="G36" s="329"/>
      <c r="H36" s="329"/>
      <c r="I36" s="329"/>
      <c r="J36" s="330"/>
      <c r="K36" s="330"/>
    </row>
    <row r="37" spans="1:21" s="16" customFormat="1" ht="15" customHeight="1" x14ac:dyDescent="0.15">
      <c r="A37" s="441" t="s">
        <v>493</v>
      </c>
      <c r="B37" s="442"/>
      <c r="C37" s="331"/>
      <c r="D37" s="447" t="s">
        <v>439</v>
      </c>
      <c r="E37" s="442"/>
      <c r="F37" s="450" t="s">
        <v>440</v>
      </c>
      <c r="G37" s="453" t="s">
        <v>390</v>
      </c>
      <c r="H37" s="454"/>
      <c r="I37" s="454"/>
      <c r="J37" s="454"/>
      <c r="K37" s="455"/>
    </row>
    <row r="38" spans="1:21" s="16" customFormat="1" ht="15" customHeight="1" x14ac:dyDescent="0.15">
      <c r="A38" s="443"/>
      <c r="B38" s="444"/>
      <c r="C38" s="332"/>
      <c r="D38" s="448"/>
      <c r="E38" s="444"/>
      <c r="F38" s="451"/>
      <c r="G38" s="456"/>
      <c r="H38" s="457"/>
      <c r="I38" s="457"/>
      <c r="J38" s="457"/>
      <c r="K38" s="458"/>
    </row>
    <row r="39" spans="1:21" s="16" customFormat="1" ht="15" customHeight="1" x14ac:dyDescent="0.15">
      <c r="A39" s="445"/>
      <c r="B39" s="446"/>
      <c r="C39" s="333"/>
      <c r="D39" s="449"/>
      <c r="E39" s="446"/>
      <c r="F39" s="452"/>
      <c r="G39" s="459"/>
      <c r="H39" s="460"/>
      <c r="I39" s="460"/>
      <c r="J39" s="460"/>
      <c r="K39" s="461"/>
    </row>
    <row r="40" spans="1:21" s="16" customFormat="1" ht="13.5" customHeight="1" x14ac:dyDescent="0.15">
      <c r="A40" s="479"/>
      <c r="B40" s="480"/>
      <c r="C40" s="334"/>
      <c r="D40" s="462" t="s">
        <v>391</v>
      </c>
      <c r="E40" s="463"/>
      <c r="F40" s="466" t="s">
        <v>392</v>
      </c>
      <c r="G40" s="468"/>
      <c r="H40" s="469"/>
      <c r="I40" s="469"/>
      <c r="J40" s="469"/>
      <c r="K40" s="470"/>
    </row>
    <row r="41" spans="1:21" s="16" customFormat="1" ht="13.5" customHeight="1" x14ac:dyDescent="0.15">
      <c r="A41" s="479"/>
      <c r="B41" s="480"/>
      <c r="C41" s="334"/>
      <c r="D41" s="464"/>
      <c r="E41" s="465"/>
      <c r="F41" s="467"/>
      <c r="G41" s="471"/>
      <c r="H41" s="472"/>
      <c r="I41" s="472"/>
      <c r="J41" s="472"/>
      <c r="K41" s="473"/>
    </row>
    <row r="42" spans="1:21" s="16" customFormat="1" ht="13.5" customHeight="1" x14ac:dyDescent="0.15">
      <c r="A42" s="479"/>
      <c r="B42" s="480"/>
      <c r="C42" s="334"/>
      <c r="D42" s="471"/>
      <c r="E42" s="474"/>
      <c r="F42" s="475"/>
      <c r="G42" s="471"/>
      <c r="H42" s="472"/>
      <c r="I42" s="472"/>
      <c r="J42" s="472"/>
      <c r="K42" s="473"/>
    </row>
    <row r="43" spans="1:21" s="16" customFormat="1" ht="13.5" customHeight="1" x14ac:dyDescent="0.15">
      <c r="A43" s="479"/>
      <c r="B43" s="480"/>
      <c r="C43" s="334"/>
      <c r="D43" s="471"/>
      <c r="E43" s="474"/>
      <c r="F43" s="475"/>
      <c r="G43" s="471"/>
      <c r="H43" s="472"/>
      <c r="I43" s="472"/>
      <c r="J43" s="472"/>
      <c r="K43" s="473"/>
    </row>
    <row r="44" spans="1:21" s="16" customFormat="1" ht="13.5" customHeight="1" x14ac:dyDescent="0.15">
      <c r="A44" s="479"/>
      <c r="B44" s="480"/>
      <c r="C44" s="334"/>
      <c r="D44" s="464" t="s">
        <v>393</v>
      </c>
      <c r="E44" s="465"/>
      <c r="F44" s="467" t="s">
        <v>394</v>
      </c>
      <c r="G44" s="471"/>
      <c r="H44" s="472"/>
      <c r="I44" s="472"/>
      <c r="J44" s="472"/>
      <c r="K44" s="473"/>
    </row>
    <row r="45" spans="1:21" s="16" customFormat="1" ht="13.5" customHeight="1" x14ac:dyDescent="0.15">
      <c r="A45" s="479"/>
      <c r="B45" s="480"/>
      <c r="C45" s="334"/>
      <c r="D45" s="464"/>
      <c r="E45" s="465"/>
      <c r="F45" s="467"/>
      <c r="G45" s="471"/>
      <c r="H45" s="472"/>
      <c r="I45" s="472"/>
      <c r="J45" s="472"/>
      <c r="K45" s="473"/>
      <c r="R45" s="252"/>
      <c r="S45" s="252"/>
      <c r="T45" s="252"/>
    </row>
    <row r="46" spans="1:21" s="16" customFormat="1" x14ac:dyDescent="0.15">
      <c r="A46" s="479"/>
      <c r="B46" s="480"/>
      <c r="C46" s="334"/>
      <c r="D46" s="471"/>
      <c r="E46" s="474"/>
      <c r="F46" s="475"/>
      <c r="G46" s="471"/>
      <c r="H46" s="472"/>
      <c r="I46" s="472"/>
      <c r="J46" s="472"/>
      <c r="K46" s="473"/>
      <c r="M46" s="246"/>
      <c r="N46" s="247"/>
      <c r="O46" s="247"/>
      <c r="P46" s="248"/>
      <c r="Q46" s="305"/>
      <c r="U46" s="248"/>
    </row>
    <row r="47" spans="1:21" s="16" customFormat="1" ht="14.25" thickBot="1" x14ac:dyDescent="0.2">
      <c r="A47" s="481"/>
      <c r="B47" s="482"/>
      <c r="C47" s="335"/>
      <c r="D47" s="476"/>
      <c r="E47" s="483"/>
      <c r="F47" s="484"/>
      <c r="G47" s="476"/>
      <c r="H47" s="477"/>
      <c r="I47" s="477"/>
      <c r="J47" s="477"/>
      <c r="K47" s="478"/>
      <c r="M47" s="249"/>
      <c r="N47" s="81" t="s">
        <v>162</v>
      </c>
      <c r="O47" s="165">
        <f>表1!$K$44</f>
        <v>0</v>
      </c>
      <c r="P47" s="250"/>
      <c r="Q47" s="305"/>
      <c r="S47" s="81" t="s">
        <v>297</v>
      </c>
      <c r="T47" s="285">
        <f>表7!$D$17/1000</f>
        <v>0</v>
      </c>
      <c r="U47" s="250"/>
    </row>
    <row r="48" spans="1:21" s="16" customFormat="1" x14ac:dyDescent="0.15">
      <c r="G48" s="15"/>
      <c r="H48" s="15"/>
      <c r="I48" s="15"/>
      <c r="J48" s="15"/>
      <c r="K48" s="15"/>
      <c r="M48" s="249"/>
      <c r="N48" s="81" t="s">
        <v>163</v>
      </c>
      <c r="O48" s="165">
        <f>表2!$E$38</f>
        <v>0</v>
      </c>
      <c r="P48" s="250"/>
      <c r="Q48" s="305"/>
      <c r="R48" s="61"/>
      <c r="S48" s="81" t="s">
        <v>298</v>
      </c>
      <c r="T48" s="285">
        <f>表8!$E$17/1000</f>
        <v>0</v>
      </c>
      <c r="U48" s="250"/>
    </row>
    <row r="49" spans="1:26" s="16" customFormat="1" ht="14.25" thickBot="1" x14ac:dyDescent="0.2">
      <c r="A49" s="16" t="s">
        <v>62</v>
      </c>
      <c r="B49" s="15"/>
      <c r="E49" s="15"/>
      <c r="M49" s="249"/>
      <c r="N49" s="81" t="s">
        <v>164</v>
      </c>
      <c r="O49" s="165">
        <f>表3!$I$38</f>
        <v>0</v>
      </c>
      <c r="P49" s="250"/>
      <c r="R49" s="249"/>
      <c r="S49" s="81" t="s">
        <v>299</v>
      </c>
      <c r="T49" s="285">
        <f>表9!$D$17/1000</f>
        <v>0</v>
      </c>
      <c r="U49" s="250"/>
    </row>
    <row r="50" spans="1:26" s="16" customFormat="1" x14ac:dyDescent="0.15">
      <c r="A50" s="404"/>
      <c r="B50" s="405"/>
      <c r="C50" s="405"/>
      <c r="D50" s="405"/>
      <c r="E50" s="405"/>
      <c r="F50" s="405"/>
      <c r="G50" s="405"/>
      <c r="H50" s="405"/>
      <c r="I50" s="405"/>
      <c r="J50" s="405"/>
      <c r="K50" s="406"/>
      <c r="M50" s="249"/>
      <c r="N50" s="81" t="s">
        <v>165</v>
      </c>
      <c r="O50" s="165">
        <f>表4!$E$18</f>
        <v>0</v>
      </c>
      <c r="P50" s="250"/>
      <c r="R50" s="249"/>
      <c r="S50" s="81" t="s">
        <v>300</v>
      </c>
      <c r="T50" s="285">
        <f>表10!$E$17/1000</f>
        <v>0</v>
      </c>
      <c r="U50" s="250"/>
    </row>
    <row r="51" spans="1:26" s="16" customFormat="1" x14ac:dyDescent="0.15">
      <c r="A51" s="407"/>
      <c r="B51" s="408"/>
      <c r="C51" s="408"/>
      <c r="D51" s="408"/>
      <c r="E51" s="408"/>
      <c r="F51" s="408"/>
      <c r="G51" s="408"/>
      <c r="H51" s="408"/>
      <c r="I51" s="408"/>
      <c r="J51" s="408"/>
      <c r="K51" s="409"/>
      <c r="M51" s="249"/>
      <c r="N51" s="81" t="s">
        <v>166</v>
      </c>
      <c r="O51" s="165">
        <f>表5!$I$17</f>
        <v>0</v>
      </c>
      <c r="P51" s="250"/>
      <c r="R51" s="249"/>
      <c r="S51" s="81" t="s">
        <v>301</v>
      </c>
      <c r="T51" s="285">
        <f>表11!$C$17/1000</f>
        <v>0</v>
      </c>
      <c r="U51" s="250"/>
    </row>
    <row r="52" spans="1:26" s="16" customFormat="1" ht="14.25" thickBot="1" x14ac:dyDescent="0.2">
      <c r="A52" s="407"/>
      <c r="B52" s="408"/>
      <c r="C52" s="408"/>
      <c r="D52" s="408"/>
      <c r="E52" s="408"/>
      <c r="F52" s="408"/>
      <c r="G52" s="408"/>
      <c r="H52" s="408"/>
      <c r="I52" s="408"/>
      <c r="J52" s="408"/>
      <c r="K52" s="409"/>
      <c r="M52" s="249"/>
      <c r="N52" s="81" t="s">
        <v>167</v>
      </c>
      <c r="O52" s="61">
        <f>表6!$G$98+表6!$G$112</f>
        <v>0</v>
      </c>
      <c r="P52" s="250"/>
      <c r="R52" s="249"/>
      <c r="S52" s="81" t="s">
        <v>398</v>
      </c>
      <c r="T52" s="285">
        <f>表12!$D$17/1000</f>
        <v>0</v>
      </c>
      <c r="U52" s="250"/>
      <c r="W52" s="246"/>
      <c r="X52" s="247"/>
      <c r="Y52" s="247"/>
      <c r="Z52" s="248"/>
    </row>
    <row r="53" spans="1:26" s="16" customFormat="1" ht="14.25" thickBot="1" x14ac:dyDescent="0.2">
      <c r="A53" s="407"/>
      <c r="B53" s="408"/>
      <c r="C53" s="408"/>
      <c r="D53" s="408"/>
      <c r="E53" s="408"/>
      <c r="F53" s="408"/>
      <c r="G53" s="408"/>
      <c r="H53" s="408"/>
      <c r="I53" s="408"/>
      <c r="J53" s="408"/>
      <c r="K53" s="409"/>
      <c r="M53" s="249"/>
      <c r="N53" s="244" t="s">
        <v>124</v>
      </c>
      <c r="O53" s="245">
        <f>SUM(O47:O52)</f>
        <v>0</v>
      </c>
      <c r="P53" s="250"/>
      <c r="R53" s="249"/>
      <c r="S53" s="244" t="s">
        <v>124</v>
      </c>
      <c r="T53" s="286">
        <f>SUM(T47:T52)</f>
        <v>0</v>
      </c>
      <c r="U53" s="250"/>
      <c r="W53" s="249"/>
      <c r="X53" s="244" t="s">
        <v>395</v>
      </c>
      <c r="Y53" s="256">
        <f>表13!$J$26</f>
        <v>0</v>
      </c>
      <c r="Z53" s="250"/>
    </row>
    <row r="54" spans="1:26" s="16" customFormat="1" x14ac:dyDescent="0.15">
      <c r="A54" s="407"/>
      <c r="B54" s="408"/>
      <c r="C54" s="408"/>
      <c r="D54" s="408"/>
      <c r="E54" s="408"/>
      <c r="F54" s="408"/>
      <c r="G54" s="408"/>
      <c r="H54" s="408"/>
      <c r="I54" s="408"/>
      <c r="J54" s="408"/>
      <c r="K54" s="409"/>
      <c r="M54" s="251"/>
      <c r="N54" s="252"/>
      <c r="O54" s="252"/>
      <c r="P54" s="253"/>
      <c r="R54" s="251"/>
      <c r="S54" s="252"/>
      <c r="T54" s="252"/>
      <c r="U54" s="253"/>
      <c r="W54" s="251"/>
      <c r="X54" s="252"/>
      <c r="Y54" s="252"/>
      <c r="Z54" s="253"/>
    </row>
    <row r="55" spans="1:26" s="16" customFormat="1" x14ac:dyDescent="0.15">
      <c r="A55" s="407"/>
      <c r="B55" s="408"/>
      <c r="C55" s="408"/>
      <c r="D55" s="408"/>
      <c r="E55" s="408"/>
      <c r="F55" s="408"/>
      <c r="G55" s="408"/>
      <c r="H55" s="408"/>
      <c r="I55" s="408"/>
      <c r="J55" s="408"/>
      <c r="K55" s="409"/>
      <c r="M55" s="257"/>
      <c r="N55" s="258" t="s">
        <v>302</v>
      </c>
      <c r="O55" s="257"/>
      <c r="P55" s="257"/>
      <c r="Q55" s="257"/>
      <c r="R55" s="257"/>
      <c r="S55" s="258" t="s">
        <v>303</v>
      </c>
      <c r="T55" s="257"/>
      <c r="U55" s="257"/>
      <c r="V55" s="257"/>
      <c r="W55" s="257"/>
      <c r="X55" s="257" t="s">
        <v>304</v>
      </c>
      <c r="Y55" s="257"/>
      <c r="Z55" s="257"/>
    </row>
    <row r="56" spans="1:26" s="16" customFormat="1" x14ac:dyDescent="0.15">
      <c r="A56" s="407"/>
      <c r="B56" s="408"/>
      <c r="C56" s="408"/>
      <c r="D56" s="408"/>
      <c r="E56" s="408"/>
      <c r="F56" s="408"/>
      <c r="G56" s="408"/>
      <c r="H56" s="408"/>
      <c r="I56" s="408"/>
      <c r="J56" s="408"/>
      <c r="K56" s="409"/>
    </row>
    <row r="57" spans="1:26" s="16" customFormat="1" x14ac:dyDescent="0.15">
      <c r="A57" s="407"/>
      <c r="B57" s="408"/>
      <c r="C57" s="408"/>
      <c r="D57" s="408"/>
      <c r="E57" s="408"/>
      <c r="F57" s="408"/>
      <c r="G57" s="408"/>
      <c r="H57" s="408"/>
      <c r="I57" s="408"/>
      <c r="J57" s="408"/>
      <c r="K57" s="409"/>
    </row>
    <row r="58" spans="1:26" s="16" customFormat="1" x14ac:dyDescent="0.15">
      <c r="A58" s="407"/>
      <c r="B58" s="408"/>
      <c r="C58" s="408"/>
      <c r="D58" s="408"/>
      <c r="E58" s="408"/>
      <c r="F58" s="408"/>
      <c r="G58" s="408"/>
      <c r="H58" s="408"/>
      <c r="I58" s="408"/>
      <c r="J58" s="408"/>
      <c r="K58" s="409"/>
    </row>
    <row r="59" spans="1:26" s="16" customFormat="1" x14ac:dyDescent="0.15">
      <c r="A59" s="407"/>
      <c r="B59" s="408"/>
      <c r="C59" s="408"/>
      <c r="D59" s="408"/>
      <c r="E59" s="408"/>
      <c r="F59" s="408"/>
      <c r="G59" s="408"/>
      <c r="H59" s="408"/>
      <c r="I59" s="408"/>
      <c r="J59" s="408"/>
      <c r="K59" s="409"/>
    </row>
    <row r="60" spans="1:26" s="16" customFormat="1" x14ac:dyDescent="0.15">
      <c r="A60" s="407"/>
      <c r="B60" s="408"/>
      <c r="C60" s="408"/>
      <c r="D60" s="408"/>
      <c r="E60" s="408"/>
      <c r="F60" s="408"/>
      <c r="G60" s="408"/>
      <c r="H60" s="408"/>
      <c r="I60" s="408"/>
      <c r="J60" s="408"/>
      <c r="K60" s="409"/>
    </row>
    <row r="61" spans="1:26" s="16" customFormat="1" x14ac:dyDescent="0.15">
      <c r="A61" s="407"/>
      <c r="B61" s="408"/>
      <c r="C61" s="408"/>
      <c r="D61" s="408"/>
      <c r="E61" s="408"/>
      <c r="F61" s="408"/>
      <c r="G61" s="408"/>
      <c r="H61" s="408"/>
      <c r="I61" s="408"/>
      <c r="J61" s="408"/>
      <c r="K61" s="409"/>
    </row>
    <row r="62" spans="1:26" s="16" customFormat="1" x14ac:dyDescent="0.15">
      <c r="A62" s="407"/>
      <c r="B62" s="408"/>
      <c r="C62" s="408"/>
      <c r="D62" s="408"/>
      <c r="E62" s="408"/>
      <c r="F62" s="408"/>
      <c r="G62" s="408"/>
      <c r="H62" s="408"/>
      <c r="I62" s="408"/>
      <c r="J62" s="408"/>
      <c r="K62" s="409"/>
    </row>
    <row r="63" spans="1:26" s="16" customFormat="1" x14ac:dyDescent="0.15">
      <c r="A63" s="407"/>
      <c r="B63" s="408"/>
      <c r="C63" s="408"/>
      <c r="D63" s="408"/>
      <c r="E63" s="408"/>
      <c r="F63" s="408"/>
      <c r="G63" s="408"/>
      <c r="H63" s="408"/>
      <c r="I63" s="408"/>
      <c r="J63" s="408"/>
      <c r="K63" s="409"/>
    </row>
    <row r="64" spans="1:26" s="16" customFormat="1" x14ac:dyDescent="0.15">
      <c r="A64" s="407"/>
      <c r="B64" s="408"/>
      <c r="C64" s="408"/>
      <c r="D64" s="408"/>
      <c r="E64" s="408"/>
      <c r="F64" s="408"/>
      <c r="G64" s="408"/>
      <c r="H64" s="408"/>
      <c r="I64" s="408"/>
      <c r="J64" s="408"/>
      <c r="K64" s="409"/>
    </row>
    <row r="65" spans="1:26" s="16" customFormat="1" ht="14.25" thickBot="1" x14ac:dyDescent="0.2">
      <c r="A65" s="410"/>
      <c r="B65" s="411"/>
      <c r="C65" s="411"/>
      <c r="D65" s="411"/>
      <c r="E65" s="411"/>
      <c r="F65" s="411"/>
      <c r="G65" s="411"/>
      <c r="H65" s="411"/>
      <c r="I65" s="411"/>
      <c r="J65" s="411"/>
      <c r="K65" s="412"/>
    </row>
    <row r="66" spans="1:26" s="16" customFormat="1" x14ac:dyDescent="0.15"/>
    <row r="67" spans="1:26" s="16" customFormat="1" ht="18.75" x14ac:dyDescent="0.2">
      <c r="E67" s="58"/>
      <c r="F67" s="58"/>
      <c r="G67" s="58"/>
      <c r="H67" s="58"/>
    </row>
    <row r="68" spans="1:26" s="16" customFormat="1" x14ac:dyDescent="0.15"/>
    <row r="69" spans="1:26" s="16" customFormat="1" x14ac:dyDescent="0.15"/>
    <row r="70" spans="1:26" s="16" customFormat="1" x14ac:dyDescent="0.15"/>
    <row r="71" spans="1:26" s="16" customFormat="1" x14ac:dyDescent="0.15"/>
    <row r="72" spans="1:26" s="16" customFormat="1" x14ac:dyDescent="0.15"/>
    <row r="73" spans="1:26" s="16" customFormat="1" x14ac:dyDescent="0.15"/>
    <row r="74" spans="1:26" s="16" customFormat="1" x14ac:dyDescent="0.15"/>
    <row r="75" spans="1:26" s="16" customFormat="1" x14ac:dyDescent="0.15"/>
    <row r="76" spans="1:26" s="16" customFormat="1" x14ac:dyDescent="0.15"/>
    <row r="77" spans="1:26" s="16" customFormat="1" x14ac:dyDescent="0.15"/>
    <row r="78" spans="1:26" s="16" customFormat="1" x14ac:dyDescent="0.15"/>
    <row r="79" spans="1:26" s="16" customFormat="1" x14ac:dyDescent="0.15"/>
    <row r="80" spans="1:26" s="16" customFormat="1" x14ac:dyDescent="0.15">
      <c r="W80" s="15"/>
      <c r="X80" s="15"/>
      <c r="Y80" s="15"/>
      <c r="Z80" s="15"/>
    </row>
    <row r="81" spans="18:26" s="16" customFormat="1" x14ac:dyDescent="0.15">
      <c r="W81" s="15"/>
      <c r="X81" s="15"/>
      <c r="Y81" s="15"/>
      <c r="Z81" s="15"/>
    </row>
    <row r="82" spans="18:26" s="16" customFormat="1" x14ac:dyDescent="0.15">
      <c r="W82" s="15"/>
      <c r="X82" s="15"/>
      <c r="Y82" s="15"/>
      <c r="Z82" s="15"/>
    </row>
    <row r="83" spans="18:26" s="16" customFormat="1" x14ac:dyDescent="0.15">
      <c r="W83" s="15"/>
      <c r="X83" s="15"/>
      <c r="Y83" s="15"/>
      <c r="Z83" s="15"/>
    </row>
    <row r="84" spans="18:26" s="16" customFormat="1" x14ac:dyDescent="0.15">
      <c r="R84" s="15"/>
      <c r="S84" s="15"/>
      <c r="T84" s="15"/>
      <c r="U84" s="15"/>
      <c r="W84" s="15"/>
      <c r="X84" s="15"/>
      <c r="Y84" s="15"/>
      <c r="Z84" s="15"/>
    </row>
    <row r="85" spans="18:26" s="16" customFormat="1" x14ac:dyDescent="0.15">
      <c r="R85" s="15"/>
      <c r="S85" s="15"/>
      <c r="T85" s="15"/>
      <c r="U85" s="15"/>
      <c r="W85" s="15"/>
      <c r="X85" s="15"/>
      <c r="Y85" s="15"/>
      <c r="Z85" s="15"/>
    </row>
  </sheetData>
  <mergeCells count="43">
    <mergeCell ref="G44:K47"/>
    <mergeCell ref="D44:E45"/>
    <mergeCell ref="F44:F45"/>
    <mergeCell ref="A40:B47"/>
    <mergeCell ref="D46:E47"/>
    <mergeCell ref="F46:F47"/>
    <mergeCell ref="D40:E41"/>
    <mergeCell ref="F40:F41"/>
    <mergeCell ref="G40:K43"/>
    <mergeCell ref="D42:E43"/>
    <mergeCell ref="F42:F43"/>
    <mergeCell ref="A15:B16"/>
    <mergeCell ref="D15:D16"/>
    <mergeCell ref="E15:K15"/>
    <mergeCell ref="E16:K16"/>
    <mergeCell ref="A37:B39"/>
    <mergeCell ref="D37:E39"/>
    <mergeCell ref="F37:F39"/>
    <mergeCell ref="G37:K39"/>
    <mergeCell ref="A4:K5"/>
    <mergeCell ref="I7:K7"/>
    <mergeCell ref="A12:B13"/>
    <mergeCell ref="D12:D13"/>
    <mergeCell ref="E12:H12"/>
    <mergeCell ref="I12:I13"/>
    <mergeCell ref="J12:J13"/>
    <mergeCell ref="E13:H13"/>
    <mergeCell ref="G8:K8"/>
    <mergeCell ref="G31:I34"/>
    <mergeCell ref="A50:K65"/>
    <mergeCell ref="A30:B30"/>
    <mergeCell ref="D30:E30"/>
    <mergeCell ref="G30:I30"/>
    <mergeCell ref="J30:K30"/>
    <mergeCell ref="D31:E31"/>
    <mergeCell ref="D33:E33"/>
    <mergeCell ref="A31:B34"/>
    <mergeCell ref="D34:E34"/>
    <mergeCell ref="D32:E32"/>
    <mergeCell ref="J31:K34"/>
    <mergeCell ref="A20:B21"/>
    <mergeCell ref="D20:K20"/>
    <mergeCell ref="D21:K21"/>
  </mergeCells>
  <phoneticPr fontId="2"/>
  <dataValidations count="1">
    <dataValidation type="list" allowBlank="1" showInputMessage="1" showErrorMessage="1" sqref="G8:K8">
      <formula1>電力会社名</formula1>
    </dataValidation>
  </dataValidations>
  <pageMargins left="0.78740157480314965" right="0.78740157480314965" top="0.39370078740157483" bottom="0.39370078740157483" header="0.51181102362204722" footer="0.51181102362204722"/>
  <pageSetup paperSize="9" scale="70" fitToHeight="0"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5"/>
  <sheetViews>
    <sheetView view="pageBreakPreview" zoomScale="85" zoomScaleNormal="100" zoomScaleSheetLayoutView="85" workbookViewId="0">
      <selection activeCell="F9" sqref="F9"/>
    </sheetView>
  </sheetViews>
  <sheetFormatPr defaultColWidth="9" defaultRowHeight="13.5" x14ac:dyDescent="0.15"/>
  <cols>
    <col min="1" max="1" width="5.125" style="15" customWidth="1"/>
    <col min="2" max="2" width="5.75" style="15" customWidth="1"/>
    <col min="3" max="3" width="14.625" style="15" customWidth="1"/>
    <col min="4" max="4" width="17.25" style="15" bestFit="1" customWidth="1"/>
    <col min="5" max="5" width="13.25" style="15" customWidth="1"/>
    <col min="6" max="6" width="25.625" style="15" customWidth="1"/>
    <col min="7" max="7" width="11.75" style="15" customWidth="1"/>
    <col min="8" max="8" width="2.875" style="15" customWidth="1"/>
    <col min="9" max="9" width="6.25" style="15" customWidth="1"/>
    <col min="10" max="16384" width="9" style="15"/>
  </cols>
  <sheetData>
    <row r="1" spans="1:8" ht="26.25" customHeight="1" x14ac:dyDescent="0.15">
      <c r="G1" s="48" t="s">
        <v>430</v>
      </c>
    </row>
    <row r="2" spans="1:8" ht="18.75" customHeight="1" x14ac:dyDescent="0.15"/>
    <row r="3" spans="1:8" ht="18.75" customHeight="1" x14ac:dyDescent="0.15">
      <c r="A3" s="544" t="s">
        <v>445</v>
      </c>
      <c r="B3" s="544"/>
      <c r="C3" s="544"/>
      <c r="D3" s="544"/>
      <c r="E3" s="544"/>
      <c r="F3" s="544"/>
      <c r="G3" s="544"/>
      <c r="H3" s="544"/>
    </row>
    <row r="4" spans="1:8" ht="18.75" customHeight="1" x14ac:dyDescent="0.15">
      <c r="A4" s="544"/>
      <c r="B4" s="544"/>
      <c r="C4" s="544"/>
      <c r="D4" s="544"/>
      <c r="E4" s="544"/>
      <c r="F4" s="544"/>
      <c r="G4" s="544"/>
      <c r="H4" s="544"/>
    </row>
    <row r="5" spans="1:8" ht="21" customHeight="1" x14ac:dyDescent="0.15">
      <c r="G5" s="241" t="str">
        <f>IF(表紙!$G$8="","会社名",表紙!$G$8)</f>
        <v>会社名</v>
      </c>
    </row>
    <row r="6" spans="1:8" ht="24.75" customHeight="1" x14ac:dyDescent="0.15"/>
    <row r="7" spans="1:8" ht="18" thickBot="1" x14ac:dyDescent="0.2">
      <c r="E7" s="51"/>
      <c r="F7" s="51"/>
      <c r="G7" s="90"/>
    </row>
    <row r="8" spans="1:8" ht="45" customHeight="1" thickBot="1" x14ac:dyDescent="0.2">
      <c r="B8" s="86"/>
      <c r="C8" s="336" t="s">
        <v>446</v>
      </c>
      <c r="D8" s="307" t="s">
        <v>139</v>
      </c>
      <c r="E8" s="46" t="s">
        <v>135</v>
      </c>
      <c r="F8" s="46" t="s">
        <v>495</v>
      </c>
      <c r="G8" s="36" t="s">
        <v>137</v>
      </c>
    </row>
    <row r="9" spans="1:8" ht="18" customHeight="1" thickTop="1" x14ac:dyDescent="0.15">
      <c r="B9" s="87">
        <v>1</v>
      </c>
      <c r="C9" s="91"/>
      <c r="D9" s="32"/>
      <c r="E9" s="159"/>
      <c r="F9" s="92"/>
      <c r="G9" s="37"/>
    </row>
    <row r="10" spans="1:8" ht="18" customHeight="1" x14ac:dyDescent="0.15">
      <c r="B10" s="93">
        <v>2</v>
      </c>
      <c r="C10" s="94"/>
      <c r="D10" s="95"/>
      <c r="E10" s="160"/>
      <c r="F10" s="12"/>
      <c r="G10" s="38"/>
    </row>
    <row r="11" spans="1:8" ht="18" customHeight="1" x14ac:dyDescent="0.15">
      <c r="B11" s="96" t="s">
        <v>127</v>
      </c>
      <c r="C11" s="97"/>
      <c r="D11" s="95"/>
      <c r="E11" s="160"/>
      <c r="F11" s="12"/>
      <c r="G11" s="38"/>
    </row>
    <row r="12" spans="1:8" ht="18" customHeight="1" x14ac:dyDescent="0.15">
      <c r="B12" s="98" t="s">
        <v>127</v>
      </c>
      <c r="C12" s="99"/>
      <c r="D12" s="95"/>
      <c r="E12" s="160"/>
      <c r="F12" s="12"/>
      <c r="G12" s="38"/>
    </row>
    <row r="13" spans="1:8" ht="18" customHeight="1" x14ac:dyDescent="0.15">
      <c r="B13" s="93" t="s">
        <v>127</v>
      </c>
      <c r="C13" s="94"/>
      <c r="D13" s="95"/>
      <c r="E13" s="160"/>
      <c r="F13" s="12"/>
      <c r="G13" s="38"/>
    </row>
    <row r="14" spans="1:8" ht="18" customHeight="1" x14ac:dyDescent="0.15">
      <c r="B14" s="93" t="s">
        <v>127</v>
      </c>
      <c r="C14" s="94"/>
      <c r="D14" s="95"/>
      <c r="E14" s="160"/>
      <c r="F14" s="12"/>
      <c r="G14" s="38"/>
    </row>
    <row r="15" spans="1:8" ht="18" customHeight="1" x14ac:dyDescent="0.15">
      <c r="B15" s="96" t="s">
        <v>127</v>
      </c>
      <c r="C15" s="97"/>
      <c r="D15" s="95"/>
      <c r="E15" s="160"/>
      <c r="F15" s="12"/>
      <c r="G15" s="38"/>
    </row>
    <row r="16" spans="1:8" ht="18" customHeight="1" thickBot="1" x14ac:dyDescent="0.2">
      <c r="B16" s="100" t="s">
        <v>127</v>
      </c>
      <c r="C16" s="101"/>
      <c r="D16" s="34"/>
      <c r="E16" s="161"/>
      <c r="F16" s="88"/>
      <c r="G16" s="39"/>
    </row>
    <row r="17" spans="1:8" ht="18" customHeight="1" thickTop="1" thickBot="1" x14ac:dyDescent="0.2">
      <c r="B17" s="102" t="s">
        <v>124</v>
      </c>
      <c r="C17" s="103"/>
      <c r="D17" s="104"/>
      <c r="E17" s="255">
        <f>SUM(E9:E16)</f>
        <v>0</v>
      </c>
      <c r="F17" s="89"/>
      <c r="G17" s="40"/>
    </row>
    <row r="18" spans="1:8" ht="18" customHeight="1" x14ac:dyDescent="0.15">
      <c r="B18" s="28"/>
      <c r="C18" s="28"/>
      <c r="D18" s="28"/>
      <c r="E18" s="337"/>
      <c r="F18" s="105"/>
      <c r="G18" s="338" t="s">
        <v>413</v>
      </c>
    </row>
    <row r="19" spans="1:8" s="16" customFormat="1" ht="18" customHeight="1" x14ac:dyDescent="0.15"/>
    <row r="20" spans="1:8" ht="33.75" customHeight="1" x14ac:dyDescent="0.15">
      <c r="A20" s="298" t="s">
        <v>404</v>
      </c>
      <c r="B20" s="558" t="s">
        <v>408</v>
      </c>
      <c r="C20" s="558"/>
      <c r="D20" s="558"/>
      <c r="E20" s="558"/>
      <c r="F20" s="558"/>
      <c r="G20" s="558"/>
      <c r="H20" s="66"/>
    </row>
    <row r="21" spans="1:8" s="16" customFormat="1" ht="57.75" customHeight="1" x14ac:dyDescent="0.15">
      <c r="A21" s="298" t="s">
        <v>404</v>
      </c>
      <c r="B21" s="559" t="s">
        <v>417</v>
      </c>
      <c r="C21" s="559"/>
      <c r="D21" s="559"/>
      <c r="E21" s="559"/>
      <c r="F21" s="559"/>
      <c r="G21" s="559"/>
    </row>
    <row r="22" spans="1:8" s="16" customFormat="1" x14ac:dyDescent="0.15"/>
    <row r="23" spans="1:8" s="16" customFormat="1" x14ac:dyDescent="0.15"/>
    <row r="24" spans="1:8" s="16" customFormat="1" x14ac:dyDescent="0.15"/>
    <row r="25" spans="1:8" s="16" customFormat="1" x14ac:dyDescent="0.15"/>
    <row r="26" spans="1:8" s="16" customFormat="1" x14ac:dyDescent="0.15"/>
    <row r="27" spans="1:8" s="16" customFormat="1" x14ac:dyDescent="0.15"/>
    <row r="28" spans="1:8" s="16" customFormat="1" x14ac:dyDescent="0.15"/>
    <row r="29" spans="1:8" s="16" customFormat="1" x14ac:dyDescent="0.15"/>
    <row r="30" spans="1:8" s="16" customFormat="1" x14ac:dyDescent="0.15"/>
    <row r="31" spans="1:8" s="16" customFormat="1" x14ac:dyDescent="0.15"/>
    <row r="32" spans="1:8" s="16" customFormat="1" x14ac:dyDescent="0.15"/>
    <row r="33" s="16" customFormat="1" x14ac:dyDescent="0.15"/>
    <row r="34" s="16" customFormat="1" x14ac:dyDescent="0.15"/>
    <row r="35" s="16" customFormat="1" x14ac:dyDescent="0.15"/>
  </sheetData>
  <mergeCells count="3">
    <mergeCell ref="B20:G20"/>
    <mergeCell ref="B21:G21"/>
    <mergeCell ref="A3:H4"/>
  </mergeCells>
  <phoneticPr fontId="2"/>
  <pageMargins left="0.78740157480314965" right="0.78740157480314965" top="0.39370078740157483" bottom="0.39370078740157483" header="0.51181102362204722" footer="0.51181102362204722"/>
  <pageSetup paperSize="9" scale="90" fitToHeight="0" orientation="portrait" cellComments="asDisplayed" verticalDpi="300" r:id="rId1"/>
  <headerFooter alignWithMargins="0"/>
  <colBreaks count="1" manualBreakCount="1">
    <brk id="8" max="2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34"/>
  <sheetViews>
    <sheetView view="pageBreakPreview" zoomScale="85" zoomScaleNormal="100" zoomScaleSheetLayoutView="85" workbookViewId="0">
      <selection activeCell="B19" sqref="B19:F20"/>
    </sheetView>
  </sheetViews>
  <sheetFormatPr defaultColWidth="9" defaultRowHeight="13.5" x14ac:dyDescent="0.15"/>
  <cols>
    <col min="1" max="1" width="5.125" style="15" customWidth="1"/>
    <col min="2" max="2" width="5.75" style="15" customWidth="1"/>
    <col min="3" max="3" width="17.25" style="15" bestFit="1" customWidth="1"/>
    <col min="4" max="4" width="13.25" style="15" customWidth="1"/>
    <col min="5" max="5" width="39.625" style="15" customWidth="1"/>
    <col min="6" max="6" width="11.75" style="15" customWidth="1"/>
    <col min="7" max="7" width="6.25" style="15" customWidth="1"/>
    <col min="8" max="16384" width="9" style="15"/>
  </cols>
  <sheetData>
    <row r="1" spans="2:6" ht="26.25" customHeight="1" x14ac:dyDescent="0.15">
      <c r="F1" s="48" t="s">
        <v>133</v>
      </c>
    </row>
    <row r="2" spans="2:6" ht="18.75" customHeight="1" x14ac:dyDescent="0.15"/>
    <row r="3" spans="2:6" ht="18.75" customHeight="1" x14ac:dyDescent="0.15">
      <c r="B3" s="544" t="s">
        <v>419</v>
      </c>
      <c r="C3" s="544"/>
      <c r="D3" s="544"/>
      <c r="E3" s="544"/>
      <c r="F3" s="544"/>
    </row>
    <row r="4" spans="2:6" ht="18.75" customHeight="1" x14ac:dyDescent="0.15">
      <c r="B4" s="544"/>
      <c r="C4" s="544"/>
      <c r="D4" s="544"/>
      <c r="E4" s="544"/>
      <c r="F4" s="544"/>
    </row>
    <row r="5" spans="2:6" ht="21" customHeight="1" x14ac:dyDescent="0.15">
      <c r="F5" s="241" t="str">
        <f>IF(表紙!$G$8="","会社名",表紙!$G$8)</f>
        <v>会社名</v>
      </c>
    </row>
    <row r="6" spans="2:6" ht="24.75" customHeight="1" x14ac:dyDescent="0.15"/>
    <row r="7" spans="2:6" ht="18" thickBot="1" x14ac:dyDescent="0.2">
      <c r="D7" s="51"/>
      <c r="E7" s="51"/>
      <c r="F7" s="90"/>
    </row>
    <row r="8" spans="2:6" ht="45" customHeight="1" thickBot="1" x14ac:dyDescent="0.2">
      <c r="B8" s="86"/>
      <c r="C8" s="307" t="s">
        <v>134</v>
      </c>
      <c r="D8" s="46" t="s">
        <v>135</v>
      </c>
      <c r="E8" s="46" t="s">
        <v>136</v>
      </c>
      <c r="F8" s="36" t="s">
        <v>137</v>
      </c>
    </row>
    <row r="9" spans="2:6" ht="18" customHeight="1" thickTop="1" x14ac:dyDescent="0.15">
      <c r="B9" s="87">
        <v>1</v>
      </c>
      <c r="C9" s="32"/>
      <c r="D9" s="159"/>
      <c r="E9" s="92"/>
      <c r="F9" s="37"/>
    </row>
    <row r="10" spans="2:6" ht="18" customHeight="1" x14ac:dyDescent="0.15">
      <c r="B10" s="93">
        <v>2</v>
      </c>
      <c r="C10" s="95"/>
      <c r="D10" s="160"/>
      <c r="E10" s="12"/>
      <c r="F10" s="38"/>
    </row>
    <row r="11" spans="2:6" ht="18" customHeight="1" x14ac:dyDescent="0.15">
      <c r="B11" s="96" t="s">
        <v>127</v>
      </c>
      <c r="C11" s="95"/>
      <c r="D11" s="160"/>
      <c r="E11" s="12"/>
      <c r="F11" s="38"/>
    </row>
    <row r="12" spans="2:6" ht="18" customHeight="1" x14ac:dyDescent="0.15">
      <c r="B12" s="98" t="s">
        <v>127</v>
      </c>
      <c r="C12" s="95"/>
      <c r="D12" s="160"/>
      <c r="E12" s="12"/>
      <c r="F12" s="38"/>
    </row>
    <row r="13" spans="2:6" ht="18" customHeight="1" x14ac:dyDescent="0.15">
      <c r="B13" s="93" t="s">
        <v>127</v>
      </c>
      <c r="C13" s="95"/>
      <c r="D13" s="160"/>
      <c r="E13" s="12"/>
      <c r="F13" s="38"/>
    </row>
    <row r="14" spans="2:6" ht="18" customHeight="1" x14ac:dyDescent="0.15">
      <c r="B14" s="93" t="s">
        <v>127</v>
      </c>
      <c r="C14" s="95"/>
      <c r="D14" s="160"/>
      <c r="E14" s="12"/>
      <c r="F14" s="38"/>
    </row>
    <row r="15" spans="2:6" ht="18" customHeight="1" x14ac:dyDescent="0.15">
      <c r="B15" s="96" t="s">
        <v>127</v>
      </c>
      <c r="C15" s="95"/>
      <c r="D15" s="160"/>
      <c r="E15" s="12"/>
      <c r="F15" s="38"/>
    </row>
    <row r="16" spans="2:6" ht="18" customHeight="1" thickBot="1" x14ac:dyDescent="0.2">
      <c r="B16" s="100" t="s">
        <v>127</v>
      </c>
      <c r="C16" s="34"/>
      <c r="D16" s="161"/>
      <c r="E16" s="88"/>
      <c r="F16" s="39"/>
    </row>
    <row r="17" spans="1:6" ht="18" customHeight="1" thickTop="1" thickBot="1" x14ac:dyDescent="0.2">
      <c r="B17" s="102" t="s">
        <v>124</v>
      </c>
      <c r="C17" s="104"/>
      <c r="D17" s="177">
        <f>SUM(D9:D16)</f>
        <v>0</v>
      </c>
      <c r="E17" s="89"/>
      <c r="F17" s="40"/>
    </row>
    <row r="18" spans="1:6" ht="18" customHeight="1" x14ac:dyDescent="0.15">
      <c r="D18" s="105"/>
      <c r="E18" s="105"/>
      <c r="F18" s="31"/>
    </row>
    <row r="19" spans="1:6" ht="33.75" customHeight="1" x14ac:dyDescent="0.15">
      <c r="A19" s="298" t="s">
        <v>404</v>
      </c>
      <c r="B19" s="559" t="s">
        <v>409</v>
      </c>
      <c r="C19" s="559"/>
      <c r="D19" s="559"/>
      <c r="E19" s="559"/>
      <c r="F19" s="559"/>
    </row>
    <row r="20" spans="1:6" s="16" customFormat="1" ht="57.75" customHeight="1" x14ac:dyDescent="0.15">
      <c r="A20" s="298" t="s">
        <v>404</v>
      </c>
      <c r="B20" s="559" t="s">
        <v>435</v>
      </c>
      <c r="C20" s="559"/>
      <c r="D20" s="559"/>
      <c r="E20" s="559"/>
      <c r="F20" s="559"/>
    </row>
    <row r="21" spans="1:6" s="16" customFormat="1" x14ac:dyDescent="0.15"/>
    <row r="22" spans="1:6" s="16" customFormat="1" x14ac:dyDescent="0.15"/>
    <row r="23" spans="1:6" s="16" customFormat="1" x14ac:dyDescent="0.15"/>
    <row r="24" spans="1:6" s="16" customFormat="1" x14ac:dyDescent="0.15"/>
    <row r="25" spans="1:6" s="16" customFormat="1" x14ac:dyDescent="0.15"/>
    <row r="26" spans="1:6" s="16" customFormat="1" x14ac:dyDescent="0.15"/>
    <row r="27" spans="1:6" s="16" customFormat="1" x14ac:dyDescent="0.15"/>
    <row r="28" spans="1:6" s="16" customFormat="1" x14ac:dyDescent="0.15"/>
    <row r="29" spans="1:6" s="16" customFormat="1" x14ac:dyDescent="0.15"/>
    <row r="30" spans="1:6" s="16" customFormat="1" x14ac:dyDescent="0.15"/>
    <row r="31" spans="1:6" s="16" customFormat="1" x14ac:dyDescent="0.15"/>
    <row r="32" spans="1:6" s="16" customFormat="1" x14ac:dyDescent="0.15"/>
    <row r="33" s="16" customFormat="1" x14ac:dyDescent="0.15"/>
    <row r="34" s="16" customFormat="1" x14ac:dyDescent="0.15"/>
  </sheetData>
  <mergeCells count="3">
    <mergeCell ref="B19:F19"/>
    <mergeCell ref="B20:F20"/>
    <mergeCell ref="B3:F4"/>
  </mergeCells>
  <phoneticPr fontId="2"/>
  <pageMargins left="0.78740157480314965" right="0.78740157480314965" top="0.39370078740157483" bottom="0.39370078740157483" header="0.51181102362204722" footer="0.51181102362204722"/>
  <pageSetup paperSize="9" scale="93" fitToHeight="0" orientation="portrait" cellComments="asDisplayed" verticalDpi="72" r:id="rId1"/>
  <headerFooter alignWithMargins="0"/>
  <colBreaks count="1" manualBreakCount="1">
    <brk id="6" max="2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5"/>
  <sheetViews>
    <sheetView view="pageBreakPreview" topLeftCell="A13" zoomScale="85" zoomScaleNormal="100" zoomScaleSheetLayoutView="85" workbookViewId="0">
      <selection activeCell="J35" sqref="J35"/>
    </sheetView>
  </sheetViews>
  <sheetFormatPr defaultColWidth="9" defaultRowHeight="13.5" x14ac:dyDescent="0.15"/>
  <cols>
    <col min="1" max="1" width="5.125" style="15" customWidth="1"/>
    <col min="2" max="2" width="5.75" style="15" customWidth="1"/>
    <col min="3" max="3" width="14.625" style="15" customWidth="1"/>
    <col min="4" max="4" width="17.25" style="15" bestFit="1" customWidth="1"/>
    <col min="5" max="5" width="13.25" style="15" customWidth="1"/>
    <col min="6" max="6" width="25.625" style="15" customWidth="1"/>
    <col min="7" max="7" width="11.75" style="15" customWidth="1"/>
    <col min="8" max="8" width="2.875" style="15" customWidth="1"/>
    <col min="9" max="9" width="6.25" style="15" customWidth="1"/>
    <col min="10" max="16384" width="9" style="15"/>
  </cols>
  <sheetData>
    <row r="1" spans="1:8" ht="26.25" customHeight="1" x14ac:dyDescent="0.15">
      <c r="F1" s="323"/>
      <c r="G1" s="48" t="s">
        <v>138</v>
      </c>
    </row>
    <row r="2" spans="1:8" ht="18.75" customHeight="1" x14ac:dyDescent="0.15"/>
    <row r="3" spans="1:8" ht="18.75" customHeight="1" x14ac:dyDescent="0.15">
      <c r="A3" s="544" t="s">
        <v>418</v>
      </c>
      <c r="B3" s="544"/>
      <c r="C3" s="544"/>
      <c r="D3" s="544"/>
      <c r="E3" s="544"/>
      <c r="F3" s="544"/>
      <c r="G3" s="544"/>
      <c r="H3" s="544"/>
    </row>
    <row r="4" spans="1:8" ht="18.75" customHeight="1" x14ac:dyDescent="0.15">
      <c r="A4" s="544"/>
      <c r="B4" s="544"/>
      <c r="C4" s="544"/>
      <c r="D4" s="544"/>
      <c r="E4" s="544"/>
      <c r="F4" s="544"/>
      <c r="G4" s="544"/>
      <c r="H4" s="544"/>
    </row>
    <row r="5" spans="1:8" ht="21" customHeight="1" x14ac:dyDescent="0.15">
      <c r="G5" s="241" t="str">
        <f>IF(表紙!$G$8="","会社名",表紙!$G$8)</f>
        <v>会社名</v>
      </c>
    </row>
    <row r="6" spans="1:8" ht="24.75" customHeight="1" x14ac:dyDescent="0.15"/>
    <row r="7" spans="1:8" ht="18" thickBot="1" x14ac:dyDescent="0.2">
      <c r="E7" s="51"/>
      <c r="F7" s="51"/>
      <c r="G7" s="90"/>
    </row>
    <row r="8" spans="1:8" ht="45" customHeight="1" thickBot="1" x14ac:dyDescent="0.2">
      <c r="B8" s="86"/>
      <c r="C8" s="336" t="s">
        <v>446</v>
      </c>
      <c r="D8" s="307" t="s">
        <v>139</v>
      </c>
      <c r="E8" s="46" t="s">
        <v>135</v>
      </c>
      <c r="F8" s="46" t="s">
        <v>136</v>
      </c>
      <c r="G8" s="36" t="s">
        <v>137</v>
      </c>
    </row>
    <row r="9" spans="1:8" ht="18" customHeight="1" thickTop="1" x14ac:dyDescent="0.15">
      <c r="B9" s="87">
        <v>1</v>
      </c>
      <c r="C9" s="91"/>
      <c r="D9" s="32"/>
      <c r="E9" s="159"/>
      <c r="F9" s="92"/>
      <c r="G9" s="37"/>
    </row>
    <row r="10" spans="1:8" ht="18" customHeight="1" x14ac:dyDescent="0.15">
      <c r="B10" s="93">
        <v>2</v>
      </c>
      <c r="C10" s="94"/>
      <c r="D10" s="95"/>
      <c r="E10" s="160"/>
      <c r="F10" s="12"/>
      <c r="G10" s="38"/>
    </row>
    <row r="11" spans="1:8" ht="18" customHeight="1" x14ac:dyDescent="0.15">
      <c r="B11" s="96" t="s">
        <v>127</v>
      </c>
      <c r="C11" s="97"/>
      <c r="D11" s="95"/>
      <c r="E11" s="160"/>
      <c r="F11" s="12"/>
      <c r="G11" s="38"/>
    </row>
    <row r="12" spans="1:8" ht="18" customHeight="1" x14ac:dyDescent="0.15">
      <c r="B12" s="98" t="s">
        <v>127</v>
      </c>
      <c r="C12" s="99"/>
      <c r="D12" s="95"/>
      <c r="E12" s="160"/>
      <c r="F12" s="12"/>
      <c r="G12" s="38"/>
    </row>
    <row r="13" spans="1:8" ht="18" customHeight="1" x14ac:dyDescent="0.15">
      <c r="B13" s="93" t="s">
        <v>127</v>
      </c>
      <c r="C13" s="94"/>
      <c r="D13" s="95"/>
      <c r="E13" s="160"/>
      <c r="F13" s="12"/>
      <c r="G13" s="38"/>
    </row>
    <row r="14" spans="1:8" ht="18" customHeight="1" x14ac:dyDescent="0.15">
      <c r="B14" s="93" t="s">
        <v>127</v>
      </c>
      <c r="C14" s="94"/>
      <c r="D14" s="95"/>
      <c r="E14" s="160"/>
      <c r="F14" s="12"/>
      <c r="G14" s="38"/>
    </row>
    <row r="15" spans="1:8" ht="18" customHeight="1" x14ac:dyDescent="0.15">
      <c r="B15" s="96" t="s">
        <v>127</v>
      </c>
      <c r="C15" s="97"/>
      <c r="D15" s="95"/>
      <c r="E15" s="160"/>
      <c r="F15" s="12"/>
      <c r="G15" s="38"/>
    </row>
    <row r="16" spans="1:8" ht="18" customHeight="1" thickBot="1" x14ac:dyDescent="0.2">
      <c r="B16" s="100" t="s">
        <v>127</v>
      </c>
      <c r="C16" s="101"/>
      <c r="D16" s="34"/>
      <c r="E16" s="161"/>
      <c r="F16" s="88"/>
      <c r="G16" s="39"/>
    </row>
    <row r="17" spans="1:8" ht="18" customHeight="1" thickTop="1" thickBot="1" x14ac:dyDescent="0.2">
      <c r="B17" s="102" t="s">
        <v>124</v>
      </c>
      <c r="C17" s="103"/>
      <c r="D17" s="104"/>
      <c r="E17" s="255">
        <f>SUM(E9:E16)</f>
        <v>0</v>
      </c>
      <c r="F17" s="89"/>
      <c r="G17" s="40"/>
    </row>
    <row r="18" spans="1:8" ht="18" customHeight="1" x14ac:dyDescent="0.15">
      <c r="B18" s="28"/>
      <c r="C18" s="28"/>
      <c r="D18" s="28"/>
      <c r="E18" s="28"/>
      <c r="F18" s="105"/>
      <c r="G18" s="338" t="s">
        <v>413</v>
      </c>
    </row>
    <row r="19" spans="1:8" s="16" customFormat="1" ht="18" customHeight="1" x14ac:dyDescent="0.15"/>
    <row r="20" spans="1:8" ht="33.75" customHeight="1" x14ac:dyDescent="0.15">
      <c r="A20" s="298" t="s">
        <v>404</v>
      </c>
      <c r="B20" s="558" t="s">
        <v>410</v>
      </c>
      <c r="C20" s="558"/>
      <c r="D20" s="558"/>
      <c r="E20" s="558"/>
      <c r="F20" s="558"/>
      <c r="G20" s="558"/>
      <c r="H20" s="66"/>
    </row>
    <row r="21" spans="1:8" s="16" customFormat="1" ht="57.75" customHeight="1" x14ac:dyDescent="0.15">
      <c r="A21" s="298" t="s">
        <v>404</v>
      </c>
      <c r="B21" s="559" t="s">
        <v>435</v>
      </c>
      <c r="C21" s="559"/>
      <c r="D21" s="559"/>
      <c r="E21" s="559"/>
      <c r="F21" s="559"/>
      <c r="G21" s="559"/>
    </row>
    <row r="22" spans="1:8" s="16" customFormat="1" x14ac:dyDescent="0.15"/>
    <row r="23" spans="1:8" s="16" customFormat="1" x14ac:dyDescent="0.15"/>
    <row r="24" spans="1:8" s="16" customFormat="1" x14ac:dyDescent="0.15"/>
    <row r="25" spans="1:8" s="16" customFormat="1" x14ac:dyDescent="0.15"/>
    <row r="26" spans="1:8" s="16" customFormat="1" x14ac:dyDescent="0.15"/>
    <row r="27" spans="1:8" s="16" customFormat="1" x14ac:dyDescent="0.15"/>
    <row r="28" spans="1:8" s="16" customFormat="1" x14ac:dyDescent="0.15"/>
    <row r="29" spans="1:8" s="16" customFormat="1" x14ac:dyDescent="0.15"/>
    <row r="30" spans="1:8" s="16" customFormat="1" x14ac:dyDescent="0.15"/>
    <row r="31" spans="1:8" s="16" customFormat="1" x14ac:dyDescent="0.15"/>
    <row r="32" spans="1:8" s="16" customFormat="1" x14ac:dyDescent="0.15"/>
    <row r="33" s="16" customFormat="1" x14ac:dyDescent="0.15"/>
    <row r="34" s="16" customFormat="1" x14ac:dyDescent="0.15"/>
    <row r="35" s="16" customFormat="1" x14ac:dyDescent="0.15"/>
  </sheetData>
  <mergeCells count="3">
    <mergeCell ref="B20:G20"/>
    <mergeCell ref="B21:G21"/>
    <mergeCell ref="A3:H4"/>
  </mergeCells>
  <phoneticPr fontId="2"/>
  <pageMargins left="0.78740157480314965" right="0.78740157480314965" top="0.39370078740157483" bottom="0.39370078740157483" header="0.51181102362204722" footer="0.51181102362204722"/>
  <pageSetup paperSize="9" scale="90" fitToHeight="0" orientation="portrait" cellComments="asDisplayed" verticalDpi="300" r:id="rId1"/>
  <headerFooter alignWithMargins="0"/>
  <colBreaks count="1" manualBreakCount="1">
    <brk id="8" max="2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42"/>
  <sheetViews>
    <sheetView view="pageBreakPreview" zoomScale="85" zoomScaleNormal="100" zoomScaleSheetLayoutView="85" workbookViewId="0">
      <selection activeCell="B21" sqref="B21:E21"/>
    </sheetView>
  </sheetViews>
  <sheetFormatPr defaultColWidth="9" defaultRowHeight="13.5" x14ac:dyDescent="0.15"/>
  <cols>
    <col min="1" max="1" width="11.375" style="15" customWidth="1"/>
    <col min="2" max="2" width="5.75" style="15" customWidth="1"/>
    <col min="3" max="3" width="19.875" style="15" customWidth="1"/>
    <col min="4" max="4" width="39.5" style="15" customWidth="1"/>
    <col min="5" max="5" width="11.75" style="15" customWidth="1"/>
    <col min="6" max="6" width="6.25" style="15" customWidth="1"/>
    <col min="7" max="16384" width="9" style="15"/>
  </cols>
  <sheetData>
    <row r="1" spans="2:6" ht="26.25" customHeight="1" x14ac:dyDescent="0.15">
      <c r="F1" s="48" t="s">
        <v>432</v>
      </c>
    </row>
    <row r="2" spans="2:6" ht="18.75" customHeight="1" x14ac:dyDescent="0.15"/>
    <row r="3" spans="2:6" ht="18.75" customHeight="1" x14ac:dyDescent="0.15">
      <c r="B3" s="544" t="s">
        <v>447</v>
      </c>
      <c r="C3" s="544"/>
      <c r="D3" s="544"/>
      <c r="E3" s="544"/>
    </row>
    <row r="4" spans="2:6" ht="18.75" customHeight="1" x14ac:dyDescent="0.15">
      <c r="B4" s="544"/>
      <c r="C4" s="544"/>
      <c r="D4" s="544"/>
      <c r="E4" s="544"/>
    </row>
    <row r="5" spans="2:6" ht="21" customHeight="1" x14ac:dyDescent="0.15">
      <c r="D5" s="42"/>
      <c r="E5" s="241" t="str">
        <f>IF(表紙!$G$8="","会社名",表紙!$G$8)</f>
        <v>会社名</v>
      </c>
    </row>
    <row r="6" spans="2:6" ht="24.75" customHeight="1" x14ac:dyDescent="0.15"/>
    <row r="7" spans="2:6" ht="18" thickBot="1" x14ac:dyDescent="0.2">
      <c r="C7" s="51"/>
    </row>
    <row r="8" spans="2:6" ht="45" customHeight="1" thickBot="1" x14ac:dyDescent="0.2">
      <c r="B8" s="86"/>
      <c r="C8" s="83" t="s">
        <v>125</v>
      </c>
      <c r="D8" s="84" t="s">
        <v>136</v>
      </c>
      <c r="E8" s="11" t="s">
        <v>126</v>
      </c>
    </row>
    <row r="9" spans="2:6" ht="18" customHeight="1" thickTop="1" x14ac:dyDescent="0.15">
      <c r="B9" s="87">
        <v>1</v>
      </c>
      <c r="C9" s="155"/>
      <c r="D9" s="107"/>
      <c r="E9" s="9"/>
    </row>
    <row r="10" spans="2:6" ht="18" customHeight="1" x14ac:dyDescent="0.15">
      <c r="B10" s="93">
        <v>2</v>
      </c>
      <c r="C10" s="156"/>
      <c r="D10" s="109"/>
      <c r="E10" s="9"/>
    </row>
    <row r="11" spans="2:6" ht="18" customHeight="1" x14ac:dyDescent="0.15">
      <c r="B11" s="96" t="s">
        <v>127</v>
      </c>
      <c r="C11" s="156"/>
      <c r="D11" s="109"/>
      <c r="E11" s="9"/>
    </row>
    <row r="12" spans="2:6" ht="18" customHeight="1" x14ac:dyDescent="0.15">
      <c r="B12" s="98" t="s">
        <v>127</v>
      </c>
      <c r="C12" s="156"/>
      <c r="D12" s="109"/>
      <c r="E12" s="9"/>
    </row>
    <row r="13" spans="2:6" ht="18" customHeight="1" x14ac:dyDescent="0.15">
      <c r="B13" s="93" t="s">
        <v>127</v>
      </c>
      <c r="C13" s="156"/>
      <c r="D13" s="109"/>
      <c r="E13" s="9"/>
    </row>
    <row r="14" spans="2:6" ht="18" customHeight="1" x14ac:dyDescent="0.15">
      <c r="B14" s="93" t="s">
        <v>127</v>
      </c>
      <c r="C14" s="157"/>
      <c r="D14" s="109"/>
      <c r="E14" s="9"/>
    </row>
    <row r="15" spans="2:6" ht="18" customHeight="1" x14ac:dyDescent="0.15">
      <c r="B15" s="96" t="s">
        <v>127</v>
      </c>
      <c r="C15" s="157"/>
      <c r="D15" s="109"/>
      <c r="E15" s="9"/>
    </row>
    <row r="16" spans="2:6" ht="18" customHeight="1" thickBot="1" x14ac:dyDescent="0.2">
      <c r="B16" s="98" t="s">
        <v>127</v>
      </c>
      <c r="C16" s="158"/>
      <c r="D16" s="112"/>
      <c r="E16" s="9"/>
    </row>
    <row r="17" spans="1:6" ht="18" customHeight="1" thickTop="1" thickBot="1" x14ac:dyDescent="0.2">
      <c r="B17" s="113" t="s">
        <v>124</v>
      </c>
      <c r="C17" s="178">
        <f>SUM(C9:C16)</f>
        <v>0</v>
      </c>
      <c r="D17" s="115"/>
      <c r="E17" s="10"/>
      <c r="F17" s="308"/>
    </row>
    <row r="18" spans="1:6" ht="18" customHeight="1" x14ac:dyDescent="0.15">
      <c r="B18" s="28"/>
      <c r="C18" s="28"/>
      <c r="D18" s="28"/>
      <c r="E18" s="316"/>
      <c r="F18" s="309"/>
    </row>
    <row r="19" spans="1:6" ht="18" customHeight="1" x14ac:dyDescent="0.15">
      <c r="D19" s="105"/>
      <c r="E19" s="116"/>
      <c r="F19" s="310"/>
    </row>
    <row r="20" spans="1:6" ht="39.950000000000003" customHeight="1" x14ac:dyDescent="0.15">
      <c r="A20" s="298" t="s">
        <v>414</v>
      </c>
      <c r="B20" s="559" t="s">
        <v>436</v>
      </c>
      <c r="C20" s="559"/>
      <c r="D20" s="559"/>
      <c r="E20" s="559"/>
      <c r="F20" s="310"/>
    </row>
    <row r="21" spans="1:6" s="16" customFormat="1" ht="48" customHeight="1" x14ac:dyDescent="0.15">
      <c r="A21" s="298" t="s">
        <v>404</v>
      </c>
      <c r="B21" s="558" t="s">
        <v>405</v>
      </c>
      <c r="C21" s="558"/>
      <c r="D21" s="558"/>
      <c r="E21" s="558"/>
      <c r="F21" s="85"/>
    </row>
    <row r="22" spans="1:6" s="16" customFormat="1" ht="41.25" customHeight="1" x14ac:dyDescent="0.15">
      <c r="A22" s="298" t="s">
        <v>404</v>
      </c>
      <c r="B22" s="559" t="s">
        <v>420</v>
      </c>
      <c r="C22" s="559"/>
      <c r="D22" s="559"/>
      <c r="E22" s="559"/>
      <c r="F22" s="306"/>
    </row>
    <row r="23" spans="1:6" s="16" customFormat="1" x14ac:dyDescent="0.15"/>
    <row r="24" spans="1:6" s="16" customFormat="1" x14ac:dyDescent="0.15"/>
    <row r="25" spans="1:6" s="16" customFormat="1" x14ac:dyDescent="0.15"/>
    <row r="26" spans="1:6" s="16" customFormat="1" x14ac:dyDescent="0.15"/>
    <row r="27" spans="1:6" s="16" customFormat="1" x14ac:dyDescent="0.15"/>
    <row r="28" spans="1:6" s="16" customFormat="1" x14ac:dyDescent="0.15"/>
    <row r="29" spans="1:6" s="16" customFormat="1" x14ac:dyDescent="0.15"/>
    <row r="30" spans="1:6" s="16" customFormat="1" x14ac:dyDescent="0.15"/>
    <row r="31" spans="1:6" s="16" customFormat="1" x14ac:dyDescent="0.15"/>
    <row r="32" spans="1:6" s="16" customFormat="1" x14ac:dyDescent="0.15"/>
    <row r="33" s="16" customFormat="1" x14ac:dyDescent="0.15"/>
    <row r="34" s="16" customFormat="1" x14ac:dyDescent="0.15"/>
    <row r="35" s="16" customFormat="1" x14ac:dyDescent="0.15"/>
    <row r="36" s="16" customFormat="1" x14ac:dyDescent="0.15"/>
    <row r="37" s="16" customFormat="1" x14ac:dyDescent="0.15"/>
    <row r="38" s="16" customFormat="1" x14ac:dyDescent="0.15"/>
    <row r="39" s="16" customFormat="1" x14ac:dyDescent="0.15"/>
    <row r="40" s="16" customFormat="1" x14ac:dyDescent="0.15"/>
    <row r="41" s="16" customFormat="1" x14ac:dyDescent="0.15"/>
    <row r="42" s="16" customFormat="1" x14ac:dyDescent="0.15"/>
  </sheetData>
  <mergeCells count="4">
    <mergeCell ref="B21:E21"/>
    <mergeCell ref="B22:E22"/>
    <mergeCell ref="B3:E4"/>
    <mergeCell ref="B20:E20"/>
  </mergeCells>
  <phoneticPr fontId="2"/>
  <pageMargins left="0.78740157480314965" right="0.78740157480314965" top="0.39370078740157483" bottom="0.39370078740157483" header="0.51181102362204722" footer="0.51181102362204722"/>
  <pageSetup paperSize="9" scale="92" fitToHeight="0" orientation="portrait" cellComments="asDisplayed" verticalDpi="7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43"/>
  <sheetViews>
    <sheetView view="pageBreakPreview" topLeftCell="A13" zoomScale="85" zoomScaleNormal="100" zoomScaleSheetLayoutView="85" workbookViewId="0">
      <selection activeCell="C27" sqref="C27"/>
    </sheetView>
  </sheetViews>
  <sheetFormatPr defaultColWidth="9" defaultRowHeight="13.5" x14ac:dyDescent="0.15"/>
  <cols>
    <col min="1" max="1" width="11.375" style="15" customWidth="1"/>
    <col min="2" max="2" width="5.75" style="15" customWidth="1"/>
    <col min="3" max="3" width="13.125" style="15" customWidth="1"/>
    <col min="4" max="4" width="16.25" style="15" customWidth="1"/>
    <col min="5" max="5" width="25.625" style="15" customWidth="1"/>
    <col min="6" max="6" width="15.875" style="15" customWidth="1"/>
    <col min="7" max="7" width="6.25" style="15" customWidth="1"/>
    <col min="8" max="16384" width="9" style="15"/>
  </cols>
  <sheetData>
    <row r="1" spans="1:7" ht="26.25" customHeight="1" x14ac:dyDescent="0.15">
      <c r="G1" s="48" t="s">
        <v>433</v>
      </c>
    </row>
    <row r="2" spans="1:7" ht="18.75" customHeight="1" x14ac:dyDescent="0.15"/>
    <row r="3" spans="1:7" ht="18.75" customHeight="1" x14ac:dyDescent="0.15">
      <c r="A3" s="544" t="s">
        <v>448</v>
      </c>
      <c r="B3" s="544"/>
      <c r="C3" s="544"/>
      <c r="D3" s="544"/>
      <c r="E3" s="544"/>
      <c r="F3" s="544"/>
      <c r="G3" s="544"/>
    </row>
    <row r="4" spans="1:7" ht="18.75" customHeight="1" x14ac:dyDescent="0.15">
      <c r="A4" s="544"/>
      <c r="B4" s="544"/>
      <c r="C4" s="544"/>
      <c r="D4" s="544"/>
      <c r="E4" s="544"/>
      <c r="F4" s="544"/>
      <c r="G4" s="544"/>
    </row>
    <row r="5" spans="1:7" ht="21" customHeight="1" x14ac:dyDescent="0.15">
      <c r="E5" s="42"/>
      <c r="F5" s="241" t="str">
        <f>IF(表紙!$G$8="","会社名",表紙!$G$8)</f>
        <v>会社名</v>
      </c>
    </row>
    <row r="6" spans="1:7" ht="24.75" customHeight="1" x14ac:dyDescent="0.15"/>
    <row r="7" spans="1:7" ht="18" thickBot="1" x14ac:dyDescent="0.2">
      <c r="D7" s="51"/>
    </row>
    <row r="8" spans="1:7" ht="45" customHeight="1" thickBot="1" x14ac:dyDescent="0.2">
      <c r="B8" s="86"/>
      <c r="C8" s="336" t="s">
        <v>449</v>
      </c>
      <c r="D8" s="83" t="s">
        <v>125</v>
      </c>
      <c r="E8" s="84" t="s">
        <v>136</v>
      </c>
      <c r="F8" s="11" t="s">
        <v>126</v>
      </c>
    </row>
    <row r="9" spans="1:7" ht="18" customHeight="1" thickTop="1" x14ac:dyDescent="0.15">
      <c r="B9" s="87">
        <v>1</v>
      </c>
      <c r="C9" s="106"/>
      <c r="D9" s="155"/>
      <c r="E9" s="107"/>
      <c r="F9" s="9"/>
    </row>
    <row r="10" spans="1:7" ht="18" customHeight="1" x14ac:dyDescent="0.15">
      <c r="B10" s="93">
        <v>2</v>
      </c>
      <c r="C10" s="108"/>
      <c r="D10" s="156"/>
      <c r="E10" s="109"/>
      <c r="F10" s="9"/>
    </row>
    <row r="11" spans="1:7" ht="18" customHeight="1" x14ac:dyDescent="0.15">
      <c r="B11" s="96" t="s">
        <v>127</v>
      </c>
      <c r="C11" s="110"/>
      <c r="D11" s="156"/>
      <c r="E11" s="109"/>
      <c r="F11" s="9"/>
    </row>
    <row r="12" spans="1:7" ht="18" customHeight="1" x14ac:dyDescent="0.15">
      <c r="B12" s="98" t="s">
        <v>127</v>
      </c>
      <c r="C12" s="110"/>
      <c r="D12" s="156"/>
      <c r="E12" s="109"/>
      <c r="F12" s="9"/>
    </row>
    <row r="13" spans="1:7" ht="18" customHeight="1" x14ac:dyDescent="0.15">
      <c r="B13" s="93" t="s">
        <v>127</v>
      </c>
      <c r="C13" s="110"/>
      <c r="D13" s="156"/>
      <c r="E13" s="109"/>
      <c r="F13" s="9"/>
    </row>
    <row r="14" spans="1:7" ht="18" customHeight="1" x14ac:dyDescent="0.15">
      <c r="B14" s="93" t="s">
        <v>127</v>
      </c>
      <c r="C14" s="108"/>
      <c r="D14" s="157"/>
      <c r="E14" s="109"/>
      <c r="F14" s="9"/>
    </row>
    <row r="15" spans="1:7" ht="18" customHeight="1" x14ac:dyDescent="0.15">
      <c r="B15" s="96" t="s">
        <v>127</v>
      </c>
      <c r="C15" s="110"/>
      <c r="D15" s="157"/>
      <c r="E15" s="109"/>
      <c r="F15" s="9"/>
    </row>
    <row r="16" spans="1:7" ht="18" customHeight="1" thickBot="1" x14ac:dyDescent="0.2">
      <c r="B16" s="98" t="s">
        <v>127</v>
      </c>
      <c r="C16" s="111"/>
      <c r="D16" s="158"/>
      <c r="E16" s="112"/>
      <c r="F16" s="9"/>
    </row>
    <row r="17" spans="1:6" ht="18" customHeight="1" thickTop="1" thickBot="1" x14ac:dyDescent="0.2">
      <c r="B17" s="113" t="s">
        <v>124</v>
      </c>
      <c r="C17" s="114"/>
      <c r="D17" s="254">
        <f>SUM(D9:D16)</f>
        <v>0</v>
      </c>
      <c r="E17" s="115"/>
      <c r="F17" s="10"/>
    </row>
    <row r="18" spans="1:6" ht="18" customHeight="1" x14ac:dyDescent="0.15">
      <c r="C18" s="299"/>
      <c r="D18" s="105"/>
      <c r="E18" s="308"/>
      <c r="F18" s="338" t="s">
        <v>412</v>
      </c>
    </row>
    <row r="19" spans="1:6" ht="18" customHeight="1" x14ac:dyDescent="0.15">
      <c r="C19" s="311"/>
      <c r="D19" s="312"/>
      <c r="E19" s="308"/>
      <c r="F19" s="313"/>
    </row>
    <row r="20" spans="1:6" ht="18" customHeight="1" x14ac:dyDescent="0.15">
      <c r="D20" s="105"/>
      <c r="E20" s="116"/>
      <c r="F20" s="31"/>
    </row>
    <row r="21" spans="1:6" ht="39.950000000000003" customHeight="1" x14ac:dyDescent="0.15">
      <c r="A21" s="298" t="s">
        <v>415</v>
      </c>
      <c r="B21" s="559" t="s">
        <v>437</v>
      </c>
      <c r="C21" s="559"/>
      <c r="D21" s="559"/>
      <c r="E21" s="559"/>
      <c r="F21" s="559"/>
    </row>
    <row r="22" spans="1:6" ht="48" customHeight="1" x14ac:dyDescent="0.15">
      <c r="A22" s="298" t="s">
        <v>404</v>
      </c>
      <c r="B22" s="558" t="s">
        <v>406</v>
      </c>
      <c r="C22" s="558"/>
      <c r="D22" s="558"/>
      <c r="E22" s="558"/>
      <c r="F22" s="558"/>
    </row>
    <row r="23" spans="1:6" s="16" customFormat="1" ht="57.75" customHeight="1" x14ac:dyDescent="0.15">
      <c r="A23" s="298" t="s">
        <v>404</v>
      </c>
      <c r="B23" s="559" t="s">
        <v>420</v>
      </c>
      <c r="C23" s="559"/>
      <c r="D23" s="559"/>
      <c r="E23" s="559"/>
      <c r="F23" s="559"/>
    </row>
    <row r="24" spans="1:6" s="16" customFormat="1" x14ac:dyDescent="0.15"/>
    <row r="25" spans="1:6" s="16" customFormat="1" x14ac:dyDescent="0.15"/>
    <row r="26" spans="1:6" s="16" customFormat="1" x14ac:dyDescent="0.15"/>
    <row r="27" spans="1:6" s="16" customFormat="1" x14ac:dyDescent="0.15"/>
    <row r="28" spans="1:6" s="16" customFormat="1" x14ac:dyDescent="0.15"/>
    <row r="29" spans="1:6" s="16" customFormat="1" x14ac:dyDescent="0.15"/>
    <row r="30" spans="1:6" s="16" customFormat="1" x14ac:dyDescent="0.15"/>
    <row r="31" spans="1:6" s="16" customFormat="1" x14ac:dyDescent="0.15"/>
    <row r="32" spans="1:6" s="16" customFormat="1" x14ac:dyDescent="0.15"/>
    <row r="33" s="16" customFormat="1" x14ac:dyDescent="0.15"/>
    <row r="34" s="16" customFormat="1" x14ac:dyDescent="0.15"/>
    <row r="35" s="16" customFormat="1" x14ac:dyDescent="0.15"/>
    <row r="36" s="16" customFormat="1" x14ac:dyDescent="0.15"/>
    <row r="37" s="16" customFormat="1" x14ac:dyDescent="0.15"/>
    <row r="38" s="16" customFormat="1" x14ac:dyDescent="0.15"/>
    <row r="39" s="16" customFormat="1" x14ac:dyDescent="0.15"/>
    <row r="40" s="16" customFormat="1" x14ac:dyDescent="0.15"/>
    <row r="41" s="16" customFormat="1" x14ac:dyDescent="0.15"/>
    <row r="42" s="16" customFormat="1" x14ac:dyDescent="0.15"/>
    <row r="43" s="16" customFormat="1" x14ac:dyDescent="0.15"/>
  </sheetData>
  <mergeCells count="4">
    <mergeCell ref="B22:F22"/>
    <mergeCell ref="B23:F23"/>
    <mergeCell ref="A3:G4"/>
    <mergeCell ref="B21:F21"/>
  </mergeCells>
  <phoneticPr fontId="2"/>
  <pageMargins left="0.78740157480314965" right="0.78740157480314965" top="0.39370078740157483" bottom="0.39370078740157483" header="0.51181102362204722" footer="0.51181102362204722"/>
  <pageSetup paperSize="9" scale="92" fitToHeight="0" orientation="portrait" cellComments="asDisplayed" verticalDpi="72"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T50"/>
  <sheetViews>
    <sheetView view="pageBreakPreview" topLeftCell="A10" zoomScale="85" zoomScaleNormal="100" zoomScaleSheetLayoutView="85" workbookViewId="0">
      <selection activeCell="G12" sqref="G12"/>
    </sheetView>
  </sheetViews>
  <sheetFormatPr defaultColWidth="9" defaultRowHeight="13.5" x14ac:dyDescent="0.15"/>
  <cols>
    <col min="1" max="1" width="23" style="15" customWidth="1"/>
    <col min="2" max="2" width="5" style="15" customWidth="1"/>
    <col min="3" max="5" width="7" style="15" customWidth="1"/>
    <col min="6" max="6" width="5.125" style="15" customWidth="1"/>
    <col min="7" max="7" width="2.375" style="15" customWidth="1"/>
    <col min="8" max="11" width="6.25" style="15" customWidth="1"/>
    <col min="12" max="12" width="2.375" style="15" customWidth="1"/>
    <col min="13" max="13" width="3.25" style="15" customWidth="1"/>
    <col min="14" max="18" width="6.25" style="15" customWidth="1"/>
    <col min="19" max="19" width="4.75" style="15" customWidth="1"/>
    <col min="20" max="20" width="3.125" style="15" customWidth="1"/>
    <col min="21" max="21" width="6.25" style="15" customWidth="1"/>
    <col min="22" max="16384" width="9" style="15"/>
  </cols>
  <sheetData>
    <row r="1" spans="1:20" ht="26.25" customHeight="1" x14ac:dyDescent="0.15">
      <c r="S1" s="48" t="s">
        <v>396</v>
      </c>
    </row>
    <row r="2" spans="1:20" ht="18.75" customHeight="1" x14ac:dyDescent="0.15">
      <c r="A2" s="485" t="s">
        <v>382</v>
      </c>
      <c r="B2" s="485"/>
      <c r="C2" s="485"/>
      <c r="D2" s="485"/>
      <c r="E2" s="485"/>
      <c r="F2" s="485"/>
      <c r="G2" s="485"/>
      <c r="H2" s="485"/>
      <c r="I2" s="485"/>
      <c r="J2" s="485"/>
      <c r="K2" s="485"/>
      <c r="L2" s="485"/>
      <c r="M2" s="485"/>
      <c r="N2" s="485"/>
      <c r="O2" s="485"/>
      <c r="P2" s="485"/>
      <c r="Q2" s="485"/>
      <c r="R2" s="485"/>
      <c r="S2" s="485"/>
      <c r="T2" s="485"/>
    </row>
    <row r="3" spans="1:20" ht="18.75" customHeight="1" x14ac:dyDescent="0.15">
      <c r="A3" s="485"/>
      <c r="B3" s="485"/>
      <c r="C3" s="485"/>
      <c r="D3" s="485"/>
      <c r="E3" s="485"/>
      <c r="F3" s="485"/>
      <c r="G3" s="485"/>
      <c r="H3" s="485"/>
      <c r="I3" s="485"/>
      <c r="J3" s="485"/>
      <c r="K3" s="485"/>
      <c r="L3" s="485"/>
      <c r="M3" s="485"/>
      <c r="N3" s="485"/>
      <c r="O3" s="485"/>
      <c r="P3" s="485"/>
      <c r="Q3" s="485"/>
      <c r="R3" s="485"/>
      <c r="S3" s="485"/>
      <c r="T3" s="485"/>
    </row>
    <row r="4" spans="1:20" ht="18.75" customHeight="1" x14ac:dyDescent="0.15">
      <c r="A4" s="65"/>
      <c r="B4" s="65"/>
      <c r="C4" s="65"/>
      <c r="D4" s="65"/>
      <c r="E4" s="65"/>
      <c r="F4" s="65"/>
      <c r="G4" s="65"/>
      <c r="H4" s="65"/>
      <c r="I4" s="65"/>
      <c r="J4" s="65"/>
      <c r="K4" s="65"/>
      <c r="L4" s="65"/>
      <c r="M4" s="65"/>
      <c r="N4" s="65"/>
      <c r="O4" s="65"/>
      <c r="P4" s="65"/>
      <c r="Q4" s="65"/>
      <c r="R4" s="65"/>
      <c r="S4" s="65"/>
      <c r="T4" s="65"/>
    </row>
    <row r="5" spans="1:20" ht="21" customHeight="1" x14ac:dyDescent="0.15">
      <c r="T5" s="241" t="str">
        <f>IF(表紙!$G$8="","会社名",表紙!$G$8)</f>
        <v>会社名</v>
      </c>
    </row>
    <row r="6" spans="1:20" ht="21" customHeight="1" x14ac:dyDescent="0.15"/>
    <row r="7" spans="1:20" ht="18" customHeight="1" x14ac:dyDescent="0.15">
      <c r="A7" s="67" t="s">
        <v>141</v>
      </c>
      <c r="B7" s="67"/>
      <c r="C7" s="67"/>
      <c r="D7" s="67"/>
      <c r="E7" s="67"/>
      <c r="F7" s="67"/>
      <c r="G7" s="67"/>
      <c r="H7" s="67"/>
      <c r="I7" s="67"/>
      <c r="J7" s="67"/>
      <c r="K7" s="67"/>
      <c r="L7" s="67"/>
      <c r="M7" s="67"/>
      <c r="N7" s="67"/>
      <c r="O7" s="67"/>
      <c r="P7" s="67"/>
      <c r="Q7" s="67"/>
      <c r="R7" s="67"/>
    </row>
    <row r="8" spans="1:20" ht="18" customHeight="1" x14ac:dyDescent="0.15">
      <c r="A8" s="67" t="s">
        <v>144</v>
      </c>
      <c r="H8" s="67"/>
      <c r="I8" s="67"/>
      <c r="J8" s="67"/>
      <c r="K8" s="67"/>
      <c r="L8" s="67"/>
      <c r="M8" s="67"/>
      <c r="N8" s="67"/>
      <c r="O8" s="67"/>
      <c r="P8" s="67"/>
      <c r="Q8" s="67"/>
      <c r="R8" s="67"/>
    </row>
    <row r="9" spans="1:20" ht="18" customHeight="1" thickBot="1" x14ac:dyDescent="0.2">
      <c r="A9" s="67"/>
      <c r="B9" s="68"/>
      <c r="C9" s="68"/>
      <c r="D9" s="68"/>
      <c r="E9" s="68"/>
      <c r="F9" s="68"/>
      <c r="G9" s="68"/>
      <c r="H9" s="68"/>
      <c r="I9" s="68"/>
      <c r="J9" s="68"/>
      <c r="K9" s="69"/>
      <c r="L9" s="68"/>
      <c r="M9" s="68"/>
      <c r="N9" s="67"/>
      <c r="O9" s="67"/>
      <c r="P9" s="67"/>
      <c r="Q9" s="67"/>
      <c r="R9" s="67"/>
    </row>
    <row r="10" spans="1:20" ht="24" customHeight="1" thickTop="1" x14ac:dyDescent="0.15">
      <c r="A10" s="566" t="s">
        <v>351</v>
      </c>
      <c r="B10" s="70"/>
      <c r="C10" s="561" t="s">
        <v>145</v>
      </c>
      <c r="D10" s="561"/>
      <c r="E10" s="561"/>
      <c r="F10" s="561"/>
      <c r="G10" s="71"/>
      <c r="H10" s="561" t="s">
        <v>146</v>
      </c>
      <c r="I10" s="561"/>
      <c r="J10" s="561"/>
      <c r="K10" s="561"/>
      <c r="L10" s="561" t="s">
        <v>142</v>
      </c>
      <c r="M10" s="561"/>
      <c r="N10" s="578" t="s">
        <v>147</v>
      </c>
      <c r="O10" s="578"/>
      <c r="P10" s="578"/>
      <c r="Q10" s="578"/>
      <c r="R10" s="578"/>
      <c r="S10" s="72"/>
      <c r="T10" s="33"/>
    </row>
    <row r="11" spans="1:20" ht="24" customHeight="1" thickBot="1" x14ac:dyDescent="0.2">
      <c r="A11" s="568"/>
      <c r="B11" s="73"/>
      <c r="C11" s="562"/>
      <c r="D11" s="562"/>
      <c r="E11" s="562"/>
      <c r="F11" s="562"/>
      <c r="G11" s="35"/>
      <c r="H11" s="562"/>
      <c r="I11" s="562"/>
      <c r="J11" s="562"/>
      <c r="K11" s="562"/>
      <c r="L11" s="562"/>
      <c r="M11" s="562"/>
      <c r="N11" s="579" t="s">
        <v>148</v>
      </c>
      <c r="O11" s="579"/>
      <c r="P11" s="579"/>
      <c r="Q11" s="579"/>
      <c r="R11" s="579"/>
      <c r="S11" s="74"/>
      <c r="T11" s="75"/>
    </row>
    <row r="12" spans="1:20" ht="18.75" customHeight="1" thickTop="1" x14ac:dyDescent="0.15">
      <c r="A12" s="30"/>
      <c r="B12" s="76"/>
      <c r="C12" s="30"/>
      <c r="D12" s="30"/>
      <c r="E12" s="30"/>
      <c r="F12" s="30"/>
      <c r="G12" s="30"/>
      <c r="H12" s="30"/>
      <c r="I12" s="30"/>
      <c r="J12" s="30"/>
      <c r="K12" s="30"/>
      <c r="L12" s="77"/>
      <c r="M12" s="77"/>
      <c r="N12" s="28"/>
      <c r="O12" s="28"/>
      <c r="P12" s="28"/>
      <c r="Q12" s="28"/>
      <c r="R12" s="28"/>
      <c r="S12" s="69"/>
      <c r="T12" s="78"/>
    </row>
    <row r="13" spans="1:20" ht="18" thickBot="1" x14ac:dyDescent="0.2">
      <c r="H13" s="51"/>
      <c r="I13" s="51"/>
      <c r="J13" s="51"/>
      <c r="K13" s="51"/>
      <c r="L13" s="51"/>
      <c r="M13" s="51"/>
      <c r="N13" s="51"/>
      <c r="O13" s="51"/>
      <c r="P13" s="51"/>
      <c r="Q13" s="51"/>
      <c r="R13" s="51"/>
      <c r="S13" s="51"/>
      <c r="T13" s="79"/>
    </row>
    <row r="14" spans="1:20" ht="54" customHeight="1" thickBot="1" x14ac:dyDescent="0.2">
      <c r="A14" s="582" t="s">
        <v>153</v>
      </c>
      <c r="B14" s="560"/>
      <c r="C14" s="560" t="s">
        <v>154</v>
      </c>
      <c r="D14" s="560"/>
      <c r="E14" s="560"/>
      <c r="F14" s="560"/>
      <c r="G14" s="560" t="s">
        <v>155</v>
      </c>
      <c r="H14" s="560"/>
      <c r="I14" s="560"/>
      <c r="J14" s="560"/>
      <c r="K14" s="560"/>
      <c r="L14" s="560" t="s">
        <v>156</v>
      </c>
      <c r="M14" s="560"/>
      <c r="N14" s="560"/>
      <c r="O14" s="560"/>
      <c r="P14" s="560"/>
      <c r="Q14" s="560" t="s">
        <v>349</v>
      </c>
      <c r="R14" s="560"/>
      <c r="S14" s="560"/>
      <c r="T14" s="575"/>
    </row>
    <row r="15" spans="1:20" ht="30" customHeight="1" thickTop="1" thickBot="1" x14ac:dyDescent="0.2">
      <c r="A15" s="576">
        <f>'表13-2'!D72</f>
        <v>0</v>
      </c>
      <c r="B15" s="577"/>
      <c r="C15" s="563">
        <v>43235247</v>
      </c>
      <c r="D15" s="563"/>
      <c r="E15" s="563"/>
      <c r="F15" s="563"/>
      <c r="G15" s="581">
        <f>表紙!A31</f>
        <v>0</v>
      </c>
      <c r="H15" s="581"/>
      <c r="I15" s="581"/>
      <c r="J15" s="581"/>
      <c r="K15" s="581"/>
      <c r="L15" s="563">
        <v>837518596</v>
      </c>
      <c r="M15" s="563"/>
      <c r="N15" s="563"/>
      <c r="O15" s="563"/>
      <c r="P15" s="563"/>
      <c r="Q15" s="577">
        <f>IF(ISERROR(A15-C15*G15/L15),"",(A15-C15*G15/(L15)))</f>
        <v>0</v>
      </c>
      <c r="R15" s="577"/>
      <c r="S15" s="577"/>
      <c r="T15" s="580"/>
    </row>
    <row r="16" spans="1:20" ht="18" customHeight="1" x14ac:dyDescent="0.15">
      <c r="A16" s="28"/>
      <c r="B16" s="28"/>
      <c r="C16" s="28"/>
      <c r="D16" s="28"/>
      <c r="E16" s="28"/>
      <c r="F16" s="28"/>
      <c r="G16" s="28"/>
      <c r="H16" s="28"/>
      <c r="I16" s="28"/>
      <c r="J16" s="28"/>
      <c r="K16" s="28"/>
      <c r="L16" s="28"/>
      <c r="M16" s="28"/>
      <c r="N16" s="28"/>
      <c r="O16" s="28"/>
      <c r="P16" s="28"/>
      <c r="Q16" s="28"/>
      <c r="R16" s="28"/>
      <c r="S16" s="28"/>
      <c r="T16" s="28"/>
    </row>
    <row r="17" spans="1:20" ht="18" customHeight="1" x14ac:dyDescent="0.15">
      <c r="A17" s="28"/>
      <c r="B17" s="28"/>
      <c r="C17" s="28"/>
      <c r="D17" s="28"/>
      <c r="E17" s="28"/>
      <c r="F17" s="28"/>
      <c r="G17" s="28"/>
      <c r="H17" s="28"/>
      <c r="I17" s="28"/>
      <c r="J17" s="28"/>
      <c r="K17" s="28"/>
      <c r="L17" s="28"/>
      <c r="M17" s="28"/>
      <c r="N17" s="28"/>
      <c r="O17" s="28"/>
      <c r="P17" s="28"/>
      <c r="Q17" s="28"/>
      <c r="R17" s="28"/>
      <c r="S17" s="28"/>
      <c r="T17" s="28"/>
    </row>
    <row r="18" spans="1:20" ht="18" customHeight="1" x14ac:dyDescent="0.15">
      <c r="A18" s="28"/>
      <c r="B18" s="28"/>
      <c r="C18" s="28"/>
      <c r="D18" s="28"/>
      <c r="E18" s="28"/>
      <c r="F18" s="28"/>
      <c r="G18" s="28"/>
      <c r="H18" s="28"/>
      <c r="I18" s="28"/>
      <c r="J18" s="28"/>
      <c r="K18" s="28"/>
      <c r="L18" s="28"/>
      <c r="M18" s="28"/>
      <c r="N18" s="28"/>
      <c r="O18" s="28"/>
      <c r="P18" s="28"/>
      <c r="Q18" s="28"/>
      <c r="R18" s="28"/>
      <c r="S18" s="28"/>
      <c r="T18" s="28"/>
    </row>
    <row r="19" spans="1:20" ht="18" customHeight="1" x14ac:dyDescent="0.15">
      <c r="A19" s="80" t="s">
        <v>353</v>
      </c>
      <c r="B19" s="81"/>
      <c r="C19" s="81"/>
      <c r="D19" s="81"/>
      <c r="E19" s="81"/>
      <c r="F19" s="81"/>
      <c r="G19" s="81"/>
      <c r="H19" s="81"/>
      <c r="I19" s="81"/>
      <c r="J19" s="81"/>
      <c r="K19" s="81"/>
      <c r="L19" s="81"/>
      <c r="M19" s="81"/>
      <c r="N19" s="81"/>
      <c r="O19" s="81"/>
      <c r="P19" s="81"/>
      <c r="Q19" s="81"/>
      <c r="R19" s="81"/>
      <c r="S19" s="81"/>
      <c r="T19" s="81"/>
    </row>
    <row r="20" spans="1:20" ht="18" customHeight="1" x14ac:dyDescent="0.15">
      <c r="A20" s="80" t="s">
        <v>143</v>
      </c>
      <c r="H20" s="81"/>
      <c r="I20" s="81"/>
      <c r="J20" s="81"/>
      <c r="K20" s="81"/>
      <c r="L20" s="81"/>
      <c r="M20" s="81"/>
      <c r="N20" s="81"/>
      <c r="O20" s="81"/>
      <c r="P20" s="81"/>
      <c r="Q20" s="81"/>
      <c r="R20" s="81"/>
      <c r="S20" s="81"/>
      <c r="T20" s="81"/>
    </row>
    <row r="21" spans="1:20" ht="18" customHeight="1" thickBot="1" x14ac:dyDescent="0.2">
      <c r="A21" s="80"/>
      <c r="B21" s="81"/>
      <c r="C21" s="81"/>
      <c r="D21" s="81"/>
      <c r="E21" s="81"/>
      <c r="F21" s="81"/>
      <c r="G21" s="81"/>
      <c r="H21" s="81"/>
      <c r="I21" s="81"/>
      <c r="J21" s="81"/>
      <c r="K21" s="81"/>
      <c r="L21" s="81"/>
      <c r="M21" s="81"/>
      <c r="N21" s="81"/>
      <c r="O21" s="81"/>
      <c r="P21" s="81"/>
      <c r="Q21" s="81"/>
      <c r="R21" s="81"/>
      <c r="S21" s="81"/>
      <c r="T21" s="81"/>
    </row>
    <row r="22" spans="1:20" ht="24" customHeight="1" thickTop="1" x14ac:dyDescent="0.15">
      <c r="A22" s="566" t="s">
        <v>352</v>
      </c>
      <c r="B22" s="561"/>
      <c r="C22" s="561"/>
      <c r="D22" s="561"/>
      <c r="E22" s="561"/>
      <c r="F22" s="561"/>
      <c r="G22" s="561"/>
      <c r="H22" s="561"/>
      <c r="I22" s="561"/>
      <c r="J22" s="561"/>
      <c r="K22" s="561"/>
      <c r="L22" s="561"/>
      <c r="M22" s="561"/>
      <c r="N22" s="561"/>
      <c r="O22" s="561"/>
      <c r="P22" s="561"/>
      <c r="Q22" s="561"/>
      <c r="R22" s="561"/>
      <c r="S22" s="561"/>
      <c r="T22" s="567"/>
    </row>
    <row r="23" spans="1:20" ht="24" customHeight="1" thickBot="1" x14ac:dyDescent="0.2">
      <c r="A23" s="568"/>
      <c r="B23" s="562"/>
      <c r="C23" s="562"/>
      <c r="D23" s="562"/>
      <c r="E23" s="562"/>
      <c r="F23" s="562"/>
      <c r="G23" s="562"/>
      <c r="H23" s="562"/>
      <c r="I23" s="562"/>
      <c r="J23" s="562"/>
      <c r="K23" s="562"/>
      <c r="L23" s="562"/>
      <c r="M23" s="562"/>
      <c r="N23" s="562"/>
      <c r="O23" s="562"/>
      <c r="P23" s="562"/>
      <c r="Q23" s="562"/>
      <c r="R23" s="562"/>
      <c r="S23" s="562"/>
      <c r="T23" s="569"/>
    </row>
    <row r="24" spans="1:20" ht="18" customHeight="1" thickTop="1" thickBot="1" x14ac:dyDescent="0.2">
      <c r="B24" s="81"/>
      <c r="C24" s="81"/>
      <c r="D24" s="81"/>
      <c r="E24" s="81"/>
      <c r="F24" s="81"/>
      <c r="G24" s="81"/>
      <c r="H24" s="81"/>
      <c r="I24" s="81"/>
      <c r="J24" s="81"/>
      <c r="K24" s="81"/>
      <c r="L24" s="81"/>
      <c r="M24" s="81"/>
      <c r="N24" s="81"/>
      <c r="O24" s="81"/>
      <c r="P24" s="81"/>
      <c r="Q24" s="81"/>
      <c r="R24" s="81"/>
      <c r="S24" s="81"/>
      <c r="T24" s="81"/>
    </row>
    <row r="25" spans="1:20" ht="54" customHeight="1" thickBot="1" x14ac:dyDescent="0.2">
      <c r="A25" s="509" t="s">
        <v>349</v>
      </c>
      <c r="B25" s="570"/>
      <c r="C25" s="510"/>
      <c r="D25" s="509" t="s">
        <v>389</v>
      </c>
      <c r="E25" s="570"/>
      <c r="F25" s="570"/>
      <c r="G25" s="570"/>
      <c r="H25" s="570"/>
      <c r="I25" s="570"/>
      <c r="J25" s="560" t="s">
        <v>350</v>
      </c>
      <c r="K25" s="560"/>
      <c r="L25" s="560"/>
      <c r="M25" s="560"/>
      <c r="N25" s="560"/>
      <c r="O25" s="575"/>
      <c r="P25" s="29"/>
    </row>
    <row r="26" spans="1:20" ht="30" customHeight="1" thickTop="1" thickBot="1" x14ac:dyDescent="0.2">
      <c r="A26" s="571">
        <f>Q15</f>
        <v>0</v>
      </c>
      <c r="B26" s="572"/>
      <c r="C26" s="572"/>
      <c r="D26" s="573">
        <v>5.5199999999999997E-4</v>
      </c>
      <c r="E26" s="574"/>
      <c r="F26" s="574"/>
      <c r="G26" s="574"/>
      <c r="H26" s="574"/>
      <c r="I26" s="574"/>
      <c r="J26" s="564">
        <f>IF(A15="","",A26*D26)</f>
        <v>0</v>
      </c>
      <c r="K26" s="564"/>
      <c r="L26" s="564"/>
      <c r="M26" s="564"/>
      <c r="N26" s="564"/>
      <c r="O26" s="565"/>
      <c r="P26" s="29"/>
    </row>
    <row r="27" spans="1:20" ht="18" customHeight="1" x14ac:dyDescent="0.15">
      <c r="A27" s="81"/>
      <c r="B27" s="81"/>
      <c r="C27" s="81"/>
      <c r="D27" s="81"/>
      <c r="E27" s="81"/>
      <c r="F27" s="81"/>
      <c r="G27" s="81"/>
      <c r="H27" s="81"/>
      <c r="I27" s="81"/>
      <c r="J27" s="81"/>
      <c r="K27" s="81"/>
      <c r="L27" s="81"/>
      <c r="M27" s="81"/>
      <c r="N27" s="81"/>
      <c r="O27" s="81"/>
      <c r="P27" s="81"/>
      <c r="Q27" s="81"/>
      <c r="R27" s="81"/>
    </row>
    <row r="28" spans="1:20" ht="18" customHeight="1" x14ac:dyDescent="0.15">
      <c r="C28" s="81"/>
      <c r="D28" s="81"/>
      <c r="E28" s="81"/>
      <c r="F28" s="81"/>
      <c r="G28" s="81"/>
      <c r="H28" s="81"/>
      <c r="I28" s="81"/>
      <c r="J28" s="81"/>
      <c r="K28" s="81"/>
      <c r="L28" s="81"/>
      <c r="M28" s="81"/>
      <c r="N28" s="81"/>
      <c r="O28" s="81"/>
      <c r="P28" s="81"/>
      <c r="Q28" s="81"/>
      <c r="R28" s="81"/>
      <c r="S28" s="81"/>
      <c r="T28" s="81"/>
    </row>
    <row r="29" spans="1:20" ht="18" customHeight="1" x14ac:dyDescent="0.15">
      <c r="C29" s="81"/>
      <c r="D29" s="81"/>
      <c r="E29" s="81"/>
      <c r="F29" s="81"/>
      <c r="G29" s="81"/>
      <c r="H29" s="81"/>
      <c r="I29" s="81"/>
      <c r="J29" s="81"/>
      <c r="K29" s="81"/>
      <c r="L29" s="81"/>
      <c r="M29" s="81"/>
      <c r="N29" s="81"/>
      <c r="O29" s="81"/>
      <c r="P29" s="81"/>
      <c r="Q29" s="81"/>
      <c r="R29" s="81"/>
      <c r="S29" s="81"/>
      <c r="T29" s="81"/>
    </row>
    <row r="30" spans="1:20" ht="18" customHeight="1" x14ac:dyDescent="0.15">
      <c r="C30" s="81"/>
      <c r="D30" s="81"/>
      <c r="E30" s="81"/>
      <c r="F30" s="81"/>
      <c r="G30" s="81"/>
      <c r="H30" s="81"/>
      <c r="I30" s="81"/>
      <c r="J30" s="81"/>
      <c r="K30" s="81"/>
      <c r="L30" s="81"/>
      <c r="M30" s="81"/>
      <c r="N30" s="81"/>
      <c r="O30" s="81"/>
      <c r="P30" s="81"/>
      <c r="Q30" s="81"/>
      <c r="R30" s="81"/>
      <c r="S30" s="81"/>
      <c r="T30" s="81"/>
    </row>
    <row r="31" spans="1:20" ht="18" customHeight="1" x14ac:dyDescent="0.15">
      <c r="H31" s="69"/>
      <c r="I31" s="69"/>
      <c r="J31" s="69"/>
      <c r="K31" s="69"/>
      <c r="L31" s="69"/>
      <c r="M31" s="69"/>
      <c r="N31" s="69"/>
      <c r="O31" s="69"/>
      <c r="P31" s="69"/>
      <c r="Q31" s="69"/>
      <c r="R31" s="69"/>
      <c r="S31" s="69"/>
      <c r="T31" s="69"/>
    </row>
    <row r="32" spans="1:20" s="16" customFormat="1" ht="18" customHeight="1" x14ac:dyDescent="0.15"/>
    <row r="33" spans="3:20" s="16" customFormat="1" x14ac:dyDescent="0.15">
      <c r="C33" s="85"/>
      <c r="D33" s="85"/>
      <c r="E33" s="85"/>
      <c r="F33" s="85"/>
      <c r="G33" s="85"/>
      <c r="H33" s="85"/>
      <c r="I33" s="85"/>
      <c r="J33" s="85"/>
      <c r="K33" s="85"/>
      <c r="L33" s="85"/>
      <c r="M33" s="85"/>
      <c r="N33" s="85"/>
      <c r="O33" s="85"/>
      <c r="P33" s="85"/>
      <c r="Q33" s="85"/>
      <c r="R33" s="85"/>
      <c r="S33" s="85"/>
      <c r="T33" s="85"/>
    </row>
    <row r="34" spans="3:20" s="16" customFormat="1" x14ac:dyDescent="0.15"/>
    <row r="35" spans="3:20" s="16" customFormat="1" x14ac:dyDescent="0.15"/>
    <row r="36" spans="3:20" s="16" customFormat="1" x14ac:dyDescent="0.15"/>
    <row r="37" spans="3:20" s="16" customFormat="1" x14ac:dyDescent="0.15"/>
    <row r="38" spans="3:20" s="16" customFormat="1" x14ac:dyDescent="0.15"/>
    <row r="39" spans="3:20" s="16" customFormat="1" x14ac:dyDescent="0.15"/>
    <row r="40" spans="3:20" s="16" customFormat="1" x14ac:dyDescent="0.15"/>
    <row r="41" spans="3:20" s="16" customFormat="1" x14ac:dyDescent="0.15"/>
    <row r="42" spans="3:20" s="16" customFormat="1" x14ac:dyDescent="0.15"/>
    <row r="43" spans="3:20" s="16" customFormat="1" x14ac:dyDescent="0.15"/>
    <row r="44" spans="3:20" s="16" customFormat="1" x14ac:dyDescent="0.15"/>
    <row r="45" spans="3:20" s="16" customFormat="1" x14ac:dyDescent="0.15"/>
    <row r="46" spans="3:20" s="16" customFormat="1" x14ac:dyDescent="0.15"/>
    <row r="47" spans="3:20" s="16" customFormat="1" x14ac:dyDescent="0.15"/>
    <row r="48" spans="3:20" s="16" customFormat="1" x14ac:dyDescent="0.15"/>
    <row r="49" s="16" customFormat="1" x14ac:dyDescent="0.15"/>
    <row r="50" s="16" customFormat="1" x14ac:dyDescent="0.15"/>
  </sheetData>
  <mergeCells count="24">
    <mergeCell ref="L15:P15"/>
    <mergeCell ref="H10:K11"/>
    <mergeCell ref="A2:T3"/>
    <mergeCell ref="A10:A11"/>
    <mergeCell ref="N10:R10"/>
    <mergeCell ref="N11:R11"/>
    <mergeCell ref="Q14:T14"/>
    <mergeCell ref="A14:B14"/>
    <mergeCell ref="G14:K14"/>
    <mergeCell ref="L14:P14"/>
    <mergeCell ref="L10:M11"/>
    <mergeCell ref="C15:F15"/>
    <mergeCell ref="J26:O26"/>
    <mergeCell ref="A22:T23"/>
    <mergeCell ref="A25:C25"/>
    <mergeCell ref="A26:C26"/>
    <mergeCell ref="D26:I26"/>
    <mergeCell ref="C10:F11"/>
    <mergeCell ref="J25:O25"/>
    <mergeCell ref="A15:B15"/>
    <mergeCell ref="C14:F14"/>
    <mergeCell ref="D25:I25"/>
    <mergeCell ref="Q15:T15"/>
    <mergeCell ref="G15:K15"/>
  </mergeCells>
  <phoneticPr fontId="2"/>
  <pageMargins left="0.78740157480314965" right="0.78740157480314965" top="0.39370078740157483" bottom="0.39370078740157483" header="0.51181102362204722" footer="0.51181102362204722"/>
  <pageSetup paperSize="9" scale="68" fitToHeight="0" orientation="portrait" cellComments="asDisplayed" verticalDpi="72"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3"/>
  <sheetViews>
    <sheetView view="pageBreakPreview" topLeftCell="C32" zoomScale="90" zoomScaleNormal="100" zoomScaleSheetLayoutView="90" workbookViewId="0">
      <selection activeCell="E77" sqref="E77"/>
    </sheetView>
  </sheetViews>
  <sheetFormatPr defaultColWidth="9" defaultRowHeight="13.5" outlineLevelRow="1" x14ac:dyDescent="0.15"/>
  <cols>
    <col min="1" max="1" width="6.375" style="15" customWidth="1"/>
    <col min="2" max="2" width="5.125" style="15" customWidth="1"/>
    <col min="3" max="3" width="40.625" style="15" customWidth="1"/>
    <col min="4" max="4" width="11.625" style="15" customWidth="1"/>
    <col min="5" max="5" width="40.625" style="15" customWidth="1"/>
    <col min="6" max="6" width="11.875" style="15" customWidth="1"/>
    <col min="7" max="16384" width="9" style="15"/>
  </cols>
  <sheetData>
    <row r="1" spans="1:6" ht="26.25" customHeight="1" x14ac:dyDescent="0.15">
      <c r="A1" s="179"/>
      <c r="B1" s="179"/>
      <c r="C1" s="179"/>
      <c r="D1" s="179"/>
      <c r="F1" s="48" t="s">
        <v>397</v>
      </c>
    </row>
    <row r="2" spans="1:6" ht="18.75" customHeight="1" x14ac:dyDescent="0.15">
      <c r="A2" s="179"/>
      <c r="B2" s="179"/>
      <c r="C2" s="179"/>
      <c r="D2" s="179"/>
      <c r="E2" s="179"/>
      <c r="F2" s="179"/>
    </row>
    <row r="3" spans="1:6" ht="21" customHeight="1" x14ac:dyDescent="0.15">
      <c r="A3" s="485" t="s">
        <v>383</v>
      </c>
      <c r="B3" s="485"/>
      <c r="C3" s="485"/>
      <c r="D3" s="485"/>
      <c r="E3" s="485"/>
      <c r="F3" s="485"/>
    </row>
    <row r="4" spans="1:6" ht="21" customHeight="1" x14ac:dyDescent="0.15">
      <c r="A4" s="485"/>
      <c r="B4" s="485"/>
      <c r="C4" s="485"/>
      <c r="D4" s="485"/>
      <c r="E4" s="485"/>
      <c r="F4" s="485"/>
    </row>
    <row r="5" spans="1:6" ht="21" customHeight="1" thickBot="1" x14ac:dyDescent="0.2">
      <c r="A5" s="179"/>
      <c r="B5" s="179"/>
      <c r="C5" s="180"/>
      <c r="D5" s="179"/>
      <c r="E5" s="241" t="str">
        <f>IF(表紙!$G$8="","会社名",表紙!$G$8)</f>
        <v>会社名</v>
      </c>
      <c r="F5" s="179"/>
    </row>
    <row r="6" spans="1:6" ht="37.5" customHeight="1" thickTop="1" thickBot="1" x14ac:dyDescent="0.2">
      <c r="A6" s="179"/>
      <c r="B6" s="179"/>
      <c r="C6" s="588" t="s">
        <v>434</v>
      </c>
      <c r="D6" s="488"/>
      <c r="E6" s="489"/>
      <c r="F6" s="179"/>
    </row>
    <row r="7" spans="1:6" ht="21" customHeight="1" thickTop="1" x14ac:dyDescent="0.15"/>
    <row r="8" spans="1:6" ht="22.5" customHeight="1" x14ac:dyDescent="0.15">
      <c r="C8" s="79" t="s">
        <v>174</v>
      </c>
      <c r="D8" s="69"/>
      <c r="E8" s="69"/>
    </row>
    <row r="9" spans="1:6" ht="18.75" customHeight="1" thickBot="1" x14ac:dyDescent="0.25">
      <c r="C9" s="117"/>
      <c r="D9" s="90"/>
      <c r="E9" s="90"/>
    </row>
    <row r="10" spans="1:6" ht="30" customHeight="1" thickBot="1" x14ac:dyDescent="0.2">
      <c r="C10" s="82"/>
      <c r="D10" s="509" t="s">
        <v>171</v>
      </c>
      <c r="E10" s="583"/>
    </row>
    <row r="11" spans="1:6" ht="18" customHeight="1" thickTop="1" thickBot="1" x14ac:dyDescent="0.2">
      <c r="C11" s="120" t="s">
        <v>172</v>
      </c>
      <c r="D11" s="590"/>
      <c r="E11" s="591"/>
    </row>
    <row r="12" spans="1:6" ht="18" customHeight="1" x14ac:dyDescent="0.15">
      <c r="C12" s="105"/>
      <c r="D12" s="123"/>
      <c r="E12" s="124"/>
    </row>
    <row r="13" spans="1:6" ht="21" customHeight="1" x14ac:dyDescent="0.15"/>
    <row r="14" spans="1:6" ht="22.5" customHeight="1" x14ac:dyDescent="0.15">
      <c r="C14" s="79" t="s">
        <v>359</v>
      </c>
      <c r="D14" s="69"/>
      <c r="E14" s="69"/>
    </row>
    <row r="15" spans="1:6" ht="18" customHeight="1" x14ac:dyDescent="0.15">
      <c r="C15" s="105" t="s">
        <v>345</v>
      </c>
      <c r="D15" s="31"/>
      <c r="E15" s="69"/>
    </row>
    <row r="16" spans="1:6" ht="8.1" customHeight="1" thickBot="1" x14ac:dyDescent="0.25">
      <c r="C16" s="117"/>
      <c r="D16" s="90"/>
      <c r="E16" s="90"/>
    </row>
    <row r="17" spans="3:5" ht="30" customHeight="1" thickBot="1" x14ac:dyDescent="0.2">
      <c r="C17" s="82" t="s">
        <v>33</v>
      </c>
      <c r="D17" s="509" t="s">
        <v>170</v>
      </c>
      <c r="E17" s="583"/>
    </row>
    <row r="18" spans="3:5" ht="18" customHeight="1" thickTop="1" x14ac:dyDescent="0.15">
      <c r="C18" s="181"/>
      <c r="D18" s="517"/>
      <c r="E18" s="589"/>
    </row>
    <row r="19" spans="3:5" ht="18" customHeight="1" x14ac:dyDescent="0.15">
      <c r="C19" s="175"/>
      <c r="D19" s="513"/>
      <c r="E19" s="587"/>
    </row>
    <row r="20" spans="3:5" ht="18" hidden="1" customHeight="1" outlineLevel="1" x14ac:dyDescent="0.15">
      <c r="C20" s="175"/>
      <c r="D20" s="513"/>
      <c r="E20" s="587"/>
    </row>
    <row r="21" spans="3:5" ht="18" hidden="1" customHeight="1" outlineLevel="1" x14ac:dyDescent="0.15">
      <c r="C21" s="175"/>
      <c r="D21" s="513"/>
      <c r="E21" s="587"/>
    </row>
    <row r="22" spans="3:5" ht="18" hidden="1" customHeight="1" outlineLevel="1" x14ac:dyDescent="0.15">
      <c r="C22" s="175"/>
      <c r="D22" s="513"/>
      <c r="E22" s="587"/>
    </row>
    <row r="23" spans="3:5" ht="18" hidden="1" customHeight="1" outlineLevel="1" x14ac:dyDescent="0.15">
      <c r="C23" s="175"/>
      <c r="D23" s="513"/>
      <c r="E23" s="587"/>
    </row>
    <row r="24" spans="3:5" ht="18" hidden="1" customHeight="1" outlineLevel="1" x14ac:dyDescent="0.15">
      <c r="C24" s="175"/>
      <c r="D24" s="513"/>
      <c r="E24" s="587"/>
    </row>
    <row r="25" spans="3:5" ht="18" hidden="1" customHeight="1" outlineLevel="1" x14ac:dyDescent="0.15">
      <c r="C25" s="175"/>
      <c r="D25" s="513"/>
      <c r="E25" s="587"/>
    </row>
    <row r="26" spans="3:5" ht="18" hidden="1" customHeight="1" outlineLevel="1" x14ac:dyDescent="0.15">
      <c r="C26" s="175"/>
      <c r="D26" s="513"/>
      <c r="E26" s="587"/>
    </row>
    <row r="27" spans="3:5" ht="18" hidden="1" customHeight="1" outlineLevel="1" x14ac:dyDescent="0.15">
      <c r="C27" s="175"/>
      <c r="D27" s="513"/>
      <c r="E27" s="587"/>
    </row>
    <row r="28" spans="3:5" ht="18" hidden="1" customHeight="1" outlineLevel="1" x14ac:dyDescent="0.15">
      <c r="C28" s="175"/>
      <c r="D28" s="513"/>
      <c r="E28" s="587"/>
    </row>
    <row r="29" spans="3:5" ht="18" hidden="1" customHeight="1" outlineLevel="1" x14ac:dyDescent="0.15">
      <c r="C29" s="175"/>
      <c r="D29" s="513"/>
      <c r="E29" s="587"/>
    </row>
    <row r="30" spans="3:5" ht="18" hidden="1" customHeight="1" outlineLevel="1" x14ac:dyDescent="0.15">
      <c r="C30" s="175"/>
      <c r="D30" s="513"/>
      <c r="E30" s="587"/>
    </row>
    <row r="31" spans="3:5" ht="18" hidden="1" customHeight="1" outlineLevel="1" x14ac:dyDescent="0.15">
      <c r="C31" s="175"/>
      <c r="D31" s="513"/>
      <c r="E31" s="587"/>
    </row>
    <row r="32" spans="3:5" ht="18" customHeight="1" collapsed="1" x14ac:dyDescent="0.15">
      <c r="C32" s="175"/>
      <c r="D32" s="513"/>
      <c r="E32" s="587"/>
    </row>
    <row r="33" spans="3:5" ht="18" customHeight="1" x14ac:dyDescent="0.15">
      <c r="C33" s="175"/>
      <c r="D33" s="513"/>
      <c r="E33" s="587"/>
    </row>
    <row r="34" spans="3:5" ht="18" hidden="1" customHeight="1" outlineLevel="1" x14ac:dyDescent="0.15">
      <c r="C34" s="175"/>
      <c r="D34" s="513"/>
      <c r="E34" s="587"/>
    </row>
    <row r="35" spans="3:5" ht="18" hidden="1" customHeight="1" outlineLevel="1" x14ac:dyDescent="0.15">
      <c r="C35" s="175"/>
      <c r="D35" s="513"/>
      <c r="E35" s="587"/>
    </row>
    <row r="36" spans="3:5" ht="18" hidden="1" customHeight="1" outlineLevel="1" x14ac:dyDescent="0.15">
      <c r="C36" s="175"/>
      <c r="D36" s="513"/>
      <c r="E36" s="587"/>
    </row>
    <row r="37" spans="3:5" ht="18" hidden="1" customHeight="1" outlineLevel="1" x14ac:dyDescent="0.15">
      <c r="C37" s="175"/>
      <c r="D37" s="513"/>
      <c r="E37" s="587"/>
    </row>
    <row r="38" spans="3:5" ht="18" customHeight="1" collapsed="1" thickBot="1" x14ac:dyDescent="0.2">
      <c r="C38" s="176"/>
      <c r="D38" s="554"/>
      <c r="E38" s="586"/>
    </row>
    <row r="39" spans="3:5" ht="18" customHeight="1" thickTop="1" thickBot="1" x14ac:dyDescent="0.2">
      <c r="C39" s="120" t="s">
        <v>23</v>
      </c>
      <c r="D39" s="584">
        <f>SUM(D18:E38)</f>
        <v>0</v>
      </c>
      <c r="E39" s="585"/>
    </row>
    <row r="40" spans="3:5" ht="18" customHeight="1" x14ac:dyDescent="0.15">
      <c r="C40" s="105"/>
      <c r="D40" s="123"/>
      <c r="E40" s="124"/>
    </row>
    <row r="41" spans="3:5" ht="22.5" customHeight="1" x14ac:dyDescent="0.15">
      <c r="C41" s="592" t="s">
        <v>450</v>
      </c>
      <c r="D41" s="592"/>
      <c r="E41" s="592"/>
    </row>
    <row r="42" spans="3:5" ht="18" customHeight="1" x14ac:dyDescent="0.15">
      <c r="C42" s="105" t="s">
        <v>345</v>
      </c>
      <c r="D42" s="31"/>
      <c r="E42" s="69"/>
    </row>
    <row r="43" spans="3:5" ht="8.1" customHeight="1" thickBot="1" x14ac:dyDescent="0.25">
      <c r="C43" s="117"/>
      <c r="D43" s="90"/>
      <c r="E43" s="90"/>
    </row>
    <row r="44" spans="3:5" ht="30" customHeight="1" thickBot="1" x14ac:dyDescent="0.2">
      <c r="C44" s="82" t="s">
        <v>33</v>
      </c>
      <c r="D44" s="509" t="s">
        <v>169</v>
      </c>
      <c r="E44" s="583"/>
    </row>
    <row r="45" spans="3:5" ht="18" customHeight="1" thickTop="1" x14ac:dyDescent="0.15">
      <c r="C45" s="181"/>
      <c r="D45" s="517"/>
      <c r="E45" s="589"/>
    </row>
    <row r="46" spans="3:5" ht="18" customHeight="1" x14ac:dyDescent="0.15">
      <c r="C46" s="175"/>
      <c r="D46" s="513"/>
      <c r="E46" s="587"/>
    </row>
    <row r="47" spans="3:5" ht="18" hidden="1" customHeight="1" outlineLevel="1" x14ac:dyDescent="0.15">
      <c r="C47" s="175"/>
      <c r="D47" s="513"/>
      <c r="E47" s="587"/>
    </row>
    <row r="48" spans="3:5" ht="18" hidden="1" customHeight="1" outlineLevel="1" x14ac:dyDescent="0.15">
      <c r="C48" s="175"/>
      <c r="D48" s="513"/>
      <c r="E48" s="587"/>
    </row>
    <row r="49" spans="3:5" ht="18" hidden="1" customHeight="1" outlineLevel="1" x14ac:dyDescent="0.15">
      <c r="C49" s="175"/>
      <c r="D49" s="513"/>
      <c r="E49" s="587"/>
    </row>
    <row r="50" spans="3:5" ht="18" hidden="1" customHeight="1" outlineLevel="1" x14ac:dyDescent="0.15">
      <c r="C50" s="175"/>
      <c r="D50" s="513"/>
      <c r="E50" s="587"/>
    </row>
    <row r="51" spans="3:5" ht="18" hidden="1" customHeight="1" outlineLevel="1" x14ac:dyDescent="0.15">
      <c r="C51" s="175"/>
      <c r="D51" s="513"/>
      <c r="E51" s="587"/>
    </row>
    <row r="52" spans="3:5" ht="18" hidden="1" customHeight="1" outlineLevel="1" x14ac:dyDescent="0.15">
      <c r="C52" s="175"/>
      <c r="D52" s="513"/>
      <c r="E52" s="587"/>
    </row>
    <row r="53" spans="3:5" ht="18" hidden="1" customHeight="1" outlineLevel="1" x14ac:dyDescent="0.15">
      <c r="C53" s="175"/>
      <c r="D53" s="513"/>
      <c r="E53" s="587"/>
    </row>
    <row r="54" spans="3:5" ht="18" hidden="1" customHeight="1" outlineLevel="1" x14ac:dyDescent="0.15">
      <c r="C54" s="175"/>
      <c r="D54" s="513"/>
      <c r="E54" s="587"/>
    </row>
    <row r="55" spans="3:5" ht="18" hidden="1" customHeight="1" outlineLevel="1" x14ac:dyDescent="0.15">
      <c r="C55" s="175"/>
      <c r="D55" s="513"/>
      <c r="E55" s="587"/>
    </row>
    <row r="56" spans="3:5" ht="18" hidden="1" customHeight="1" outlineLevel="1" x14ac:dyDescent="0.15">
      <c r="C56" s="175"/>
      <c r="D56" s="513"/>
      <c r="E56" s="587"/>
    </row>
    <row r="57" spans="3:5" ht="18" hidden="1" customHeight="1" outlineLevel="1" x14ac:dyDescent="0.15">
      <c r="C57" s="175"/>
      <c r="D57" s="513"/>
      <c r="E57" s="587"/>
    </row>
    <row r="58" spans="3:5" ht="18" hidden="1" customHeight="1" outlineLevel="1" x14ac:dyDescent="0.15">
      <c r="C58" s="175"/>
      <c r="D58" s="513"/>
      <c r="E58" s="587"/>
    </row>
    <row r="59" spans="3:5" ht="18" customHeight="1" collapsed="1" x14ac:dyDescent="0.15">
      <c r="C59" s="175"/>
      <c r="D59" s="513"/>
      <c r="E59" s="587"/>
    </row>
    <row r="60" spans="3:5" ht="18" customHeight="1" x14ac:dyDescent="0.15">
      <c r="C60" s="175"/>
      <c r="D60" s="513"/>
      <c r="E60" s="587"/>
    </row>
    <row r="61" spans="3:5" ht="18" hidden="1" customHeight="1" outlineLevel="1" x14ac:dyDescent="0.15">
      <c r="C61" s="175"/>
      <c r="D61" s="513"/>
      <c r="E61" s="587"/>
    </row>
    <row r="62" spans="3:5" ht="18" hidden="1" customHeight="1" outlineLevel="1" x14ac:dyDescent="0.15">
      <c r="C62" s="175"/>
      <c r="D62" s="513"/>
      <c r="E62" s="587"/>
    </row>
    <row r="63" spans="3:5" ht="18" hidden="1" customHeight="1" outlineLevel="1" x14ac:dyDescent="0.15">
      <c r="C63" s="175"/>
      <c r="D63" s="513"/>
      <c r="E63" s="587"/>
    </row>
    <row r="64" spans="3:5" ht="18" hidden="1" customHeight="1" outlineLevel="1" x14ac:dyDescent="0.15">
      <c r="C64" s="175"/>
      <c r="D64" s="513"/>
      <c r="E64" s="587"/>
    </row>
    <row r="65" spans="3:6" ht="18" customHeight="1" collapsed="1" thickBot="1" x14ac:dyDescent="0.2">
      <c r="C65" s="176"/>
      <c r="D65" s="554"/>
      <c r="E65" s="586"/>
    </row>
    <row r="66" spans="3:6" ht="18" customHeight="1" thickTop="1" thickBot="1" x14ac:dyDescent="0.2">
      <c r="C66" s="120" t="s">
        <v>23</v>
      </c>
      <c r="D66" s="584">
        <f>SUM(D45:E65)</f>
        <v>0</v>
      </c>
      <c r="E66" s="585"/>
    </row>
    <row r="67" spans="3:6" ht="18" customHeight="1" x14ac:dyDescent="0.15">
      <c r="C67" s="105"/>
      <c r="D67" s="123"/>
      <c r="E67" s="124"/>
    </row>
    <row r="68" spans="3:6" ht="22.5" customHeight="1" x14ac:dyDescent="0.15">
      <c r="C68" s="79" t="s">
        <v>173</v>
      </c>
      <c r="D68" s="69"/>
      <c r="E68" s="69"/>
    </row>
    <row r="69" spans="3:6" ht="22.5" customHeight="1" x14ac:dyDescent="0.15">
      <c r="C69" s="79" t="s">
        <v>497</v>
      </c>
      <c r="D69" s="69"/>
      <c r="E69" s="69"/>
    </row>
    <row r="70" spans="3:6" ht="8.1" customHeight="1" thickBot="1" x14ac:dyDescent="0.25">
      <c r="C70" s="117"/>
      <c r="D70" s="90"/>
      <c r="E70" s="90"/>
    </row>
    <row r="71" spans="3:6" ht="30" customHeight="1" thickBot="1" x14ac:dyDescent="0.2">
      <c r="C71" s="82"/>
      <c r="D71" s="509" t="s">
        <v>171</v>
      </c>
      <c r="E71" s="583"/>
    </row>
    <row r="72" spans="3:6" ht="18" customHeight="1" thickTop="1" thickBot="1" x14ac:dyDescent="0.2">
      <c r="C72" s="120" t="s">
        <v>172</v>
      </c>
      <c r="D72" s="584">
        <f>D11+D39-D66</f>
        <v>0</v>
      </c>
      <c r="E72" s="585"/>
      <c r="F72" s="243"/>
    </row>
    <row r="73" spans="3:6" ht="18" customHeight="1" x14ac:dyDescent="0.15">
      <c r="C73" s="105"/>
      <c r="D73" s="123"/>
      <c r="E73" s="124"/>
    </row>
  </sheetData>
  <mergeCells count="53">
    <mergeCell ref="D72:E72"/>
    <mergeCell ref="D24:E24"/>
    <mergeCell ref="D23:E23"/>
    <mergeCell ref="D54:E54"/>
    <mergeCell ref="D53:E53"/>
    <mergeCell ref="D52:E52"/>
    <mergeCell ref="D51:E51"/>
    <mergeCell ref="D50:E50"/>
    <mergeCell ref="D25:E25"/>
    <mergeCell ref="D49:E49"/>
    <mergeCell ref="D46:E46"/>
    <mergeCell ref="D30:E30"/>
    <mergeCell ref="D29:E29"/>
    <mergeCell ref="D28:E28"/>
    <mergeCell ref="D38:E38"/>
    <mergeCell ref="D39:E39"/>
    <mergeCell ref="D61:E61"/>
    <mergeCell ref="D58:E58"/>
    <mergeCell ref="D57:E57"/>
    <mergeCell ref="D56:E56"/>
    <mergeCell ref="D60:E60"/>
    <mergeCell ref="D59:E59"/>
    <mergeCell ref="D55:E55"/>
    <mergeCell ref="D18:E18"/>
    <mergeCell ref="D19:E19"/>
    <mergeCell ref="D48:E48"/>
    <mergeCell ref="D47:E47"/>
    <mergeCell ref="D37:E37"/>
    <mergeCell ref="D22:E22"/>
    <mergeCell ref="D21:E21"/>
    <mergeCell ref="D20:E20"/>
    <mergeCell ref="C41:E41"/>
    <mergeCell ref="D62:E62"/>
    <mergeCell ref="A3:F4"/>
    <mergeCell ref="C6:E6"/>
    <mergeCell ref="D44:E44"/>
    <mergeCell ref="D17:E17"/>
    <mergeCell ref="D45:E45"/>
    <mergeCell ref="D10:E10"/>
    <mergeCell ref="D27:E27"/>
    <mergeCell ref="D26:E26"/>
    <mergeCell ref="D31:E31"/>
    <mergeCell ref="D32:E32"/>
    <mergeCell ref="D11:E11"/>
    <mergeCell ref="D33:E33"/>
    <mergeCell ref="D34:E34"/>
    <mergeCell ref="D35:E35"/>
    <mergeCell ref="D36:E36"/>
    <mergeCell ref="D71:E71"/>
    <mergeCell ref="D66:E66"/>
    <mergeCell ref="D65:E65"/>
    <mergeCell ref="D64:E64"/>
    <mergeCell ref="D63:E63"/>
  </mergeCells>
  <phoneticPr fontId="2"/>
  <dataValidations count="1">
    <dataValidation type="list" allowBlank="1" showInputMessage="1" showErrorMessage="1" sqref="C45:C59 C18:C32">
      <formula1>電力会社名</formula1>
    </dataValidation>
  </dataValidations>
  <pageMargins left="0.78740157480314965" right="0.78740157480314965" top="0.39370078740157483" bottom="0.39370078740157483" header="0.51181102362204722" footer="0.51181102362204722"/>
  <pageSetup paperSize="9" scale="74" fitToHeight="0" orientation="portrait" cellComments="asDisplayed" verticalDpi="7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F36"/>
  <sheetViews>
    <sheetView view="pageBreakPreview" zoomScale="85" zoomScaleNormal="100" zoomScaleSheetLayoutView="85" workbookViewId="0">
      <selection activeCell="AQ34" sqref="AQ34"/>
    </sheetView>
  </sheetViews>
  <sheetFormatPr defaultColWidth="9" defaultRowHeight="13.5" x14ac:dyDescent="0.15"/>
  <cols>
    <col min="1" max="2" width="1.625" style="16" customWidth="1"/>
    <col min="3" max="3" width="19.625" style="16" customWidth="1"/>
    <col min="4" max="5" width="15.375" style="16" customWidth="1"/>
    <col min="6" max="6" width="15.75" style="16" customWidth="1"/>
    <col min="7" max="7" width="3.5" style="16" customWidth="1"/>
    <col min="8" max="16384" width="9" style="16"/>
  </cols>
  <sheetData>
    <row r="2" spans="3:6" x14ac:dyDescent="0.15">
      <c r="C2" s="16" t="s">
        <v>38</v>
      </c>
    </row>
    <row r="4" spans="3:6" x14ac:dyDescent="0.15">
      <c r="C4" s="59"/>
      <c r="D4" s="60"/>
      <c r="E4" s="593" t="s">
        <v>107</v>
      </c>
      <c r="F4" s="594"/>
    </row>
    <row r="5" spans="3:6" x14ac:dyDescent="0.15">
      <c r="C5" s="59"/>
      <c r="D5" s="60"/>
      <c r="E5" s="17" t="s">
        <v>50</v>
      </c>
      <c r="F5" s="18" t="s">
        <v>51</v>
      </c>
    </row>
    <row r="6" spans="3:6" x14ac:dyDescent="0.15">
      <c r="C6" s="59"/>
      <c r="D6" s="60"/>
      <c r="E6" s="17" t="s">
        <v>52</v>
      </c>
      <c r="F6" s="19" t="s">
        <v>53</v>
      </c>
    </row>
    <row r="7" spans="3:6" x14ac:dyDescent="0.15">
      <c r="C7" s="12" t="s">
        <v>0</v>
      </c>
      <c r="D7" s="22" t="s">
        <v>82</v>
      </c>
      <c r="E7" s="20">
        <v>29</v>
      </c>
      <c r="F7" s="21">
        <v>2.4500000000000001E-2</v>
      </c>
    </row>
    <row r="8" spans="3:6" x14ac:dyDescent="0.15">
      <c r="C8" s="12" t="s">
        <v>1</v>
      </c>
      <c r="D8" s="22" t="s">
        <v>84</v>
      </c>
      <c r="E8" s="20">
        <v>25.7</v>
      </c>
      <c r="F8" s="21">
        <v>2.47E-2</v>
      </c>
    </row>
    <row r="9" spans="3:6" x14ac:dyDescent="0.15">
      <c r="C9" s="12" t="s">
        <v>2</v>
      </c>
      <c r="D9" s="22" t="s">
        <v>86</v>
      </c>
      <c r="E9" s="20">
        <v>26.9</v>
      </c>
      <c r="F9" s="21">
        <v>2.5499999999999998E-2</v>
      </c>
    </row>
    <row r="10" spans="3:6" x14ac:dyDescent="0.15">
      <c r="C10" s="12" t="s">
        <v>88</v>
      </c>
      <c r="D10" s="22" t="s">
        <v>86</v>
      </c>
      <c r="E10" s="20">
        <v>29.4</v>
      </c>
      <c r="F10" s="21">
        <v>2.9399999999999999E-2</v>
      </c>
    </row>
    <row r="11" spans="3:6" x14ac:dyDescent="0.15">
      <c r="C11" s="12" t="s">
        <v>14</v>
      </c>
      <c r="D11" s="22" t="s">
        <v>108</v>
      </c>
      <c r="E11" s="20">
        <v>29.9</v>
      </c>
      <c r="F11" s="21">
        <v>2.5399999999999999E-2</v>
      </c>
    </row>
    <row r="12" spans="3:6" x14ac:dyDescent="0.15">
      <c r="C12" s="12" t="s">
        <v>89</v>
      </c>
      <c r="D12" s="22" t="s">
        <v>108</v>
      </c>
      <c r="E12" s="20">
        <v>37.299999999999997</v>
      </c>
      <c r="F12" s="21">
        <v>2.0899999999999998E-2</v>
      </c>
    </row>
    <row r="13" spans="3:6" x14ac:dyDescent="0.15">
      <c r="C13" s="12" t="s">
        <v>13</v>
      </c>
      <c r="D13" s="22" t="s">
        <v>108</v>
      </c>
      <c r="E13" s="20">
        <v>40.9</v>
      </c>
      <c r="F13" s="21">
        <v>2.0799999999999999E-2</v>
      </c>
    </row>
    <row r="14" spans="3:6" x14ac:dyDescent="0.15">
      <c r="C14" s="12" t="s">
        <v>90</v>
      </c>
      <c r="D14" s="22" t="s">
        <v>109</v>
      </c>
      <c r="E14" s="20">
        <v>35.299999999999997</v>
      </c>
      <c r="F14" s="21">
        <v>1.84E-2</v>
      </c>
    </row>
    <row r="15" spans="3:6" x14ac:dyDescent="0.15">
      <c r="C15" s="12" t="s">
        <v>6</v>
      </c>
      <c r="D15" s="22" t="s">
        <v>110</v>
      </c>
      <c r="E15" s="20">
        <v>38.200000000000003</v>
      </c>
      <c r="F15" s="21">
        <v>1.8700000000000001E-2</v>
      </c>
    </row>
    <row r="16" spans="3:6" x14ac:dyDescent="0.15">
      <c r="C16" s="12" t="s">
        <v>102</v>
      </c>
      <c r="D16" s="22" t="s">
        <v>110</v>
      </c>
      <c r="E16" s="20">
        <v>34.6</v>
      </c>
      <c r="F16" s="21">
        <v>1.83E-2</v>
      </c>
    </row>
    <row r="17" spans="2:6" x14ac:dyDescent="0.15">
      <c r="C17" s="12" t="s">
        <v>103</v>
      </c>
      <c r="D17" s="22" t="s">
        <v>110</v>
      </c>
      <c r="E17" s="20">
        <v>33.6</v>
      </c>
      <c r="F17" s="21">
        <v>1.8200000000000001E-2</v>
      </c>
    </row>
    <row r="18" spans="2:6" x14ac:dyDescent="0.15">
      <c r="C18" s="12" t="s">
        <v>8</v>
      </c>
      <c r="D18" s="22" t="s">
        <v>111</v>
      </c>
      <c r="E18" s="20">
        <v>36.700000000000003</v>
      </c>
      <c r="F18" s="21">
        <v>1.83E-2</v>
      </c>
    </row>
    <row r="19" spans="2:6" x14ac:dyDescent="0.15">
      <c r="C19" s="12" t="s">
        <v>9</v>
      </c>
      <c r="D19" s="22" t="s">
        <v>112</v>
      </c>
      <c r="E19" s="20">
        <v>36.700000000000003</v>
      </c>
      <c r="F19" s="21">
        <v>1.8499999999999999E-2</v>
      </c>
    </row>
    <row r="20" spans="2:6" x14ac:dyDescent="0.15">
      <c r="C20" s="12" t="s">
        <v>10</v>
      </c>
      <c r="D20" s="22" t="s">
        <v>113</v>
      </c>
      <c r="E20" s="20">
        <v>37.700000000000003</v>
      </c>
      <c r="F20" s="21">
        <v>1.8700000000000001E-2</v>
      </c>
    </row>
    <row r="21" spans="2:6" x14ac:dyDescent="0.15">
      <c r="C21" s="12" t="s">
        <v>11</v>
      </c>
      <c r="D21" s="22" t="s">
        <v>114</v>
      </c>
      <c r="E21" s="20">
        <v>39.1</v>
      </c>
      <c r="F21" s="21">
        <v>1.89E-2</v>
      </c>
    </row>
    <row r="22" spans="2:6" x14ac:dyDescent="0.15">
      <c r="C22" s="12" t="s">
        <v>12</v>
      </c>
      <c r="D22" s="22" t="s">
        <v>114</v>
      </c>
      <c r="E22" s="20">
        <v>41.9</v>
      </c>
      <c r="F22" s="21">
        <v>1.95E-2</v>
      </c>
    </row>
    <row r="23" spans="2:6" x14ac:dyDescent="0.15">
      <c r="C23" s="12" t="s">
        <v>7</v>
      </c>
      <c r="D23" s="22" t="s">
        <v>93</v>
      </c>
      <c r="E23" s="20">
        <v>50.8</v>
      </c>
      <c r="F23" s="21">
        <v>1.61E-2</v>
      </c>
    </row>
    <row r="24" spans="2:6" ht="15.75" x14ac:dyDescent="0.15">
      <c r="C24" s="12" t="s">
        <v>15</v>
      </c>
      <c r="D24" s="22" t="s">
        <v>54</v>
      </c>
      <c r="E24" s="20">
        <v>44.9</v>
      </c>
      <c r="F24" s="21">
        <v>1.4200000000000001E-2</v>
      </c>
    </row>
    <row r="25" spans="2:6" x14ac:dyDescent="0.15">
      <c r="C25" s="12" t="s">
        <v>16</v>
      </c>
      <c r="D25" s="22" t="s">
        <v>93</v>
      </c>
      <c r="E25" s="20">
        <v>54.6</v>
      </c>
      <c r="F25" s="21">
        <v>1.35E-2</v>
      </c>
    </row>
    <row r="26" spans="2:6" ht="15.75" x14ac:dyDescent="0.15">
      <c r="C26" s="12" t="s">
        <v>30</v>
      </c>
      <c r="D26" s="22" t="s">
        <v>54</v>
      </c>
      <c r="E26" s="20">
        <v>43.5</v>
      </c>
      <c r="F26" s="21">
        <v>1.3899999999999999E-2</v>
      </c>
    </row>
    <row r="27" spans="2:6" ht="15.75" x14ac:dyDescent="0.15">
      <c r="C27" s="12" t="s">
        <v>3</v>
      </c>
      <c r="D27" s="22" t="s">
        <v>54</v>
      </c>
      <c r="E27" s="20">
        <v>21.1</v>
      </c>
      <c r="F27" s="21">
        <v>1.0999999999999999E-2</v>
      </c>
    </row>
    <row r="28" spans="2:6" ht="15.75" x14ac:dyDescent="0.15">
      <c r="C28" s="12" t="s">
        <v>4</v>
      </c>
      <c r="D28" s="22" t="s">
        <v>54</v>
      </c>
      <c r="E28" s="23">
        <v>3.41</v>
      </c>
      <c r="F28" s="21">
        <v>2.63E-2</v>
      </c>
    </row>
    <row r="29" spans="2:6" ht="15.75" x14ac:dyDescent="0.15">
      <c r="C29" s="12" t="s">
        <v>5</v>
      </c>
      <c r="D29" s="22" t="s">
        <v>54</v>
      </c>
      <c r="E29" s="23">
        <v>8.41</v>
      </c>
      <c r="F29" s="21">
        <v>3.8399999999999997E-2</v>
      </c>
    </row>
    <row r="30" spans="2:6" ht="15.75" x14ac:dyDescent="0.15">
      <c r="C30" s="12" t="s">
        <v>17</v>
      </c>
      <c r="D30" s="22" t="s">
        <v>54</v>
      </c>
      <c r="E30" s="20">
        <v>44.8</v>
      </c>
      <c r="F30" s="21">
        <v>1.3599999999999999E-2</v>
      </c>
    </row>
    <row r="31" spans="2:6" x14ac:dyDescent="0.15">
      <c r="B31" s="61"/>
      <c r="C31" s="7" t="s">
        <v>68</v>
      </c>
      <c r="D31" s="62"/>
    </row>
    <row r="32" spans="2:6" ht="13.5" customHeight="1" x14ac:dyDescent="0.15">
      <c r="B32" s="61"/>
      <c r="C32" s="8"/>
    </row>
    <row r="33" spans="3:6" ht="15.75" customHeight="1" x14ac:dyDescent="0.15">
      <c r="C33" s="24" t="s">
        <v>120</v>
      </c>
      <c r="D33" s="25">
        <v>39.497329344304902</v>
      </c>
    </row>
    <row r="35" spans="3:6" ht="15.75" customHeight="1" x14ac:dyDescent="0.15">
      <c r="C35" s="595" t="s">
        <v>115</v>
      </c>
      <c r="D35" s="63" t="s">
        <v>74</v>
      </c>
      <c r="E35" s="26" t="s">
        <v>18</v>
      </c>
      <c r="F35" s="26" t="s">
        <v>75</v>
      </c>
    </row>
    <row r="36" spans="3:6" ht="25.5" customHeight="1" x14ac:dyDescent="0.15">
      <c r="C36" s="596"/>
      <c r="D36" s="64">
        <v>9.0665808855820762E-2</v>
      </c>
      <c r="E36" s="27">
        <v>7.0012008591709293E-2</v>
      </c>
      <c r="F36" s="27">
        <v>5.0539288653717658E-2</v>
      </c>
    </row>
  </sheetData>
  <mergeCells count="2">
    <mergeCell ref="E4:F4"/>
    <mergeCell ref="C35:C36"/>
  </mergeCells>
  <phoneticPr fontId="2"/>
  <pageMargins left="0.78740157480314965" right="0.78740157480314965" top="0.39370078740157483" bottom="0.39370078740157483" header="0.51181102362204722" footer="0.51181102362204722"/>
  <pageSetup paperSize="9" fitToHeight="0" orientation="portrait" cellComments="asDisplayed" verticalDpi="7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143"/>
  <sheetViews>
    <sheetView topLeftCell="A121" workbookViewId="0">
      <selection activeCell="H145" sqref="H145"/>
    </sheetView>
  </sheetViews>
  <sheetFormatPr defaultRowHeight="13.5" x14ac:dyDescent="0.15"/>
  <cols>
    <col min="2" max="2" width="40.5" customWidth="1"/>
    <col min="3" max="3" width="20.25" customWidth="1"/>
  </cols>
  <sheetData>
    <row r="1" spans="2:3" x14ac:dyDescent="0.15">
      <c r="B1" s="382" t="s">
        <v>498</v>
      </c>
      <c r="C1" s="383"/>
    </row>
    <row r="2" spans="2:3" x14ac:dyDescent="0.15">
      <c r="B2" s="383"/>
      <c r="C2" s="383"/>
    </row>
    <row r="3" spans="2:3" x14ac:dyDescent="0.15">
      <c r="C3" s="384" t="s">
        <v>499</v>
      </c>
    </row>
    <row r="4" spans="2:3" ht="15" thickBot="1" x14ac:dyDescent="0.2">
      <c r="B4" s="385" t="s">
        <v>500</v>
      </c>
      <c r="C4" s="385" t="s">
        <v>501</v>
      </c>
    </row>
    <row r="5" spans="2:3" ht="15" thickTop="1" x14ac:dyDescent="0.15">
      <c r="B5" s="386" t="s">
        <v>502</v>
      </c>
      <c r="C5" s="387">
        <v>6.69E-4</v>
      </c>
    </row>
    <row r="6" spans="2:3" ht="14.25" x14ac:dyDescent="0.15">
      <c r="B6" s="388" t="s">
        <v>503</v>
      </c>
      <c r="C6" s="387">
        <v>5.5599999999999996E-4</v>
      </c>
    </row>
    <row r="7" spans="2:3" ht="14.25" x14ac:dyDescent="0.15">
      <c r="B7" s="388" t="s">
        <v>504</v>
      </c>
      <c r="C7" s="387">
        <v>5.0000000000000001E-4</v>
      </c>
    </row>
    <row r="8" spans="2:3" ht="14.25" x14ac:dyDescent="0.15">
      <c r="B8" s="388" t="s">
        <v>505</v>
      </c>
      <c r="C8" s="387">
        <v>4.86E-4</v>
      </c>
    </row>
    <row r="9" spans="2:3" ht="14.25" x14ac:dyDescent="0.15">
      <c r="B9" s="388" t="s">
        <v>506</v>
      </c>
      <c r="C9" s="387">
        <v>6.2699999999999995E-4</v>
      </c>
    </row>
    <row r="10" spans="2:3" ht="14.25" x14ac:dyDescent="0.15">
      <c r="B10" s="388" t="s">
        <v>507</v>
      </c>
      <c r="C10" s="387">
        <v>5.0900000000000001E-4</v>
      </c>
    </row>
    <row r="11" spans="2:3" ht="14.25" x14ac:dyDescent="0.15">
      <c r="B11" s="388" t="s">
        <v>508</v>
      </c>
      <c r="C11" s="387">
        <v>6.9700000000000003E-4</v>
      </c>
    </row>
    <row r="12" spans="2:3" ht="14.25" x14ac:dyDescent="0.15">
      <c r="B12" s="388" t="s">
        <v>509</v>
      </c>
      <c r="C12" s="389">
        <v>6.5099999999999999E-4</v>
      </c>
    </row>
    <row r="13" spans="2:3" ht="14.25" x14ac:dyDescent="0.15">
      <c r="B13" s="388" t="s">
        <v>510</v>
      </c>
      <c r="C13" s="389">
        <v>5.0900000000000001E-4</v>
      </c>
    </row>
    <row r="14" spans="2:3" ht="14.25" x14ac:dyDescent="0.15">
      <c r="B14" s="388" t="s">
        <v>511</v>
      </c>
      <c r="C14" s="389">
        <v>8.0199999999999998E-4</v>
      </c>
    </row>
    <row r="15" spans="2:3" ht="14.25" x14ac:dyDescent="0.15">
      <c r="B15" s="390" t="s">
        <v>512</v>
      </c>
      <c r="C15" s="391">
        <v>2.5500000000000002E-4</v>
      </c>
    </row>
    <row r="16" spans="2:3" ht="14.25" x14ac:dyDescent="0.15">
      <c r="B16" s="392" t="s">
        <v>513</v>
      </c>
      <c r="C16" s="387">
        <v>5.1199999999999998E-4</v>
      </c>
    </row>
    <row r="17" spans="2:3" ht="14.25" x14ac:dyDescent="0.15">
      <c r="B17" s="392" t="s">
        <v>514</v>
      </c>
      <c r="C17" s="387">
        <v>3.28E-4</v>
      </c>
    </row>
    <row r="18" spans="2:3" ht="14.25" x14ac:dyDescent="0.15">
      <c r="B18" s="392" t="s">
        <v>515</v>
      </c>
      <c r="C18" s="387">
        <v>2.9599999999999998E-4</v>
      </c>
    </row>
    <row r="19" spans="2:3" ht="14.25" x14ac:dyDescent="0.15">
      <c r="B19" s="393" t="s">
        <v>516</v>
      </c>
      <c r="C19" s="387">
        <v>5.5500000000000005E-4</v>
      </c>
    </row>
    <row r="20" spans="2:3" ht="14.25" x14ac:dyDescent="0.15">
      <c r="B20" s="393" t="s">
        <v>517</v>
      </c>
      <c r="C20" s="387">
        <v>6.8300000000000001E-4</v>
      </c>
    </row>
    <row r="21" spans="2:3" ht="14.25" x14ac:dyDescent="0.15">
      <c r="B21" s="392" t="s">
        <v>518</v>
      </c>
      <c r="C21" s="387">
        <v>5.6899999999999995E-4</v>
      </c>
    </row>
    <row r="22" spans="2:3" ht="14.25" x14ac:dyDescent="0.15">
      <c r="B22" s="392" t="s">
        <v>519</v>
      </c>
      <c r="C22" s="387">
        <v>5.3600000000000002E-4</v>
      </c>
    </row>
    <row r="23" spans="2:3" ht="14.25" x14ac:dyDescent="0.15">
      <c r="B23" s="392" t="s">
        <v>520</v>
      </c>
      <c r="C23" s="387">
        <v>2.2800000000000001E-4</v>
      </c>
    </row>
    <row r="24" spans="2:3" ht="14.25" x14ac:dyDescent="0.15">
      <c r="B24" s="392" t="s">
        <v>521</v>
      </c>
      <c r="C24" s="387">
        <v>4.8899999999999996E-4</v>
      </c>
    </row>
    <row r="25" spans="2:3" ht="14.25" x14ac:dyDescent="0.15">
      <c r="B25" s="392" t="s">
        <v>522</v>
      </c>
      <c r="C25" s="387">
        <v>5.5999999999999995E-4</v>
      </c>
    </row>
    <row r="26" spans="2:3" ht="14.25" x14ac:dyDescent="0.15">
      <c r="B26" s="392" t="s">
        <v>523</v>
      </c>
      <c r="C26" s="387">
        <v>6.1499999999999999E-4</v>
      </c>
    </row>
    <row r="27" spans="2:3" ht="14.25" x14ac:dyDescent="0.15">
      <c r="B27" s="392" t="s">
        <v>524</v>
      </c>
      <c r="C27" s="387">
        <v>5.1999999999999995E-4</v>
      </c>
    </row>
    <row r="28" spans="2:3" ht="14.25" x14ac:dyDescent="0.15">
      <c r="B28" s="392" t="s">
        <v>525</v>
      </c>
      <c r="C28" s="389">
        <v>7.2000000000000002E-5</v>
      </c>
    </row>
    <row r="29" spans="2:3" ht="14.25" x14ac:dyDescent="0.15">
      <c r="B29" s="392" t="s">
        <v>526</v>
      </c>
      <c r="C29" s="389">
        <v>5.22E-4</v>
      </c>
    </row>
    <row r="30" spans="2:3" ht="14.25" x14ac:dyDescent="0.15">
      <c r="B30" s="393" t="s">
        <v>527</v>
      </c>
      <c r="C30" s="387">
        <v>3.6400000000000001E-4</v>
      </c>
    </row>
    <row r="31" spans="2:3" ht="14.25" x14ac:dyDescent="0.15">
      <c r="B31" s="393" t="s">
        <v>528</v>
      </c>
      <c r="C31" s="387">
        <v>5.22E-4</v>
      </c>
    </row>
    <row r="32" spans="2:3" ht="14.25" x14ac:dyDescent="0.15">
      <c r="B32" s="393" t="s">
        <v>529</v>
      </c>
      <c r="C32" s="387">
        <v>1.63E-4</v>
      </c>
    </row>
    <row r="33" spans="2:3" ht="14.25" x14ac:dyDescent="0.15">
      <c r="B33" s="392" t="s">
        <v>530</v>
      </c>
      <c r="C33" s="389">
        <v>9.5299999999999996E-4</v>
      </c>
    </row>
    <row r="34" spans="2:3" ht="14.25" x14ac:dyDescent="0.15">
      <c r="B34" s="392" t="s">
        <v>531</v>
      </c>
      <c r="C34" s="389">
        <v>5.6800000000000004E-4</v>
      </c>
    </row>
    <row r="35" spans="2:3" ht="14.25" x14ac:dyDescent="0.15">
      <c r="B35" s="392" t="s">
        <v>532</v>
      </c>
      <c r="C35" s="389">
        <v>4.46E-4</v>
      </c>
    </row>
    <row r="36" spans="2:3" ht="14.25" x14ac:dyDescent="0.15">
      <c r="B36" s="392" t="s">
        <v>533</v>
      </c>
      <c r="C36" s="389">
        <v>4.1300000000000001E-4</v>
      </c>
    </row>
    <row r="37" spans="2:3" ht="14.25" x14ac:dyDescent="0.15">
      <c r="B37" s="393" t="s">
        <v>534</v>
      </c>
      <c r="C37" s="387">
        <v>5.5000000000000003E-4</v>
      </c>
    </row>
    <row r="38" spans="2:3" ht="14.25" x14ac:dyDescent="0.15">
      <c r="B38" s="393" t="s">
        <v>535</v>
      </c>
      <c r="C38" s="387">
        <v>5.1900000000000004E-4</v>
      </c>
    </row>
    <row r="39" spans="2:3" ht="14.25" x14ac:dyDescent="0.15">
      <c r="B39" s="393" t="s">
        <v>536</v>
      </c>
      <c r="C39" s="387">
        <v>6.4300000000000002E-4</v>
      </c>
    </row>
    <row r="40" spans="2:3" ht="14.25" x14ac:dyDescent="0.15">
      <c r="B40" s="393" t="s">
        <v>537</v>
      </c>
      <c r="C40" s="387">
        <v>9.7E-5</v>
      </c>
    </row>
    <row r="41" spans="2:3" ht="14.25" x14ac:dyDescent="0.15">
      <c r="B41" s="393" t="s">
        <v>538</v>
      </c>
      <c r="C41" s="387">
        <v>6.4099999999999997E-4</v>
      </c>
    </row>
    <row r="42" spans="2:3" ht="14.25" x14ac:dyDescent="0.15">
      <c r="B42" s="393" t="s">
        <v>539</v>
      </c>
      <c r="C42" s="387">
        <v>5.0799999999999999E-4</v>
      </c>
    </row>
    <row r="43" spans="2:3" ht="14.25" x14ac:dyDescent="0.15">
      <c r="B43" s="392" t="s">
        <v>540</v>
      </c>
      <c r="C43" s="389">
        <v>4.75E-4</v>
      </c>
    </row>
    <row r="44" spans="2:3" ht="14.25" x14ac:dyDescent="0.15">
      <c r="B44" s="392" t="s">
        <v>541</v>
      </c>
      <c r="C44" s="389">
        <v>3.6499999999999998E-4</v>
      </c>
    </row>
    <row r="45" spans="2:3" ht="14.25" x14ac:dyDescent="0.15">
      <c r="B45" s="393" t="s">
        <v>542</v>
      </c>
      <c r="C45" s="387">
        <v>7.3999999999999996E-5</v>
      </c>
    </row>
    <row r="46" spans="2:3" ht="14.25" x14ac:dyDescent="0.15">
      <c r="B46" s="392" t="s">
        <v>543</v>
      </c>
      <c r="C46" s="387">
        <v>2.9599999999999998E-4</v>
      </c>
    </row>
    <row r="47" spans="2:3" ht="14.25" x14ac:dyDescent="0.15">
      <c r="B47" s="393" t="s">
        <v>544</v>
      </c>
      <c r="C47" s="387">
        <v>5.0199999999999995E-4</v>
      </c>
    </row>
    <row r="48" spans="2:3" ht="14.25" x14ac:dyDescent="0.15">
      <c r="B48" s="392" t="s">
        <v>545</v>
      </c>
      <c r="C48" s="387">
        <v>4.8000000000000001E-5</v>
      </c>
    </row>
    <row r="49" spans="2:3" ht="14.25" x14ac:dyDescent="0.15">
      <c r="B49" s="393" t="s">
        <v>546</v>
      </c>
      <c r="C49" s="387">
        <v>5.2400000000000005E-4</v>
      </c>
    </row>
    <row r="50" spans="2:3" ht="14.25" x14ac:dyDescent="0.15">
      <c r="B50" s="393" t="s">
        <v>547</v>
      </c>
      <c r="C50" s="387">
        <v>5.4500000000000002E-4</v>
      </c>
    </row>
    <row r="51" spans="2:3" ht="14.25" x14ac:dyDescent="0.15">
      <c r="B51" s="393" t="s">
        <v>548</v>
      </c>
      <c r="C51" s="387">
        <v>3.1100000000000002E-4</v>
      </c>
    </row>
    <row r="52" spans="2:3" ht="14.25" x14ac:dyDescent="0.15">
      <c r="B52" s="393" t="s">
        <v>549</v>
      </c>
      <c r="C52" s="387">
        <v>4.1800000000000002E-4</v>
      </c>
    </row>
    <row r="53" spans="2:3" ht="14.25" x14ac:dyDescent="0.15">
      <c r="B53" s="392" t="s">
        <v>550</v>
      </c>
      <c r="C53" s="387">
        <v>4.8000000000000001E-4</v>
      </c>
    </row>
    <row r="54" spans="2:3" ht="14.25" x14ac:dyDescent="0.15">
      <c r="B54" s="392" t="s">
        <v>551</v>
      </c>
      <c r="C54" s="387">
        <v>4.6299999999999998E-4</v>
      </c>
    </row>
    <row r="55" spans="2:3" ht="14.25" x14ac:dyDescent="0.15">
      <c r="B55" s="392" t="s">
        <v>552</v>
      </c>
      <c r="C55" s="387">
        <v>5.3600000000000002E-4</v>
      </c>
    </row>
    <row r="56" spans="2:3" ht="14.25" x14ac:dyDescent="0.15">
      <c r="B56" s="392" t="s">
        <v>553</v>
      </c>
      <c r="C56" s="387">
        <v>5.1699999999999999E-4</v>
      </c>
    </row>
    <row r="57" spans="2:3" ht="14.25" x14ac:dyDescent="0.15">
      <c r="B57" s="393" t="s">
        <v>554</v>
      </c>
      <c r="C57" s="387">
        <v>2.4000000000000001E-4</v>
      </c>
    </row>
    <row r="58" spans="2:3" ht="14.25" x14ac:dyDescent="0.15">
      <c r="B58" s="392" t="s">
        <v>555</v>
      </c>
      <c r="C58" s="387">
        <v>4.3399999999999998E-4</v>
      </c>
    </row>
    <row r="59" spans="2:3" ht="14.25" x14ac:dyDescent="0.15">
      <c r="B59" s="392" t="s">
        <v>556</v>
      </c>
      <c r="C59" s="387">
        <v>3.79E-4</v>
      </c>
    </row>
    <row r="60" spans="2:3" ht="14.25" x14ac:dyDescent="0.15">
      <c r="B60" s="392" t="s">
        <v>557</v>
      </c>
      <c r="C60" s="387">
        <v>0</v>
      </c>
    </row>
    <row r="61" spans="2:3" ht="14.25" x14ac:dyDescent="0.15">
      <c r="B61" s="392" t="s">
        <v>558</v>
      </c>
      <c r="C61" s="387">
        <v>0</v>
      </c>
    </row>
    <row r="62" spans="2:3" ht="14.25" x14ac:dyDescent="0.15">
      <c r="B62" s="392" t="s">
        <v>559</v>
      </c>
      <c r="C62" s="387">
        <v>4.8799999999999999E-4</v>
      </c>
    </row>
    <row r="63" spans="2:3" ht="14.25" x14ac:dyDescent="0.15">
      <c r="B63" s="392" t="s">
        <v>560</v>
      </c>
      <c r="C63" s="387">
        <v>3.3500000000000001E-4</v>
      </c>
    </row>
    <row r="64" spans="2:3" ht="14.25" x14ac:dyDescent="0.15">
      <c r="B64" s="392" t="s">
        <v>561</v>
      </c>
      <c r="C64" s="387">
        <v>4.4299999999999998E-4</v>
      </c>
    </row>
    <row r="65" spans="2:3" ht="14.25" x14ac:dyDescent="0.15">
      <c r="B65" s="392" t="s">
        <v>562</v>
      </c>
      <c r="C65" s="387">
        <v>4.7800000000000002E-4</v>
      </c>
    </row>
    <row r="66" spans="2:3" ht="14.25" x14ac:dyDescent="0.15">
      <c r="B66" s="392" t="s">
        <v>563</v>
      </c>
      <c r="C66" s="387">
        <v>1.8E-5</v>
      </c>
    </row>
    <row r="67" spans="2:3" ht="14.25" x14ac:dyDescent="0.15">
      <c r="B67" s="392" t="s">
        <v>564</v>
      </c>
      <c r="C67" s="387">
        <v>5.5800000000000001E-4</v>
      </c>
    </row>
    <row r="68" spans="2:3" ht="14.25" x14ac:dyDescent="0.15">
      <c r="B68" s="392" t="s">
        <v>565</v>
      </c>
      <c r="C68" s="387">
        <v>9.7E-5</v>
      </c>
    </row>
    <row r="69" spans="2:3" ht="14.25" x14ac:dyDescent="0.15">
      <c r="B69" s="392" t="s">
        <v>566</v>
      </c>
      <c r="C69" s="387">
        <v>4.5800000000000002E-4</v>
      </c>
    </row>
    <row r="70" spans="2:3" ht="14.25" x14ac:dyDescent="0.15">
      <c r="B70" s="392" t="s">
        <v>567</v>
      </c>
      <c r="C70" s="387">
        <v>3.88E-4</v>
      </c>
    </row>
    <row r="71" spans="2:3" ht="14.25" x14ac:dyDescent="0.15">
      <c r="B71" s="392" t="s">
        <v>568</v>
      </c>
      <c r="C71" s="387">
        <v>3.4000000000000002E-4</v>
      </c>
    </row>
    <row r="72" spans="2:3" ht="14.25" x14ac:dyDescent="0.15">
      <c r="B72" s="392" t="s">
        <v>569</v>
      </c>
      <c r="C72" s="387">
        <v>5.3600000000000002E-4</v>
      </c>
    </row>
    <row r="73" spans="2:3" ht="14.25" x14ac:dyDescent="0.15">
      <c r="B73" s="392" t="s">
        <v>570</v>
      </c>
      <c r="C73" s="387">
        <v>4.9100000000000001E-4</v>
      </c>
    </row>
    <row r="74" spans="2:3" ht="14.25" x14ac:dyDescent="0.15">
      <c r="B74" s="392" t="s">
        <v>571</v>
      </c>
      <c r="C74" s="387">
        <v>5.4900000000000001E-4</v>
      </c>
    </row>
    <row r="75" spans="2:3" ht="14.25" x14ac:dyDescent="0.15">
      <c r="B75" s="392" t="s">
        <v>572</v>
      </c>
      <c r="C75" s="387">
        <v>5.5400000000000002E-4</v>
      </c>
    </row>
    <row r="76" spans="2:3" ht="14.25" x14ac:dyDescent="0.15">
      <c r="B76" s="392" t="s">
        <v>573</v>
      </c>
      <c r="C76" s="387">
        <v>8.8999999999999995E-5</v>
      </c>
    </row>
    <row r="77" spans="2:3" ht="14.25" x14ac:dyDescent="0.15">
      <c r="B77" s="392" t="s">
        <v>574</v>
      </c>
      <c r="C77" s="387">
        <v>2.6200000000000003E-4</v>
      </c>
    </row>
    <row r="78" spans="2:3" ht="14.25" x14ac:dyDescent="0.15">
      <c r="B78" s="392" t="s">
        <v>575</v>
      </c>
      <c r="C78" s="387">
        <v>7.1000000000000005E-5</v>
      </c>
    </row>
    <row r="79" spans="2:3" ht="14.25" x14ac:dyDescent="0.15">
      <c r="B79" s="392" t="s">
        <v>576</v>
      </c>
      <c r="C79" s="387">
        <v>5.7899999999999998E-4</v>
      </c>
    </row>
    <row r="80" spans="2:3" ht="14.25" x14ac:dyDescent="0.15">
      <c r="B80" s="392" t="s">
        <v>577</v>
      </c>
      <c r="C80" s="387">
        <v>5.0799999999999999E-4</v>
      </c>
    </row>
    <row r="81" spans="2:3" ht="14.25" x14ac:dyDescent="0.15">
      <c r="B81" s="392" t="s">
        <v>578</v>
      </c>
      <c r="C81" s="387">
        <v>3.79E-4</v>
      </c>
    </row>
    <row r="82" spans="2:3" ht="14.25" x14ac:dyDescent="0.15">
      <c r="B82" s="392" t="s">
        <v>579</v>
      </c>
      <c r="C82" s="387">
        <v>5.3499999999999999E-4</v>
      </c>
    </row>
    <row r="83" spans="2:3" ht="14.25" x14ac:dyDescent="0.15">
      <c r="B83" s="392" t="s">
        <v>580</v>
      </c>
      <c r="C83" s="387">
        <v>5.6899999999999995E-4</v>
      </c>
    </row>
    <row r="84" spans="2:3" ht="14.25" x14ac:dyDescent="0.15">
      <c r="B84" s="392" t="s">
        <v>581</v>
      </c>
      <c r="C84" s="387">
        <v>4.0000000000000002E-4</v>
      </c>
    </row>
    <row r="85" spans="2:3" ht="14.25" x14ac:dyDescent="0.15">
      <c r="B85" s="392" t="s">
        <v>582</v>
      </c>
      <c r="C85" s="387">
        <v>4.3100000000000001E-4</v>
      </c>
    </row>
    <row r="86" spans="2:3" ht="14.25" x14ac:dyDescent="0.15">
      <c r="B86" s="392" t="s">
        <v>583</v>
      </c>
      <c r="C86" s="387">
        <v>5.4199999999999995E-4</v>
      </c>
    </row>
    <row r="87" spans="2:3" ht="14.25" x14ac:dyDescent="0.15">
      <c r="B87" s="392" t="s">
        <v>584</v>
      </c>
      <c r="C87" s="387">
        <v>4.35E-4</v>
      </c>
    </row>
    <row r="88" spans="2:3" ht="14.25" x14ac:dyDescent="0.15">
      <c r="B88" s="392" t="s">
        <v>585</v>
      </c>
      <c r="C88" s="387">
        <v>4.0200000000000001E-4</v>
      </c>
    </row>
    <row r="89" spans="2:3" ht="14.25" x14ac:dyDescent="0.15">
      <c r="B89" s="392" t="s">
        <v>586</v>
      </c>
      <c r="C89" s="387">
        <v>4.8000000000000001E-5</v>
      </c>
    </row>
    <row r="90" spans="2:3" ht="14.25" x14ac:dyDescent="0.15">
      <c r="B90" s="392" t="s">
        <v>587</v>
      </c>
      <c r="C90" s="387">
        <v>4.8099999999999998E-4</v>
      </c>
    </row>
    <row r="91" spans="2:3" ht="14.25" x14ac:dyDescent="0.15">
      <c r="B91" s="392" t="s">
        <v>588</v>
      </c>
      <c r="C91" s="387">
        <v>3.97E-4</v>
      </c>
    </row>
    <row r="92" spans="2:3" ht="14.25" x14ac:dyDescent="0.15">
      <c r="B92" s="392" t="s">
        <v>589</v>
      </c>
      <c r="C92" s="387">
        <v>5.13E-4</v>
      </c>
    </row>
    <row r="93" spans="2:3" ht="14.25" x14ac:dyDescent="0.15">
      <c r="B93" s="392" t="s">
        <v>590</v>
      </c>
      <c r="C93" s="387">
        <v>1.66E-4</v>
      </c>
    </row>
    <row r="94" spans="2:3" ht="14.25" x14ac:dyDescent="0.15">
      <c r="B94" s="392" t="s">
        <v>591</v>
      </c>
      <c r="C94" s="387">
        <v>5.0199999999999995E-4</v>
      </c>
    </row>
    <row r="95" spans="2:3" ht="14.25" x14ac:dyDescent="0.15">
      <c r="B95" s="392" t="s">
        <v>592</v>
      </c>
      <c r="C95" s="387">
        <v>4.0000000000000002E-4</v>
      </c>
    </row>
    <row r="96" spans="2:3" ht="14.25" x14ac:dyDescent="0.15">
      <c r="B96" s="392" t="s">
        <v>593</v>
      </c>
      <c r="C96" s="387">
        <v>7.76E-4</v>
      </c>
    </row>
    <row r="97" spans="2:3" ht="14.25" x14ac:dyDescent="0.15">
      <c r="B97" s="392" t="s">
        <v>594</v>
      </c>
      <c r="C97" s="387">
        <v>3.57E-4</v>
      </c>
    </row>
    <row r="98" spans="2:3" ht="14.25" x14ac:dyDescent="0.15">
      <c r="B98" s="392" t="s">
        <v>595</v>
      </c>
      <c r="C98" s="387">
        <v>3.0800000000000001E-4</v>
      </c>
    </row>
    <row r="99" spans="2:3" ht="14.25" x14ac:dyDescent="0.15">
      <c r="B99" s="392" t="s">
        <v>596</v>
      </c>
      <c r="C99" s="387">
        <v>4.4900000000000002E-4</v>
      </c>
    </row>
    <row r="100" spans="2:3" ht="14.25" x14ac:dyDescent="0.15">
      <c r="B100" s="392" t="s">
        <v>597</v>
      </c>
      <c r="C100" s="387">
        <v>6.8300000000000001E-4</v>
      </c>
    </row>
    <row r="101" spans="2:3" ht="14.25" x14ac:dyDescent="0.15">
      <c r="B101" s="392" t="s">
        <v>598</v>
      </c>
      <c r="C101" s="387">
        <v>4.2099999999999999E-4</v>
      </c>
    </row>
    <row r="102" spans="2:3" ht="14.25" x14ac:dyDescent="0.15">
      <c r="B102" s="392" t="s">
        <v>599</v>
      </c>
      <c r="C102" s="387">
        <v>3.8400000000000001E-4</v>
      </c>
    </row>
    <row r="103" spans="2:3" ht="14.25" x14ac:dyDescent="0.15">
      <c r="B103" s="392" t="s">
        <v>600</v>
      </c>
      <c r="C103" s="387">
        <v>3.39E-4</v>
      </c>
    </row>
    <row r="104" spans="2:3" ht="14.25" x14ac:dyDescent="0.15">
      <c r="B104" s="392" t="s">
        <v>601</v>
      </c>
      <c r="C104" s="387">
        <v>3.0899999999999998E-4</v>
      </c>
    </row>
    <row r="105" spans="2:3" ht="14.25" x14ac:dyDescent="0.15">
      <c r="B105" s="392" t="s">
        <v>602</v>
      </c>
      <c r="C105" s="387">
        <v>6.8800000000000003E-4</v>
      </c>
    </row>
    <row r="106" spans="2:3" ht="14.25" x14ac:dyDescent="0.15">
      <c r="B106" s="392" t="s">
        <v>603</v>
      </c>
      <c r="C106" s="387">
        <v>5.6999999999999998E-4</v>
      </c>
    </row>
    <row r="107" spans="2:3" ht="14.25" x14ac:dyDescent="0.15">
      <c r="B107" s="392" t="s">
        <v>604</v>
      </c>
      <c r="C107" s="387">
        <v>5.1599999999999997E-4</v>
      </c>
    </row>
    <row r="108" spans="2:3" ht="14.25" x14ac:dyDescent="0.15">
      <c r="B108" s="392" t="s">
        <v>605</v>
      </c>
      <c r="C108" s="387">
        <v>3.2000000000000003E-4</v>
      </c>
    </row>
    <row r="109" spans="2:3" ht="14.25" x14ac:dyDescent="0.15">
      <c r="B109" s="392" t="s">
        <v>606</v>
      </c>
      <c r="C109" s="387">
        <v>4.0700000000000003E-4</v>
      </c>
    </row>
    <row r="110" spans="2:3" ht="14.25" x14ac:dyDescent="0.15">
      <c r="B110" s="392" t="s">
        <v>607</v>
      </c>
      <c r="C110" s="387">
        <v>6.6399999999999999E-4</v>
      </c>
    </row>
    <row r="111" spans="2:3" ht="14.25" x14ac:dyDescent="0.15">
      <c r="B111" s="392" t="s">
        <v>608</v>
      </c>
      <c r="C111" s="387">
        <v>5.2099999999999998E-4</v>
      </c>
    </row>
    <row r="112" spans="2:3" ht="14.25" x14ac:dyDescent="0.15">
      <c r="B112" s="392" t="s">
        <v>609</v>
      </c>
      <c r="C112" s="387">
        <v>5.2400000000000005E-4</v>
      </c>
    </row>
    <row r="113" spans="2:3" ht="14.25" x14ac:dyDescent="0.15">
      <c r="B113" s="392" t="s">
        <v>610</v>
      </c>
      <c r="C113" s="387">
        <v>3.2200000000000002E-4</v>
      </c>
    </row>
    <row r="114" spans="2:3" ht="14.25" x14ac:dyDescent="0.15">
      <c r="B114" s="392" t="s">
        <v>611</v>
      </c>
      <c r="C114" s="387">
        <v>4.1899999999999999E-4</v>
      </c>
    </row>
    <row r="115" spans="2:3" ht="14.25" x14ac:dyDescent="0.15">
      <c r="B115" s="392" t="s">
        <v>612</v>
      </c>
      <c r="C115" s="387">
        <v>1.02E-4</v>
      </c>
    </row>
    <row r="116" spans="2:3" ht="14.25" x14ac:dyDescent="0.15">
      <c r="B116" s="392" t="s">
        <v>613</v>
      </c>
      <c r="C116" s="387">
        <v>5.0799999999999999E-4</v>
      </c>
    </row>
    <row r="117" spans="2:3" ht="14.25" x14ac:dyDescent="0.15">
      <c r="B117" s="392" t="s">
        <v>614</v>
      </c>
      <c r="C117" s="387">
        <v>5.3799999999999996E-4</v>
      </c>
    </row>
    <row r="118" spans="2:3" ht="14.25" x14ac:dyDescent="0.15">
      <c r="B118" s="392" t="s">
        <v>615</v>
      </c>
      <c r="C118" s="387">
        <v>3.4099999999999999E-4</v>
      </c>
    </row>
    <row r="119" spans="2:3" ht="14.25" x14ac:dyDescent="0.15">
      <c r="B119" s="392" t="s">
        <v>616</v>
      </c>
      <c r="C119" s="387">
        <v>4.55E-4</v>
      </c>
    </row>
    <row r="120" spans="2:3" ht="14.25" x14ac:dyDescent="0.15">
      <c r="B120" s="392" t="s">
        <v>617</v>
      </c>
      <c r="C120" s="387">
        <v>3.6600000000000001E-4</v>
      </c>
    </row>
    <row r="121" spans="2:3" ht="14.25" x14ac:dyDescent="0.15">
      <c r="B121" s="392" t="s">
        <v>618</v>
      </c>
      <c r="C121" s="387">
        <v>3.5799999999999997E-4</v>
      </c>
    </row>
    <row r="122" spans="2:3" ht="14.25" x14ac:dyDescent="0.15">
      <c r="B122" s="392" t="s">
        <v>619</v>
      </c>
      <c r="C122" s="387">
        <v>5.3399999999999997E-4</v>
      </c>
    </row>
    <row r="123" spans="2:3" ht="14.25" x14ac:dyDescent="0.15">
      <c r="B123" s="392" t="s">
        <v>620</v>
      </c>
      <c r="C123" s="387">
        <v>4.4000000000000002E-4</v>
      </c>
    </row>
    <row r="124" spans="2:3" ht="14.25" x14ac:dyDescent="0.15">
      <c r="B124" s="392" t="s">
        <v>621</v>
      </c>
      <c r="C124" s="387">
        <v>4.95E-4</v>
      </c>
    </row>
    <row r="125" spans="2:3" ht="14.25" x14ac:dyDescent="0.15">
      <c r="B125" s="392" t="s">
        <v>622</v>
      </c>
      <c r="C125" s="387">
        <v>5.53E-4</v>
      </c>
    </row>
    <row r="126" spans="2:3" ht="14.25" x14ac:dyDescent="0.15">
      <c r="B126" s="392" t="s">
        <v>623</v>
      </c>
      <c r="C126" s="387">
        <v>0</v>
      </c>
    </row>
    <row r="127" spans="2:3" ht="14.25" x14ac:dyDescent="0.15">
      <c r="B127" s="392" t="s">
        <v>624</v>
      </c>
      <c r="C127" s="387">
        <v>2.5999999999999998E-5</v>
      </c>
    </row>
    <row r="128" spans="2:3" ht="14.25" x14ac:dyDescent="0.15">
      <c r="B128" s="392" t="s">
        <v>625</v>
      </c>
      <c r="C128" s="387">
        <v>3.6499999999999998E-4</v>
      </c>
    </row>
    <row r="129" spans="2:3" ht="14.25" x14ac:dyDescent="0.15">
      <c r="B129" s="392" t="s">
        <v>626</v>
      </c>
      <c r="C129" s="387">
        <v>4.8999999999999998E-4</v>
      </c>
    </row>
    <row r="130" spans="2:3" ht="14.25" x14ac:dyDescent="0.15">
      <c r="B130" s="392" t="s">
        <v>627</v>
      </c>
      <c r="C130" s="387">
        <v>4.1100000000000002E-4</v>
      </c>
    </row>
    <row r="131" spans="2:3" ht="14.25" x14ac:dyDescent="0.15">
      <c r="B131" s="392" t="s">
        <v>628</v>
      </c>
      <c r="C131" s="387">
        <v>5.5599999999999996E-4</v>
      </c>
    </row>
    <row r="132" spans="2:3" ht="14.25" x14ac:dyDescent="0.15">
      <c r="B132" s="392" t="s">
        <v>629</v>
      </c>
      <c r="C132" s="387">
        <v>1.5E-5</v>
      </c>
    </row>
    <row r="133" spans="2:3" ht="14.25" x14ac:dyDescent="0.15">
      <c r="B133" s="392" t="s">
        <v>630</v>
      </c>
      <c r="C133" s="387">
        <v>4.95E-4</v>
      </c>
    </row>
    <row r="134" spans="2:3" ht="14.25" x14ac:dyDescent="0.15">
      <c r="B134" s="392" t="s">
        <v>631</v>
      </c>
      <c r="C134" s="387">
        <v>2.9700000000000001E-4</v>
      </c>
    </row>
    <row r="135" spans="2:3" ht="14.25" x14ac:dyDescent="0.15">
      <c r="B135" s="392" t="s">
        <v>632</v>
      </c>
      <c r="C135" s="387">
        <v>8.2000000000000001E-5</v>
      </c>
    </row>
    <row r="136" spans="2:3" ht="14.25" x14ac:dyDescent="0.15">
      <c r="B136" s="392" t="s">
        <v>633</v>
      </c>
      <c r="C136" s="387">
        <v>5.2499999999999997E-4</v>
      </c>
    </row>
    <row r="137" spans="2:3" ht="14.25" x14ac:dyDescent="0.15">
      <c r="B137" s="392" t="s">
        <v>634</v>
      </c>
      <c r="C137" s="387">
        <v>4.64E-4</v>
      </c>
    </row>
    <row r="138" spans="2:3" ht="14.25" x14ac:dyDescent="0.15">
      <c r="B138" s="392" t="s">
        <v>635</v>
      </c>
      <c r="C138" s="387">
        <v>0</v>
      </c>
    </row>
    <row r="139" spans="2:3" ht="14.25" x14ac:dyDescent="0.15">
      <c r="B139" s="392" t="s">
        <v>636</v>
      </c>
      <c r="C139" s="387">
        <v>4.8500000000000003E-4</v>
      </c>
    </row>
    <row r="140" spans="2:3" ht="14.25" x14ac:dyDescent="0.15">
      <c r="B140" s="392" t="s">
        <v>637</v>
      </c>
      <c r="C140" s="387">
        <v>5.9999999999999995E-4</v>
      </c>
    </row>
    <row r="141" spans="2:3" ht="14.25" x14ac:dyDescent="0.15">
      <c r="B141" s="392" t="s">
        <v>638</v>
      </c>
      <c r="C141" s="387">
        <v>4.7600000000000002E-4</v>
      </c>
    </row>
    <row r="142" spans="2:3" ht="14.25" x14ac:dyDescent="0.15">
      <c r="B142" s="392" t="s">
        <v>639</v>
      </c>
      <c r="C142" s="387">
        <v>5.0299999999999997E-4</v>
      </c>
    </row>
    <row r="143" spans="2:3" ht="14.25" x14ac:dyDescent="0.15">
      <c r="B143" s="392" t="s">
        <v>640</v>
      </c>
      <c r="C143" s="387">
        <v>5.4799999999999998E-4</v>
      </c>
    </row>
  </sheetData>
  <phoneticPr fontId="2"/>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K34"/>
  <sheetViews>
    <sheetView view="pageBreakPreview" topLeftCell="A19" zoomScale="80" zoomScaleNormal="100" zoomScaleSheetLayoutView="80" workbookViewId="0">
      <selection activeCell="F22" sqref="F22"/>
    </sheetView>
  </sheetViews>
  <sheetFormatPr defaultColWidth="9" defaultRowHeight="13.5" x14ac:dyDescent="0.15"/>
  <cols>
    <col min="1" max="1" width="5.625" style="15" customWidth="1"/>
    <col min="2" max="2" width="18.125" style="15" customWidth="1"/>
    <col min="3" max="3" width="1.875" style="15" hidden="1" customWidth="1"/>
    <col min="4" max="4" width="1.875" style="15" customWidth="1"/>
    <col min="5" max="5" width="27.125" style="15" customWidth="1"/>
    <col min="6" max="6" width="22" style="15" customWidth="1"/>
    <col min="7" max="7" width="16.875" style="15" customWidth="1"/>
    <col min="8" max="8" width="5.625" style="15" customWidth="1"/>
    <col min="9" max="10" width="1.875" style="15" customWidth="1"/>
    <col min="11" max="11" width="23.75" style="15" customWidth="1"/>
    <col min="12" max="12" width="9.625" style="15" bestFit="1" customWidth="1"/>
    <col min="13" max="16384" width="9" style="15"/>
  </cols>
  <sheetData>
    <row r="1" spans="1:11" ht="26.25" customHeight="1" x14ac:dyDescent="0.15">
      <c r="K1" s="48"/>
    </row>
    <row r="2" spans="1:11" ht="18.75" customHeight="1" x14ac:dyDescent="0.15"/>
    <row r="3" spans="1:11" ht="18.75" customHeight="1" thickBot="1" x14ac:dyDescent="0.2"/>
    <row r="4" spans="1:11" ht="84.75" customHeight="1" thickTop="1" x14ac:dyDescent="0.15">
      <c r="A4" s="602" t="s">
        <v>384</v>
      </c>
      <c r="B4" s="603"/>
      <c r="C4" s="603"/>
      <c r="D4" s="603"/>
      <c r="E4" s="603"/>
      <c r="F4" s="603"/>
      <c r="G4" s="603"/>
      <c r="H4" s="603"/>
      <c r="I4" s="603"/>
      <c r="J4" s="603"/>
      <c r="K4" s="604"/>
    </row>
    <row r="5" spans="1:11" ht="24" customHeight="1" thickBot="1" x14ac:dyDescent="0.2">
      <c r="A5" s="605"/>
      <c r="B5" s="606"/>
      <c r="C5" s="606"/>
      <c r="D5" s="606"/>
      <c r="E5" s="606"/>
      <c r="F5" s="606"/>
      <c r="G5" s="606"/>
      <c r="H5" s="606"/>
      <c r="I5" s="606"/>
      <c r="J5" s="606"/>
      <c r="K5" s="607"/>
    </row>
    <row r="6" spans="1:11" ht="24" customHeight="1" thickTop="1" x14ac:dyDescent="0.15">
      <c r="A6" s="50"/>
      <c r="B6" s="50"/>
      <c r="C6" s="50"/>
      <c r="D6" s="50"/>
      <c r="E6" s="50"/>
      <c r="F6" s="50"/>
      <c r="G6" s="50"/>
      <c r="H6" s="50"/>
      <c r="I6" s="49"/>
      <c r="J6" s="49"/>
      <c r="K6" s="49"/>
    </row>
    <row r="7" spans="1:11" ht="24" customHeight="1" x14ac:dyDescent="0.15">
      <c r="I7" s="433" t="s">
        <v>60</v>
      </c>
      <c r="J7" s="433"/>
      <c r="K7" s="433"/>
    </row>
    <row r="8" spans="1:11" ht="24" customHeight="1" x14ac:dyDescent="0.15">
      <c r="G8" s="608" t="str">
        <f>IF(表紙!$G$8="","会社名",表紙!$G$8)</f>
        <v>会社名</v>
      </c>
      <c r="H8" s="608" t="str">
        <f>IF(表紙!$G$8="","会社名",表紙!$G$8)</f>
        <v>会社名</v>
      </c>
      <c r="I8" s="608" t="str">
        <f>IF(表紙!$G$8="","会社名",表紙!$G$8)</f>
        <v>会社名</v>
      </c>
      <c r="J8" s="608" t="str">
        <f>IF(表紙!$G$8="","会社名",表紙!$G$8)</f>
        <v>会社名</v>
      </c>
      <c r="K8" s="608" t="str">
        <f>IF(表紙!$G$8="","会社名",表紙!$G$8)</f>
        <v>会社名</v>
      </c>
    </row>
    <row r="9" spans="1:11" ht="18" customHeight="1" x14ac:dyDescent="0.15">
      <c r="B9" s="51"/>
    </row>
    <row r="10" spans="1:11" s="16" customFormat="1" x14ac:dyDescent="0.15"/>
    <row r="11" spans="1:11" s="16" customFormat="1" x14ac:dyDescent="0.15">
      <c r="E11" s="52"/>
    </row>
    <row r="12" spans="1:11" s="16" customFormat="1" x14ac:dyDescent="0.15"/>
    <row r="13" spans="1:11" s="16" customFormat="1" x14ac:dyDescent="0.15"/>
    <row r="14" spans="1:11" s="16" customFormat="1" x14ac:dyDescent="0.15"/>
    <row r="15" spans="1:11" s="16" customFormat="1" x14ac:dyDescent="0.15"/>
    <row r="16" spans="1:11" s="16" customFormat="1" ht="30" customHeight="1" x14ac:dyDescent="0.15">
      <c r="A16" s="16" t="s">
        <v>276</v>
      </c>
    </row>
    <row r="17" spans="1:11" s="16" customFormat="1" ht="72.75" customHeight="1" x14ac:dyDescent="0.15">
      <c r="A17" s="609" t="s">
        <v>491</v>
      </c>
      <c r="B17" s="610"/>
      <c r="C17" s="413" t="s">
        <v>151</v>
      </c>
      <c r="D17" s="413"/>
      <c r="E17" s="414"/>
      <c r="F17" s="56" t="s">
        <v>152</v>
      </c>
      <c r="G17" s="413" t="s">
        <v>492</v>
      </c>
      <c r="H17" s="413"/>
      <c r="I17" s="413"/>
      <c r="J17" s="413" t="s">
        <v>76</v>
      </c>
      <c r="K17" s="413"/>
    </row>
    <row r="18" spans="1:11" s="16" customFormat="1" ht="30" customHeight="1" x14ac:dyDescent="0.15">
      <c r="A18" s="616" t="str">
        <f>IF(表紙!A31="","",表紙!A31)</f>
        <v/>
      </c>
      <c r="B18" s="617"/>
      <c r="C18" s="415" t="s">
        <v>129</v>
      </c>
      <c r="D18" s="415"/>
      <c r="E18" s="416"/>
      <c r="F18" s="138" t="s">
        <v>130</v>
      </c>
      <c r="G18" s="395" t="str">
        <f>IF(表紙!G31="","",表紙!G31)</f>
        <v/>
      </c>
      <c r="H18" s="396"/>
      <c r="I18" s="397"/>
      <c r="J18" s="421" t="str">
        <f>IF(表紙!J31="","",表紙!J31)</f>
        <v/>
      </c>
      <c r="K18" s="422"/>
    </row>
    <row r="19" spans="1:11" s="16" customFormat="1" ht="30" customHeight="1" x14ac:dyDescent="0.15">
      <c r="A19" s="618"/>
      <c r="B19" s="619"/>
      <c r="C19" s="420" t="str">
        <f>IF(表紙!D32="","",表紙!D32)</f>
        <v/>
      </c>
      <c r="D19" s="420"/>
      <c r="E19" s="420"/>
      <c r="F19" s="173" t="str">
        <f>IF(表紙!F32="","",表紙!F32)</f>
        <v/>
      </c>
      <c r="G19" s="398"/>
      <c r="H19" s="399"/>
      <c r="I19" s="400"/>
      <c r="J19" s="423"/>
      <c r="K19" s="424"/>
    </row>
    <row r="20" spans="1:11" s="16" customFormat="1" ht="30" customHeight="1" x14ac:dyDescent="0.15">
      <c r="A20" s="618"/>
      <c r="B20" s="619"/>
      <c r="C20" s="416" t="s">
        <v>131</v>
      </c>
      <c r="D20" s="416"/>
      <c r="E20" s="416"/>
      <c r="F20" s="139" t="s">
        <v>132</v>
      </c>
      <c r="G20" s="398"/>
      <c r="H20" s="399"/>
      <c r="I20" s="400"/>
      <c r="J20" s="423"/>
      <c r="K20" s="424"/>
    </row>
    <row r="21" spans="1:11" s="16" customFormat="1" ht="30" customHeight="1" x14ac:dyDescent="0.15">
      <c r="A21" s="620"/>
      <c r="B21" s="621"/>
      <c r="C21" s="418" t="str">
        <f>IF(表紙!D34="","",表紙!D34)</f>
        <v/>
      </c>
      <c r="D21" s="622"/>
      <c r="E21" s="419"/>
      <c r="F21" s="173" t="str">
        <f>IF(表紙!F34="","",表紙!F34)</f>
        <v/>
      </c>
      <c r="G21" s="401"/>
      <c r="H21" s="402"/>
      <c r="I21" s="403"/>
      <c r="J21" s="425"/>
      <c r="K21" s="426"/>
    </row>
    <row r="22" spans="1:11" s="16" customFormat="1" x14ac:dyDescent="0.15"/>
    <row r="23" spans="1:11" s="325" customFormat="1" ht="30" customHeight="1" x14ac:dyDescent="0.15">
      <c r="A23" s="325" t="s">
        <v>296</v>
      </c>
    </row>
    <row r="24" spans="1:11" s="325" customFormat="1" ht="72.75" customHeight="1" x14ac:dyDescent="0.15">
      <c r="A24" s="611" t="s">
        <v>493</v>
      </c>
      <c r="B24" s="612"/>
      <c r="C24" s="334"/>
      <c r="D24" s="611" t="s">
        <v>451</v>
      </c>
      <c r="E24" s="611"/>
      <c r="F24" s="339" t="s">
        <v>452</v>
      </c>
      <c r="G24" s="613" t="s">
        <v>453</v>
      </c>
      <c r="H24" s="614"/>
      <c r="I24" s="615"/>
      <c r="J24" s="611" t="s">
        <v>454</v>
      </c>
      <c r="K24" s="611"/>
    </row>
    <row r="25" spans="1:11" s="325" customFormat="1" ht="30" customHeight="1" x14ac:dyDescent="0.15">
      <c r="A25" s="340" t="s">
        <v>277</v>
      </c>
      <c r="B25" s="341" t="str">
        <f>表13【メ】!B38</f>
        <v/>
      </c>
      <c r="C25" s="601" t="str">
        <f>表13【メ】!M38</f>
        <v/>
      </c>
      <c r="D25" s="601"/>
      <c r="E25" s="601"/>
      <c r="F25" s="342">
        <f>'表7～12【メ】'!$D$45/1000</f>
        <v>0</v>
      </c>
      <c r="G25" s="597" t="str">
        <f>IF($B25="","",C25-F25)</f>
        <v/>
      </c>
      <c r="H25" s="598"/>
      <c r="I25" s="599"/>
      <c r="J25" s="600" t="str">
        <f>IF($B25="","",ROUND(G25/B25*1000,3))</f>
        <v/>
      </c>
      <c r="K25" s="600"/>
    </row>
    <row r="26" spans="1:11" s="325" customFormat="1" ht="30" customHeight="1" x14ac:dyDescent="0.15">
      <c r="A26" s="340" t="s">
        <v>278</v>
      </c>
      <c r="B26" s="341" t="str">
        <f>表13【メ】!B39</f>
        <v/>
      </c>
      <c r="C26" s="601" t="str">
        <f>表13【メ】!M39</f>
        <v/>
      </c>
      <c r="D26" s="601"/>
      <c r="E26" s="601"/>
      <c r="F26" s="342">
        <f>'表7～12【メ】'!$E$45/1000</f>
        <v>0</v>
      </c>
      <c r="G26" s="597" t="str">
        <f>IF($B26="","",C26-F26)</f>
        <v/>
      </c>
      <c r="H26" s="598"/>
      <c r="I26" s="599"/>
      <c r="J26" s="600" t="str">
        <f>IF($B26="","",ROUND(G26/B26*1000,3))</f>
        <v/>
      </c>
      <c r="K26" s="600"/>
    </row>
    <row r="27" spans="1:11" s="325" customFormat="1" ht="30" customHeight="1" x14ac:dyDescent="0.15">
      <c r="A27" s="340" t="s">
        <v>279</v>
      </c>
      <c r="B27" s="341" t="str">
        <f>表13【メ】!B40</f>
        <v/>
      </c>
      <c r="C27" s="601" t="str">
        <f>表13【メ】!M40</f>
        <v/>
      </c>
      <c r="D27" s="601"/>
      <c r="E27" s="601"/>
      <c r="F27" s="342">
        <f>'表7～12【メ】'!$F$45/1000</f>
        <v>0</v>
      </c>
      <c r="G27" s="597" t="str">
        <f>IF($B27="","",C27-F27)</f>
        <v/>
      </c>
      <c r="H27" s="598"/>
      <c r="I27" s="599"/>
      <c r="J27" s="600" t="str">
        <f>IF($B27="","",ROUND(G27/B27*1000,3))</f>
        <v/>
      </c>
      <c r="K27" s="600"/>
    </row>
    <row r="28" spans="1:11" s="325" customFormat="1" ht="30" customHeight="1" x14ac:dyDescent="0.15">
      <c r="A28" s="340" t="s">
        <v>455</v>
      </c>
      <c r="B28" s="341"/>
      <c r="C28" s="601">
        <f>SUM(C25:D27)</f>
        <v>0</v>
      </c>
      <c r="D28" s="601">
        <f>SUM(D25:D27)</f>
        <v>0</v>
      </c>
      <c r="E28" s="601">
        <f>SUM(E25:E27)</f>
        <v>0</v>
      </c>
      <c r="F28" s="342">
        <f>SUM(F25:F27)</f>
        <v>0</v>
      </c>
      <c r="G28" s="597">
        <f>SUM(G25:G27)</f>
        <v>0</v>
      </c>
      <c r="H28" s="598"/>
      <c r="I28" s="599"/>
      <c r="J28" s="600" t="str">
        <f>IF($B28="","",ROUND(G28/B28*1000,3))</f>
        <v/>
      </c>
      <c r="K28" s="600"/>
    </row>
    <row r="29" spans="1:11" s="325" customFormat="1" x14ac:dyDescent="0.15">
      <c r="A29" s="343"/>
      <c r="K29" s="325" t="str">
        <f>IF($A$18="","",IF(F19=J28,"ok","不整合"))</f>
        <v/>
      </c>
    </row>
    <row r="30" spans="1:11" s="325" customFormat="1" x14ac:dyDescent="0.15"/>
    <row r="31" spans="1:11" s="325" customFormat="1" x14ac:dyDescent="0.15">
      <c r="A31" s="344" t="s">
        <v>425</v>
      </c>
    </row>
    <row r="32" spans="1:11" s="16" customFormat="1" x14ac:dyDescent="0.15"/>
    <row r="33" s="16" customFormat="1" x14ac:dyDescent="0.15"/>
    <row r="34" s="16" customFormat="1" x14ac:dyDescent="0.15"/>
  </sheetData>
  <mergeCells count="30">
    <mergeCell ref="C20:E20"/>
    <mergeCell ref="C21:E21"/>
    <mergeCell ref="A4:K5"/>
    <mergeCell ref="I7:K7"/>
    <mergeCell ref="G8:K8"/>
    <mergeCell ref="A17:B17"/>
    <mergeCell ref="A24:B24"/>
    <mergeCell ref="D24:E24"/>
    <mergeCell ref="G24:I24"/>
    <mergeCell ref="J24:K24"/>
    <mergeCell ref="C17:E17"/>
    <mergeCell ref="G17:I17"/>
    <mergeCell ref="J17:K17"/>
    <mergeCell ref="A18:B21"/>
    <mergeCell ref="C18:E18"/>
    <mergeCell ref="G18:I21"/>
    <mergeCell ref="J18:K21"/>
    <mergeCell ref="C19:E19"/>
    <mergeCell ref="C28:E28"/>
    <mergeCell ref="G28:I28"/>
    <mergeCell ref="J28:K28"/>
    <mergeCell ref="C26:E26"/>
    <mergeCell ref="G26:I26"/>
    <mergeCell ref="J26:K26"/>
    <mergeCell ref="C27:E27"/>
    <mergeCell ref="G27:I27"/>
    <mergeCell ref="J27:K27"/>
    <mergeCell ref="C25:E25"/>
    <mergeCell ref="G25:I25"/>
    <mergeCell ref="J25:K25"/>
  </mergeCells>
  <phoneticPr fontId="2"/>
  <pageMargins left="0.78740157480314965" right="0.78740157480314965" top="0.39370078740157483" bottom="0.39370078740157483" header="0.51181102362204722" footer="0.51181102362204722"/>
  <pageSetup paperSize="9" scale="69"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83"/>
  <sheetViews>
    <sheetView view="pageBreakPreview" topLeftCell="A16" zoomScale="70" zoomScaleNormal="85" zoomScaleSheetLayoutView="70" workbookViewId="0">
      <selection activeCell="K44" sqref="K44"/>
    </sheetView>
  </sheetViews>
  <sheetFormatPr defaultColWidth="9" defaultRowHeight="13.5" x14ac:dyDescent="0.15"/>
  <cols>
    <col min="1" max="1" width="2.875" style="15" customWidth="1"/>
    <col min="2" max="2" width="19.875" style="15" customWidth="1"/>
    <col min="3" max="3" width="10.875" style="15" customWidth="1"/>
    <col min="4" max="4" width="5.25" style="15" bestFit="1" customWidth="1"/>
    <col min="5" max="5" width="11.75" style="15" customWidth="1"/>
    <col min="6" max="6" width="6.625" style="15" customWidth="1"/>
    <col min="7" max="7" width="11.75" style="15" customWidth="1"/>
    <col min="8" max="8" width="6.625" style="15" customWidth="1"/>
    <col min="9" max="9" width="15.375" style="15" bestFit="1" customWidth="1"/>
    <col min="10" max="10" width="15.375" style="15" customWidth="1"/>
    <col min="11" max="11" width="13.75" style="15" bestFit="1" customWidth="1"/>
    <col min="12" max="12" width="9.625" style="15" bestFit="1" customWidth="1"/>
    <col min="13" max="16384" width="9" style="15"/>
  </cols>
  <sheetData>
    <row r="1" spans="2:11" ht="26.25" customHeight="1" x14ac:dyDescent="0.15">
      <c r="K1" s="48" t="s">
        <v>41</v>
      </c>
    </row>
    <row r="2" spans="2:11" ht="18.75" customHeight="1" x14ac:dyDescent="0.15"/>
    <row r="3" spans="2:11" ht="18.75" customHeight="1" x14ac:dyDescent="0.15">
      <c r="B3" s="485" t="s">
        <v>378</v>
      </c>
      <c r="C3" s="486"/>
      <c r="D3" s="486"/>
      <c r="E3" s="486"/>
      <c r="F3" s="486"/>
      <c r="G3" s="486"/>
      <c r="H3" s="486"/>
      <c r="I3" s="486"/>
      <c r="J3" s="486"/>
      <c r="K3" s="486"/>
    </row>
    <row r="4" spans="2:11" ht="18.75" customHeight="1" x14ac:dyDescent="0.15">
      <c r="B4" s="486"/>
      <c r="C4" s="486"/>
      <c r="D4" s="486"/>
      <c r="E4" s="486"/>
      <c r="F4" s="486"/>
      <c r="G4" s="486"/>
      <c r="H4" s="486"/>
      <c r="I4" s="486"/>
      <c r="J4" s="486"/>
      <c r="K4" s="486"/>
    </row>
    <row r="5" spans="2:11" ht="21" customHeight="1" x14ac:dyDescent="0.15">
      <c r="I5" s="42"/>
      <c r="J5" s="42"/>
      <c r="K5" s="241" t="str">
        <f>IF(表紙!$G$8="","会社名",表紙!$G$8)</f>
        <v>会社名</v>
      </c>
    </row>
    <row r="6" spans="2:11" ht="26.25" customHeight="1" x14ac:dyDescent="0.15"/>
    <row r="7" spans="2:11" ht="18" customHeight="1" x14ac:dyDescent="0.15">
      <c r="B7" s="51" t="s">
        <v>64</v>
      </c>
    </row>
    <row r="8" spans="2:11" ht="18" customHeight="1" x14ac:dyDescent="0.15">
      <c r="B8" s="51" t="s">
        <v>58</v>
      </c>
    </row>
    <row r="9" spans="2:11" ht="9" customHeight="1" thickBot="1" x14ac:dyDescent="0.2"/>
    <row r="10" spans="2:11" ht="37.5" customHeight="1" thickTop="1" thickBot="1" x14ac:dyDescent="0.2">
      <c r="B10" s="487" t="s">
        <v>77</v>
      </c>
      <c r="C10" s="488"/>
      <c r="D10" s="488"/>
      <c r="E10" s="488"/>
      <c r="F10" s="488"/>
      <c r="G10" s="488"/>
      <c r="H10" s="488"/>
      <c r="I10" s="488"/>
      <c r="J10" s="488"/>
      <c r="K10" s="489"/>
    </row>
    <row r="11" spans="2:11" ht="9.75" customHeight="1" thickTop="1" x14ac:dyDescent="0.15">
      <c r="B11" s="51"/>
    </row>
    <row r="12" spans="2:11" ht="18" customHeight="1" x14ac:dyDescent="0.15">
      <c r="B12" s="51" t="s">
        <v>59</v>
      </c>
    </row>
    <row r="13" spans="2:11" ht="9.75" customHeight="1" thickBot="1" x14ac:dyDescent="0.2">
      <c r="B13" s="51"/>
    </row>
    <row r="14" spans="2:11" ht="37.5" customHeight="1" thickTop="1" thickBot="1" x14ac:dyDescent="0.2">
      <c r="B14" s="487" t="s">
        <v>78</v>
      </c>
      <c r="C14" s="488"/>
      <c r="D14" s="488"/>
      <c r="E14" s="488"/>
      <c r="F14" s="488"/>
      <c r="G14" s="488"/>
      <c r="H14" s="488"/>
      <c r="I14" s="488"/>
      <c r="J14" s="488"/>
      <c r="K14" s="489"/>
    </row>
    <row r="15" spans="2:11" ht="31.5" customHeight="1" thickTop="1" x14ac:dyDescent="0.15">
      <c r="B15" s="490" t="s">
        <v>79</v>
      </c>
      <c r="C15" s="490"/>
      <c r="D15" s="490"/>
      <c r="E15" s="490"/>
      <c r="F15" s="490"/>
      <c r="G15" s="490"/>
    </row>
    <row r="16" spans="2:11" ht="18" customHeight="1" x14ac:dyDescent="0.15">
      <c r="B16" s="51"/>
    </row>
    <row r="17" spans="2:12" ht="18" thickBot="1" x14ac:dyDescent="0.2">
      <c r="B17" s="51" t="s">
        <v>39</v>
      </c>
      <c r="J17" s="45"/>
    </row>
    <row r="18" spans="2:12" ht="45" customHeight="1" x14ac:dyDescent="0.15">
      <c r="B18" s="133" t="s">
        <v>34</v>
      </c>
      <c r="C18" s="494" t="s">
        <v>19</v>
      </c>
      <c r="D18" s="495"/>
      <c r="E18" s="496" t="s">
        <v>69</v>
      </c>
      <c r="F18" s="497"/>
      <c r="G18" s="497"/>
      <c r="H18" s="498"/>
      <c r="I18" s="118" t="s">
        <v>21</v>
      </c>
      <c r="J18" s="46" t="s">
        <v>80</v>
      </c>
      <c r="K18" s="36" t="s">
        <v>81</v>
      </c>
    </row>
    <row r="19" spans="2:12" ht="18" customHeight="1" thickBot="1" x14ac:dyDescent="0.2">
      <c r="B19" s="134"/>
      <c r="C19" s="135"/>
      <c r="D19" s="14"/>
      <c r="E19" s="501" t="s">
        <v>71</v>
      </c>
      <c r="F19" s="502"/>
      <c r="G19" s="501" t="s">
        <v>72</v>
      </c>
      <c r="H19" s="502"/>
      <c r="I19" s="35"/>
      <c r="J19" s="47"/>
      <c r="K19" s="136"/>
    </row>
    <row r="20" spans="2:12" ht="18" customHeight="1" thickTop="1" x14ac:dyDescent="0.15">
      <c r="B20" s="127" t="s">
        <v>35</v>
      </c>
      <c r="C20" s="140"/>
      <c r="D20" s="1" t="s">
        <v>82</v>
      </c>
      <c r="E20" s="143"/>
      <c r="F20" s="2" t="s">
        <v>83</v>
      </c>
      <c r="G20" s="190" t="str">
        <f>IF(C20="","",IF(E20="",参考!$E$7*1000,""))</f>
        <v/>
      </c>
      <c r="H20" s="2" t="s">
        <v>83</v>
      </c>
      <c r="I20" s="145">
        <f>IF(C20="",0,IF(E20="",C20*G20,C20*E20))</f>
        <v>0</v>
      </c>
      <c r="J20" s="21">
        <v>2.4500000000000001E-2</v>
      </c>
      <c r="K20" s="147">
        <f>(J20*I20/10^6)*44/12</f>
        <v>0</v>
      </c>
      <c r="L20" s="66" t="s">
        <v>243</v>
      </c>
    </row>
    <row r="21" spans="2:12" ht="18" customHeight="1" x14ac:dyDescent="0.15">
      <c r="B21" s="128" t="s">
        <v>36</v>
      </c>
      <c r="C21" s="140"/>
      <c r="D21" s="1" t="s">
        <v>84</v>
      </c>
      <c r="E21" s="140"/>
      <c r="F21" s="2" t="s">
        <v>85</v>
      </c>
      <c r="G21" s="190" t="str">
        <f>IF(C21="","",IF(E21="",参考!$E$8*1000,""))</f>
        <v/>
      </c>
      <c r="H21" s="2" t="s">
        <v>85</v>
      </c>
      <c r="I21" s="145">
        <f t="shared" ref="I21:I43" si="0">IF(C21="",0,IF(E21="",C21*G21,C21*E21))</f>
        <v>0</v>
      </c>
      <c r="J21" s="21">
        <v>2.47E-2</v>
      </c>
      <c r="K21" s="147">
        <f>(J21*I21/10^6)*44/12</f>
        <v>0</v>
      </c>
      <c r="L21" s="66" t="s">
        <v>244</v>
      </c>
    </row>
    <row r="22" spans="2:12" ht="18" customHeight="1" x14ac:dyDescent="0.15">
      <c r="B22" s="128" t="s">
        <v>2</v>
      </c>
      <c r="C22" s="140"/>
      <c r="D22" s="1" t="s">
        <v>86</v>
      </c>
      <c r="E22" s="140"/>
      <c r="F22" s="2" t="s">
        <v>87</v>
      </c>
      <c r="G22" s="190" t="str">
        <f>IF(C22="","",IF(E22="",参考!$E$9*1000,""))</f>
        <v/>
      </c>
      <c r="H22" s="2" t="s">
        <v>87</v>
      </c>
      <c r="I22" s="145">
        <f t="shared" si="0"/>
        <v>0</v>
      </c>
      <c r="J22" s="21">
        <v>2.5499999999999998E-2</v>
      </c>
      <c r="K22" s="147">
        <f t="shared" ref="K22:K42" si="1">(J22*I22/10^6)*44/12</f>
        <v>0</v>
      </c>
      <c r="L22" s="66" t="s">
        <v>245</v>
      </c>
    </row>
    <row r="23" spans="2:12" ht="18" customHeight="1" x14ac:dyDescent="0.15">
      <c r="B23" s="128" t="s">
        <v>88</v>
      </c>
      <c r="C23" s="140"/>
      <c r="D23" s="1" t="s">
        <v>24</v>
      </c>
      <c r="E23" s="140"/>
      <c r="F23" s="2" t="s">
        <v>25</v>
      </c>
      <c r="G23" s="190" t="str">
        <f>IF(C23="","",IF(E23="",参考!$E$10*1000,""))</f>
        <v/>
      </c>
      <c r="H23" s="2" t="s">
        <v>25</v>
      </c>
      <c r="I23" s="145">
        <f t="shared" si="0"/>
        <v>0</v>
      </c>
      <c r="J23" s="21">
        <v>2.9399999999999999E-2</v>
      </c>
      <c r="K23" s="147">
        <f t="shared" si="1"/>
        <v>0</v>
      </c>
      <c r="L23" s="66" t="s">
        <v>246</v>
      </c>
    </row>
    <row r="24" spans="2:12" ht="18" customHeight="1" x14ac:dyDescent="0.15">
      <c r="B24" s="128" t="s">
        <v>14</v>
      </c>
      <c r="C24" s="140"/>
      <c r="D24" s="1" t="s">
        <v>24</v>
      </c>
      <c r="E24" s="140"/>
      <c r="F24" s="2" t="s">
        <v>25</v>
      </c>
      <c r="G24" s="190" t="str">
        <f>IF(C24="","",IF(E24="",参考!$E$11*1000,""))</f>
        <v/>
      </c>
      <c r="H24" s="2" t="s">
        <v>25</v>
      </c>
      <c r="I24" s="145">
        <f t="shared" si="0"/>
        <v>0</v>
      </c>
      <c r="J24" s="21">
        <v>2.5399999999999999E-2</v>
      </c>
      <c r="K24" s="147">
        <f t="shared" si="1"/>
        <v>0</v>
      </c>
      <c r="L24" s="66" t="s">
        <v>247</v>
      </c>
    </row>
    <row r="25" spans="2:12" ht="18" customHeight="1" x14ac:dyDescent="0.15">
      <c r="B25" s="128" t="s">
        <v>89</v>
      </c>
      <c r="C25" s="140"/>
      <c r="D25" s="1" t="s">
        <v>24</v>
      </c>
      <c r="E25" s="140"/>
      <c r="F25" s="2" t="s">
        <v>25</v>
      </c>
      <c r="G25" s="190" t="str">
        <f>IF(C25="","",IF(E25="",参考!$E$12*1000,""))</f>
        <v/>
      </c>
      <c r="H25" s="2" t="s">
        <v>25</v>
      </c>
      <c r="I25" s="145">
        <f t="shared" si="0"/>
        <v>0</v>
      </c>
      <c r="J25" s="21">
        <v>2.0899999999999998E-2</v>
      </c>
      <c r="K25" s="147">
        <f t="shared" si="1"/>
        <v>0</v>
      </c>
      <c r="L25" s="66" t="s">
        <v>248</v>
      </c>
    </row>
    <row r="26" spans="2:12" ht="18" customHeight="1" x14ac:dyDescent="0.15">
      <c r="B26" s="128" t="s">
        <v>13</v>
      </c>
      <c r="C26" s="140"/>
      <c r="D26" s="1" t="s">
        <v>24</v>
      </c>
      <c r="E26" s="140"/>
      <c r="F26" s="2" t="s">
        <v>25</v>
      </c>
      <c r="G26" s="190" t="str">
        <f>IF(C26="","",IF(E26="",参考!$E$13*1000,""))</f>
        <v/>
      </c>
      <c r="H26" s="2" t="s">
        <v>25</v>
      </c>
      <c r="I26" s="145">
        <f t="shared" si="0"/>
        <v>0</v>
      </c>
      <c r="J26" s="21">
        <v>2.0799999999999999E-2</v>
      </c>
      <c r="K26" s="147">
        <f t="shared" si="1"/>
        <v>0</v>
      </c>
      <c r="L26" s="66" t="s">
        <v>249</v>
      </c>
    </row>
    <row r="27" spans="2:12" ht="18" customHeight="1" x14ac:dyDescent="0.15">
      <c r="B27" s="131" t="s">
        <v>90</v>
      </c>
      <c r="C27" s="141"/>
      <c r="D27" s="3" t="s">
        <v>20</v>
      </c>
      <c r="E27" s="141"/>
      <c r="F27" s="4" t="s">
        <v>28</v>
      </c>
      <c r="G27" s="190" t="str">
        <f>IF(C27="","",IF(E27="",参考!$E$14*1000*1000,""))</f>
        <v/>
      </c>
      <c r="H27" s="4" t="s">
        <v>28</v>
      </c>
      <c r="I27" s="145">
        <f t="shared" si="0"/>
        <v>0</v>
      </c>
      <c r="J27" s="21">
        <v>1.84E-2</v>
      </c>
      <c r="K27" s="147">
        <f t="shared" si="1"/>
        <v>0</v>
      </c>
      <c r="L27" s="66" t="s">
        <v>250</v>
      </c>
    </row>
    <row r="28" spans="2:12" ht="18" customHeight="1" x14ac:dyDescent="0.15">
      <c r="B28" s="131" t="s">
        <v>6</v>
      </c>
      <c r="C28" s="141"/>
      <c r="D28" s="3" t="s">
        <v>20</v>
      </c>
      <c r="E28" s="141"/>
      <c r="F28" s="4" t="s">
        <v>28</v>
      </c>
      <c r="G28" s="191" t="str">
        <f>IF(C28="","",IF(E28="",参考!$E$15*1000*1000,""))</f>
        <v/>
      </c>
      <c r="H28" s="4" t="s">
        <v>28</v>
      </c>
      <c r="I28" s="145">
        <f t="shared" si="0"/>
        <v>0</v>
      </c>
      <c r="J28" s="21">
        <v>1.8700000000000001E-2</v>
      </c>
      <c r="K28" s="147">
        <f t="shared" si="1"/>
        <v>0</v>
      </c>
      <c r="L28" s="66" t="s">
        <v>251</v>
      </c>
    </row>
    <row r="29" spans="2:12" ht="18" customHeight="1" x14ac:dyDescent="0.15">
      <c r="B29" s="131" t="s">
        <v>91</v>
      </c>
      <c r="C29" s="141"/>
      <c r="D29" s="3" t="s">
        <v>20</v>
      </c>
      <c r="E29" s="141"/>
      <c r="F29" s="4" t="s">
        <v>28</v>
      </c>
      <c r="G29" s="191" t="str">
        <f>IF(C29="","",IF(E29="",参考!$E$16*1000*1000,""))</f>
        <v/>
      </c>
      <c r="H29" s="4" t="s">
        <v>28</v>
      </c>
      <c r="I29" s="145">
        <f t="shared" si="0"/>
        <v>0</v>
      </c>
      <c r="J29" s="21">
        <v>1.83E-2</v>
      </c>
      <c r="K29" s="147">
        <f t="shared" si="1"/>
        <v>0</v>
      </c>
      <c r="L29" s="66" t="s">
        <v>252</v>
      </c>
    </row>
    <row r="30" spans="2:12" ht="18" customHeight="1" x14ac:dyDescent="0.15">
      <c r="B30" s="131" t="s">
        <v>92</v>
      </c>
      <c r="C30" s="141"/>
      <c r="D30" s="3" t="s">
        <v>29</v>
      </c>
      <c r="E30" s="141"/>
      <c r="F30" s="4" t="s">
        <v>28</v>
      </c>
      <c r="G30" s="191" t="str">
        <f>IF(C30="","",IF(E30="",参考!$E$17*1000*1000,""))</f>
        <v/>
      </c>
      <c r="H30" s="4" t="s">
        <v>28</v>
      </c>
      <c r="I30" s="145">
        <f t="shared" si="0"/>
        <v>0</v>
      </c>
      <c r="J30" s="21">
        <v>1.8200000000000001E-2</v>
      </c>
      <c r="K30" s="147">
        <f t="shared" si="1"/>
        <v>0</v>
      </c>
      <c r="L30" s="66" t="s">
        <v>253</v>
      </c>
    </row>
    <row r="31" spans="2:12" ht="18" customHeight="1" x14ac:dyDescent="0.15">
      <c r="B31" s="131" t="s">
        <v>8</v>
      </c>
      <c r="C31" s="141"/>
      <c r="D31" s="3" t="s">
        <v>29</v>
      </c>
      <c r="E31" s="141"/>
      <c r="F31" s="4" t="s">
        <v>27</v>
      </c>
      <c r="G31" s="191" t="str">
        <f>IF(C31="","",IF(E31="",参考!$E$18*1000*1000,""))</f>
        <v/>
      </c>
      <c r="H31" s="4" t="s">
        <v>27</v>
      </c>
      <c r="I31" s="145">
        <f t="shared" si="0"/>
        <v>0</v>
      </c>
      <c r="J31" s="21">
        <v>1.83E-2</v>
      </c>
      <c r="K31" s="147">
        <f t="shared" si="1"/>
        <v>0</v>
      </c>
      <c r="L31" s="66" t="s">
        <v>254</v>
      </c>
    </row>
    <row r="32" spans="2:12" ht="18" customHeight="1" x14ac:dyDescent="0.15">
      <c r="B32" s="131" t="s">
        <v>9</v>
      </c>
      <c r="C32" s="141"/>
      <c r="D32" s="3" t="s">
        <v>29</v>
      </c>
      <c r="E32" s="141"/>
      <c r="F32" s="4" t="s">
        <v>27</v>
      </c>
      <c r="G32" s="191" t="str">
        <f>IF(C32="","",IF(E32="",参考!$E$19*1000*1000,""))</f>
        <v/>
      </c>
      <c r="H32" s="4" t="s">
        <v>27</v>
      </c>
      <c r="I32" s="145">
        <f t="shared" si="0"/>
        <v>0</v>
      </c>
      <c r="J32" s="21">
        <v>1.8499999999999999E-2</v>
      </c>
      <c r="K32" s="147">
        <f t="shared" si="1"/>
        <v>0</v>
      </c>
      <c r="L32" s="66" t="s">
        <v>255</v>
      </c>
    </row>
    <row r="33" spans="2:12" ht="18" customHeight="1" x14ac:dyDescent="0.15">
      <c r="B33" s="131" t="s">
        <v>10</v>
      </c>
      <c r="C33" s="141"/>
      <c r="D33" s="3" t="s">
        <v>20</v>
      </c>
      <c r="E33" s="141"/>
      <c r="F33" s="4" t="s">
        <v>27</v>
      </c>
      <c r="G33" s="191" t="str">
        <f>IF(C33="","",IF(E33="",参考!$E$20*1000*1000,""))</f>
        <v/>
      </c>
      <c r="H33" s="4" t="s">
        <v>27</v>
      </c>
      <c r="I33" s="145">
        <f t="shared" si="0"/>
        <v>0</v>
      </c>
      <c r="J33" s="21">
        <v>1.8700000000000001E-2</v>
      </c>
      <c r="K33" s="147">
        <f t="shared" si="1"/>
        <v>0</v>
      </c>
      <c r="L33" s="66" t="s">
        <v>256</v>
      </c>
    </row>
    <row r="34" spans="2:12" ht="18" customHeight="1" x14ac:dyDescent="0.15">
      <c r="B34" s="131" t="s">
        <v>11</v>
      </c>
      <c r="C34" s="141"/>
      <c r="D34" s="3" t="s">
        <v>20</v>
      </c>
      <c r="E34" s="141"/>
      <c r="F34" s="4" t="s">
        <v>27</v>
      </c>
      <c r="G34" s="191" t="str">
        <f>IF(C34="","",IF(E34="",参考!$E$21*1000*1000,""))</f>
        <v/>
      </c>
      <c r="H34" s="4" t="s">
        <v>27</v>
      </c>
      <c r="I34" s="145">
        <f t="shared" si="0"/>
        <v>0</v>
      </c>
      <c r="J34" s="21">
        <v>1.89E-2</v>
      </c>
      <c r="K34" s="147">
        <f t="shared" si="1"/>
        <v>0</v>
      </c>
      <c r="L34" s="66" t="s">
        <v>257</v>
      </c>
    </row>
    <row r="35" spans="2:12" ht="18" customHeight="1" x14ac:dyDescent="0.15">
      <c r="B35" s="131" t="s">
        <v>12</v>
      </c>
      <c r="C35" s="141"/>
      <c r="D35" s="3" t="s">
        <v>20</v>
      </c>
      <c r="E35" s="141"/>
      <c r="F35" s="4" t="s">
        <v>27</v>
      </c>
      <c r="G35" s="191" t="str">
        <f>IF(C35="","",IF(E35="",参考!$E$22*1000*1000,""))</f>
        <v/>
      </c>
      <c r="H35" s="4" t="s">
        <v>27</v>
      </c>
      <c r="I35" s="145">
        <f t="shared" si="0"/>
        <v>0</v>
      </c>
      <c r="J35" s="21">
        <v>1.95E-2</v>
      </c>
      <c r="K35" s="147">
        <f t="shared" si="1"/>
        <v>0</v>
      </c>
      <c r="L35" s="66" t="s">
        <v>258</v>
      </c>
    </row>
    <row r="36" spans="2:12" ht="18" customHeight="1" x14ac:dyDescent="0.15">
      <c r="B36" s="131" t="s">
        <v>7</v>
      </c>
      <c r="C36" s="141"/>
      <c r="D36" s="3" t="s">
        <v>93</v>
      </c>
      <c r="E36" s="141"/>
      <c r="F36" s="4" t="s">
        <v>94</v>
      </c>
      <c r="G36" s="190" t="str">
        <f>IF(C36="","",IF(E36="",参考!$E$23*1000,""))</f>
        <v/>
      </c>
      <c r="H36" s="4" t="s">
        <v>94</v>
      </c>
      <c r="I36" s="145">
        <f t="shared" si="0"/>
        <v>0</v>
      </c>
      <c r="J36" s="21">
        <v>1.61E-2</v>
      </c>
      <c r="K36" s="147">
        <f t="shared" si="1"/>
        <v>0</v>
      </c>
      <c r="L36" s="66" t="s">
        <v>259</v>
      </c>
    </row>
    <row r="37" spans="2:12" ht="18" customHeight="1" x14ac:dyDescent="0.15">
      <c r="B37" s="131" t="s">
        <v>15</v>
      </c>
      <c r="C37" s="141"/>
      <c r="D37" s="3" t="s">
        <v>37</v>
      </c>
      <c r="E37" s="141"/>
      <c r="F37" s="4" t="s">
        <v>31</v>
      </c>
      <c r="G37" s="190" t="str">
        <f>IF(C37="","",IF(E37="",参考!$E$24*1000,""))</f>
        <v/>
      </c>
      <c r="H37" s="4" t="s">
        <v>31</v>
      </c>
      <c r="I37" s="145">
        <f t="shared" si="0"/>
        <v>0</v>
      </c>
      <c r="J37" s="21">
        <v>1.4200000000000001E-2</v>
      </c>
      <c r="K37" s="147">
        <f t="shared" si="1"/>
        <v>0</v>
      </c>
      <c r="L37" s="66" t="s">
        <v>260</v>
      </c>
    </row>
    <row r="38" spans="2:12" ht="18" customHeight="1" x14ac:dyDescent="0.15">
      <c r="B38" s="131" t="s">
        <v>16</v>
      </c>
      <c r="C38" s="141"/>
      <c r="D38" s="3" t="s">
        <v>93</v>
      </c>
      <c r="E38" s="141"/>
      <c r="F38" s="4" t="s">
        <v>94</v>
      </c>
      <c r="G38" s="190" t="str">
        <f>IF(C38="","",IF(E38="",参考!$E$25*1000,""))</f>
        <v/>
      </c>
      <c r="H38" s="4" t="s">
        <v>94</v>
      </c>
      <c r="I38" s="145">
        <f t="shared" si="0"/>
        <v>0</v>
      </c>
      <c r="J38" s="21">
        <v>1.35E-2</v>
      </c>
      <c r="K38" s="147">
        <f t="shared" si="1"/>
        <v>0</v>
      </c>
      <c r="L38" s="66" t="s">
        <v>261</v>
      </c>
    </row>
    <row r="39" spans="2:12" ht="18" customHeight="1" x14ac:dyDescent="0.15">
      <c r="B39" s="131" t="s">
        <v>95</v>
      </c>
      <c r="C39" s="141"/>
      <c r="D39" s="3" t="s">
        <v>37</v>
      </c>
      <c r="E39" s="141"/>
      <c r="F39" s="4" t="s">
        <v>31</v>
      </c>
      <c r="G39" s="190" t="str">
        <f>IF(C39="","",IF(E39="",参考!$E$26*1000,""))</f>
        <v/>
      </c>
      <c r="H39" s="4" t="s">
        <v>31</v>
      </c>
      <c r="I39" s="145">
        <f t="shared" si="0"/>
        <v>0</v>
      </c>
      <c r="J39" s="21">
        <v>1.3899999999999999E-2</v>
      </c>
      <c r="K39" s="147">
        <f t="shared" si="1"/>
        <v>0</v>
      </c>
      <c r="L39" s="66" t="s">
        <v>262</v>
      </c>
    </row>
    <row r="40" spans="2:12" ht="18" customHeight="1" x14ac:dyDescent="0.15">
      <c r="B40" s="131" t="s">
        <v>96</v>
      </c>
      <c r="C40" s="142"/>
      <c r="D40" s="5" t="s">
        <v>97</v>
      </c>
      <c r="E40" s="141"/>
      <c r="F40" s="4" t="s">
        <v>31</v>
      </c>
      <c r="G40" s="190" t="str">
        <f>IF(C40="","",IF(E40="",参考!$E$27*1000,""))</f>
        <v/>
      </c>
      <c r="H40" s="4" t="s">
        <v>31</v>
      </c>
      <c r="I40" s="145">
        <f t="shared" si="0"/>
        <v>0</v>
      </c>
      <c r="J40" s="21">
        <v>1.0999999999999999E-2</v>
      </c>
      <c r="K40" s="147">
        <f t="shared" si="1"/>
        <v>0</v>
      </c>
      <c r="L40" s="66" t="s">
        <v>263</v>
      </c>
    </row>
    <row r="41" spans="2:12" ht="18" customHeight="1" x14ac:dyDescent="0.15">
      <c r="B41" s="131" t="s">
        <v>98</v>
      </c>
      <c r="C41" s="142"/>
      <c r="D41" s="5" t="s">
        <v>97</v>
      </c>
      <c r="E41" s="142"/>
      <c r="F41" s="4" t="s">
        <v>31</v>
      </c>
      <c r="G41" s="190" t="str">
        <f>IF(C41="","",IF(E41="",参考!$E$28*1000,""))</f>
        <v/>
      </c>
      <c r="H41" s="4" t="s">
        <v>31</v>
      </c>
      <c r="I41" s="145">
        <f t="shared" si="0"/>
        <v>0</v>
      </c>
      <c r="J41" s="21">
        <v>2.63E-2</v>
      </c>
      <c r="K41" s="147">
        <f t="shared" si="1"/>
        <v>0</v>
      </c>
      <c r="L41" s="66" t="s">
        <v>264</v>
      </c>
    </row>
    <row r="42" spans="2:12" ht="18" customHeight="1" x14ac:dyDescent="0.15">
      <c r="B42" s="131" t="s">
        <v>5</v>
      </c>
      <c r="C42" s="142"/>
      <c r="D42" s="5" t="s">
        <v>97</v>
      </c>
      <c r="E42" s="142"/>
      <c r="F42" s="4" t="s">
        <v>31</v>
      </c>
      <c r="G42" s="190" t="str">
        <f>IF(C42="","",IF(E42="",参考!$E$29*1000,""))</f>
        <v/>
      </c>
      <c r="H42" s="4" t="s">
        <v>31</v>
      </c>
      <c r="I42" s="145">
        <f t="shared" si="0"/>
        <v>0</v>
      </c>
      <c r="J42" s="21">
        <v>3.8399999999999997E-2</v>
      </c>
      <c r="K42" s="147">
        <f t="shared" si="1"/>
        <v>0</v>
      </c>
      <c r="L42" s="66" t="s">
        <v>265</v>
      </c>
    </row>
    <row r="43" spans="2:12" ht="18" customHeight="1" thickBot="1" x14ac:dyDescent="0.2">
      <c r="B43" s="132" t="s">
        <v>17</v>
      </c>
      <c r="C43" s="142"/>
      <c r="D43" s="5" t="s">
        <v>37</v>
      </c>
      <c r="E43" s="144"/>
      <c r="F43" s="137" t="s">
        <v>31</v>
      </c>
      <c r="G43" s="190" t="str">
        <f>IF(C43="","",IF(E43="",参考!$E$30*1000,""))</f>
        <v/>
      </c>
      <c r="H43" s="137" t="s">
        <v>31</v>
      </c>
      <c r="I43" s="145">
        <f t="shared" si="0"/>
        <v>0</v>
      </c>
      <c r="J43" s="21">
        <v>1.3599999999999999E-2</v>
      </c>
      <c r="K43" s="147">
        <f>(J43*I43/10^6)*44/12</f>
        <v>0</v>
      </c>
      <c r="L43" s="66" t="s">
        <v>266</v>
      </c>
    </row>
    <row r="44" spans="2:12" ht="18" customHeight="1" thickTop="1" thickBot="1" x14ac:dyDescent="0.2">
      <c r="B44" s="120" t="s">
        <v>32</v>
      </c>
      <c r="C44" s="499" t="s">
        <v>99</v>
      </c>
      <c r="D44" s="500"/>
      <c r="E44" s="499" t="s">
        <v>99</v>
      </c>
      <c r="F44" s="500"/>
      <c r="G44" s="499" t="s">
        <v>99</v>
      </c>
      <c r="H44" s="500"/>
      <c r="I44" s="146">
        <f>SUM(I20:I43)</f>
        <v>0</v>
      </c>
      <c r="J44" s="43" t="s">
        <v>99</v>
      </c>
      <c r="K44" s="148">
        <f>SUM(K20:K43)</f>
        <v>0</v>
      </c>
    </row>
    <row r="45" spans="2:12" ht="23.25" customHeight="1" x14ac:dyDescent="0.15">
      <c r="B45" s="491"/>
      <c r="C45" s="492"/>
      <c r="D45" s="492"/>
      <c r="E45" s="492"/>
      <c r="F45" s="492"/>
      <c r="G45" s="492"/>
      <c r="H45" s="492"/>
      <c r="I45" s="492"/>
      <c r="J45" s="492"/>
      <c r="K45" s="492"/>
    </row>
    <row r="46" spans="2:12" ht="18" customHeight="1" x14ac:dyDescent="0.15">
      <c r="B46" s="493"/>
      <c r="C46" s="493"/>
      <c r="D46" s="493"/>
      <c r="E46" s="493"/>
      <c r="F46" s="493"/>
      <c r="G46" s="493"/>
      <c r="H46" s="493"/>
      <c r="I46" s="493"/>
      <c r="J46" s="493"/>
      <c r="K46" s="493"/>
    </row>
    <row r="47" spans="2:12" ht="18" customHeight="1" x14ac:dyDescent="0.15">
      <c r="B47" s="13"/>
      <c r="C47" s="13"/>
      <c r="D47" s="13"/>
      <c r="E47" s="13"/>
      <c r="F47" s="13"/>
      <c r="G47" s="13"/>
      <c r="H47" s="13"/>
      <c r="I47" s="13"/>
      <c r="J47" s="13"/>
      <c r="K47" s="13"/>
    </row>
    <row r="48" spans="2:12" s="16" customFormat="1" x14ac:dyDescent="0.15"/>
    <row r="49" s="16" customFormat="1" x14ac:dyDescent="0.15"/>
    <row r="50" s="16" customFormat="1" x14ac:dyDescent="0.15"/>
    <row r="51" s="16" customFormat="1" x14ac:dyDescent="0.15"/>
    <row r="52" s="16" customFormat="1" x14ac:dyDescent="0.15"/>
    <row r="53" s="16" customFormat="1" x14ac:dyDescent="0.15"/>
    <row r="54" s="16" customFormat="1" x14ac:dyDescent="0.15"/>
    <row r="55" s="16" customFormat="1" x14ac:dyDescent="0.15"/>
    <row r="56" s="16" customFormat="1" x14ac:dyDescent="0.15"/>
    <row r="57" s="16" customFormat="1" x14ac:dyDescent="0.15"/>
    <row r="58" s="16" customFormat="1" x14ac:dyDescent="0.15"/>
    <row r="59" s="16" customFormat="1" x14ac:dyDescent="0.15"/>
    <row r="60" s="16" customFormat="1" x14ac:dyDescent="0.15"/>
    <row r="61" s="16" customFormat="1" x14ac:dyDescent="0.15"/>
    <row r="62" s="16" customFormat="1" x14ac:dyDescent="0.15"/>
    <row r="63" s="16" customFormat="1" x14ac:dyDescent="0.15"/>
    <row r="64" s="16" customFormat="1" x14ac:dyDescent="0.15"/>
    <row r="65" s="16" customFormat="1" x14ac:dyDescent="0.15"/>
    <row r="66" s="16" customFormat="1" x14ac:dyDescent="0.15"/>
    <row r="67" s="16" customFormat="1" x14ac:dyDescent="0.15"/>
    <row r="68" s="16" customFormat="1" x14ac:dyDescent="0.15"/>
    <row r="69" s="16" customFormat="1" x14ac:dyDescent="0.15"/>
    <row r="70" s="16" customFormat="1" x14ac:dyDescent="0.15"/>
    <row r="71" s="16" customFormat="1" x14ac:dyDescent="0.15"/>
    <row r="72" s="16" customFormat="1" x14ac:dyDescent="0.15"/>
    <row r="73" s="16" customFormat="1" x14ac:dyDescent="0.15"/>
    <row r="74" s="16" customFormat="1" x14ac:dyDescent="0.15"/>
    <row r="75" s="16" customFormat="1" x14ac:dyDescent="0.15"/>
    <row r="76" s="16" customFormat="1" x14ac:dyDescent="0.15"/>
    <row r="77" s="16" customFormat="1" x14ac:dyDescent="0.15"/>
    <row r="78" s="16" customFormat="1" x14ac:dyDescent="0.15"/>
    <row r="79" s="16" customFormat="1" x14ac:dyDescent="0.15"/>
    <row r="80" s="16" customFormat="1" x14ac:dyDescent="0.15"/>
    <row r="81" s="16" customFormat="1" x14ac:dyDescent="0.15"/>
    <row r="82" s="16" customFormat="1" x14ac:dyDescent="0.15"/>
    <row r="83" s="16" customFormat="1" x14ac:dyDescent="0.15"/>
  </sheetData>
  <customSheetViews>
    <customSheetView guid="{7C73768E-F605-4E66-A1EA-792805CF7D21}" showPageBreaks="1" fitToPage="1" hiddenColumns="1" view="pageBreakPreview" showRuler="0">
      <selection activeCell="G6" sqref="G6"/>
      <pageMargins left="0.39370078740157483" right="0.39370078740157483" top="0.39370078740157483" bottom="0.39370078740157483" header="0.51181102362204722" footer="0.51181102362204722"/>
      <pageSetup paperSize="9" scale="86" orientation="portrait" r:id="rId1"/>
      <headerFooter alignWithMargins="0"/>
    </customSheetView>
  </customSheetViews>
  <mergeCells count="12">
    <mergeCell ref="B3:K4"/>
    <mergeCell ref="B10:K10"/>
    <mergeCell ref="B14:K14"/>
    <mergeCell ref="B15:G15"/>
    <mergeCell ref="B45:K46"/>
    <mergeCell ref="C18:D18"/>
    <mergeCell ref="E18:H18"/>
    <mergeCell ref="C44:D44"/>
    <mergeCell ref="E44:F44"/>
    <mergeCell ref="G44:H44"/>
    <mergeCell ref="E19:F19"/>
    <mergeCell ref="G19:H19"/>
  </mergeCells>
  <phoneticPr fontId="2"/>
  <pageMargins left="0.78740157480314965" right="0.78740157480314965" top="0.39370078740157483" bottom="0.39370078740157483" header="0.51181102362204722" footer="0.51181102362204722"/>
  <pageSetup paperSize="9" scale="72" fitToHeight="0" orientation="portrait" cellComments="asDisplayed" verticalDpi="72"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B1:K84"/>
  <sheetViews>
    <sheetView view="pageBreakPreview" topLeftCell="A4" zoomScale="70" zoomScaleNormal="85" zoomScaleSheetLayoutView="70" workbookViewId="0">
      <selection activeCell="E23" sqref="E23"/>
    </sheetView>
  </sheetViews>
  <sheetFormatPr defaultColWidth="9" defaultRowHeight="13.5" x14ac:dyDescent="0.15"/>
  <cols>
    <col min="1" max="1" width="2.875" style="15" customWidth="1"/>
    <col min="2" max="2" width="19.875" style="15" customWidth="1"/>
    <col min="3" max="6" width="13.75" style="15" customWidth="1"/>
    <col min="7" max="10" width="13.75" style="15" bestFit="1" customWidth="1"/>
    <col min="11" max="11" width="9.625" style="15" bestFit="1" customWidth="1"/>
    <col min="12" max="16384" width="9" style="15"/>
  </cols>
  <sheetData>
    <row r="1" spans="2:10" ht="26.25" customHeight="1" x14ac:dyDescent="0.15">
      <c r="G1" s="48"/>
      <c r="H1" s="48"/>
      <c r="I1" s="345"/>
      <c r="J1" s="345" t="s">
        <v>177</v>
      </c>
    </row>
    <row r="2" spans="2:10" ht="18.75" customHeight="1" x14ac:dyDescent="0.15"/>
    <row r="3" spans="2:10" ht="18.75" customHeight="1" x14ac:dyDescent="0.15">
      <c r="B3" s="544" t="s">
        <v>385</v>
      </c>
      <c r="C3" s="627"/>
      <c r="D3" s="627"/>
      <c r="E3" s="627"/>
      <c r="F3" s="627"/>
      <c r="G3" s="627"/>
      <c r="H3" s="627"/>
      <c r="I3" s="627"/>
      <c r="J3" s="627"/>
    </row>
    <row r="4" spans="2:10" ht="18.75" customHeight="1" x14ac:dyDescent="0.15">
      <c r="B4" s="627"/>
      <c r="C4" s="627"/>
      <c r="D4" s="627"/>
      <c r="E4" s="627"/>
      <c r="F4" s="627"/>
      <c r="G4" s="627"/>
      <c r="H4" s="627"/>
      <c r="I4" s="627"/>
      <c r="J4" s="627"/>
    </row>
    <row r="5" spans="2:10" ht="21" customHeight="1" x14ac:dyDescent="0.15">
      <c r="G5" s="66"/>
      <c r="H5" s="66"/>
      <c r="I5" s="66"/>
      <c r="J5" s="241" t="str">
        <f>IF(表紙!$G$8="","会社名",表紙!$G$8)</f>
        <v>会社名</v>
      </c>
    </row>
    <row r="6" spans="2:10" ht="26.25" customHeight="1" x14ac:dyDescent="0.15"/>
    <row r="7" spans="2:10" ht="18" customHeight="1" x14ac:dyDescent="0.15">
      <c r="B7" s="51" t="s">
        <v>64</v>
      </c>
    </row>
    <row r="8" spans="2:10" ht="18" customHeight="1" x14ac:dyDescent="0.15">
      <c r="B8" s="51" t="s">
        <v>58</v>
      </c>
    </row>
    <row r="9" spans="2:10" ht="9" customHeight="1" thickBot="1" x14ac:dyDescent="0.2"/>
    <row r="10" spans="2:10" s="179" customFormat="1" ht="37.5" customHeight="1" thickTop="1" thickBot="1" x14ac:dyDescent="0.2">
      <c r="B10" s="628" t="s">
        <v>456</v>
      </c>
      <c r="C10" s="629"/>
      <c r="D10" s="629"/>
      <c r="E10" s="629"/>
      <c r="F10" s="629"/>
      <c r="G10" s="629"/>
      <c r="H10" s="629"/>
      <c r="I10" s="629"/>
      <c r="J10" s="630"/>
    </row>
    <row r="11" spans="2:10" ht="9.75" customHeight="1" thickTop="1" x14ac:dyDescent="0.15">
      <c r="B11" s="51"/>
    </row>
    <row r="12" spans="2:10" ht="18" customHeight="1" x14ac:dyDescent="0.15">
      <c r="B12" s="51" t="s">
        <v>59</v>
      </c>
    </row>
    <row r="13" spans="2:10" ht="9.75" customHeight="1" thickBot="1" x14ac:dyDescent="0.2">
      <c r="B13" s="51"/>
    </row>
    <row r="14" spans="2:10" s="179" customFormat="1" ht="37.5" customHeight="1" thickTop="1" thickBot="1" x14ac:dyDescent="0.2">
      <c r="B14" s="628" t="s">
        <v>457</v>
      </c>
      <c r="C14" s="629"/>
      <c r="D14" s="629"/>
      <c r="E14" s="629"/>
      <c r="F14" s="629"/>
      <c r="G14" s="629"/>
      <c r="H14" s="629"/>
      <c r="I14" s="629"/>
      <c r="J14" s="630"/>
    </row>
    <row r="15" spans="2:10" ht="31.5" customHeight="1" thickTop="1" x14ac:dyDescent="0.15">
      <c r="B15" s="490" t="s">
        <v>79</v>
      </c>
      <c r="C15" s="490"/>
      <c r="D15" s="490"/>
      <c r="E15" s="490"/>
      <c r="F15" s="490"/>
    </row>
    <row r="16" spans="2:10" ht="18" customHeight="1" x14ac:dyDescent="0.15">
      <c r="B16" s="51"/>
    </row>
    <row r="17" spans="2:11" ht="18" thickBot="1" x14ac:dyDescent="0.2">
      <c r="B17" s="51" t="s">
        <v>39</v>
      </c>
    </row>
    <row r="18" spans="2:11" ht="45" customHeight="1" x14ac:dyDescent="0.15">
      <c r="B18" s="133" t="s">
        <v>34</v>
      </c>
      <c r="C18" s="623" t="s">
        <v>270</v>
      </c>
      <c r="D18" s="624"/>
      <c r="E18" s="624"/>
      <c r="F18" s="624"/>
      <c r="G18" s="623" t="s">
        <v>81</v>
      </c>
      <c r="H18" s="623"/>
      <c r="I18" s="623"/>
      <c r="J18" s="626"/>
    </row>
    <row r="19" spans="2:11" ht="18" customHeight="1" thickBot="1" x14ac:dyDescent="0.2">
      <c r="B19" s="134"/>
      <c r="C19" s="192"/>
      <c r="D19" s="193" t="s">
        <v>267</v>
      </c>
      <c r="E19" s="193" t="s">
        <v>268</v>
      </c>
      <c r="F19" s="193" t="s">
        <v>269</v>
      </c>
      <c r="G19" s="47"/>
      <c r="H19" s="193" t="s">
        <v>267</v>
      </c>
      <c r="I19" s="193" t="s">
        <v>268</v>
      </c>
      <c r="J19" s="194" t="s">
        <v>269</v>
      </c>
    </row>
    <row r="20" spans="2:11" ht="18" customHeight="1" thickTop="1" x14ac:dyDescent="0.15">
      <c r="B20" s="127" t="s">
        <v>35</v>
      </c>
      <c r="C20" s="200" t="str">
        <f>IF(表1!C20="","",表1!C20)</f>
        <v/>
      </c>
      <c r="D20" s="195"/>
      <c r="E20" s="195"/>
      <c r="F20" s="200" t="str">
        <f>IF(C20="","",C20-D20-E20)</f>
        <v/>
      </c>
      <c r="G20" s="203">
        <f>IF(表1!K20="","",表1!K20)</f>
        <v>0</v>
      </c>
      <c r="H20" s="196">
        <f>IF($C20="",0,G20*(D20/$C20))</f>
        <v>0</v>
      </c>
      <c r="I20" s="196">
        <f>IF($C20="",0,G20*(E20/$C20))</f>
        <v>0</v>
      </c>
      <c r="J20" s="154">
        <f>IF(G20=0,0,G20-H20-I20)</f>
        <v>0</v>
      </c>
      <c r="K20" s="66" t="s">
        <v>243</v>
      </c>
    </row>
    <row r="21" spans="2:11" ht="18" customHeight="1" x14ac:dyDescent="0.15">
      <c r="B21" s="128" t="s">
        <v>36</v>
      </c>
      <c r="C21" s="200" t="str">
        <f>IF(表1!C21="","",表1!C21)</f>
        <v/>
      </c>
      <c r="D21" s="195"/>
      <c r="E21" s="195"/>
      <c r="F21" s="200" t="str">
        <f t="shared" ref="F21:F43" si="0">IF(C21="","",C21-D21-E21)</f>
        <v/>
      </c>
      <c r="G21" s="196">
        <f>IF(表1!K21="","",表1!K21)</f>
        <v>0</v>
      </c>
      <c r="H21" s="196">
        <f t="shared" ref="H21:H43" si="1">IF($C21="",0,G21*(D21/$C21))</f>
        <v>0</v>
      </c>
      <c r="I21" s="196">
        <f t="shared" ref="I21:I43" si="2">IF($C21="",0,G21*(E21/$C21))</f>
        <v>0</v>
      </c>
      <c r="J21" s="154">
        <f t="shared" ref="J21:J43" si="3">IF(G21=0,0,G21-H21-I21)</f>
        <v>0</v>
      </c>
      <c r="K21" s="66" t="s">
        <v>244</v>
      </c>
    </row>
    <row r="22" spans="2:11" ht="18" customHeight="1" x14ac:dyDescent="0.15">
      <c r="B22" s="128" t="s">
        <v>2</v>
      </c>
      <c r="C22" s="200" t="str">
        <f>IF(表1!C22="","",表1!C22)</f>
        <v/>
      </c>
      <c r="D22" s="195"/>
      <c r="E22" s="195"/>
      <c r="F22" s="200" t="str">
        <f t="shared" si="0"/>
        <v/>
      </c>
      <c r="G22" s="196">
        <f>IF(表1!K22="","",表1!K22)</f>
        <v>0</v>
      </c>
      <c r="H22" s="196">
        <f t="shared" si="1"/>
        <v>0</v>
      </c>
      <c r="I22" s="196">
        <f t="shared" si="2"/>
        <v>0</v>
      </c>
      <c r="J22" s="154">
        <f t="shared" si="3"/>
        <v>0</v>
      </c>
      <c r="K22" s="66" t="s">
        <v>245</v>
      </c>
    </row>
    <row r="23" spans="2:11" ht="18" customHeight="1" x14ac:dyDescent="0.15">
      <c r="B23" s="128" t="s">
        <v>88</v>
      </c>
      <c r="C23" s="200" t="str">
        <f>IF(表1!C23="","",表1!C23)</f>
        <v/>
      </c>
      <c r="D23" s="195"/>
      <c r="E23" s="195"/>
      <c r="F23" s="200" t="str">
        <f t="shared" si="0"/>
        <v/>
      </c>
      <c r="G23" s="196">
        <f>IF(表1!K23="","",表1!K23)</f>
        <v>0</v>
      </c>
      <c r="H23" s="196">
        <f t="shared" si="1"/>
        <v>0</v>
      </c>
      <c r="I23" s="196">
        <f t="shared" si="2"/>
        <v>0</v>
      </c>
      <c r="J23" s="154">
        <f t="shared" si="3"/>
        <v>0</v>
      </c>
      <c r="K23" s="66" t="s">
        <v>246</v>
      </c>
    </row>
    <row r="24" spans="2:11" ht="18" customHeight="1" x14ac:dyDescent="0.15">
      <c r="B24" s="128" t="s">
        <v>14</v>
      </c>
      <c r="C24" s="200" t="str">
        <f>IF(表1!C24="","",表1!C24)</f>
        <v/>
      </c>
      <c r="D24" s="195"/>
      <c r="E24" s="195"/>
      <c r="F24" s="200" t="str">
        <f t="shared" si="0"/>
        <v/>
      </c>
      <c r="G24" s="196">
        <f>IF(表1!K24="","",表1!K24)</f>
        <v>0</v>
      </c>
      <c r="H24" s="196">
        <f t="shared" si="1"/>
        <v>0</v>
      </c>
      <c r="I24" s="196">
        <f t="shared" si="2"/>
        <v>0</v>
      </c>
      <c r="J24" s="154">
        <f t="shared" si="3"/>
        <v>0</v>
      </c>
      <c r="K24" s="66" t="s">
        <v>247</v>
      </c>
    </row>
    <row r="25" spans="2:11" ht="18" customHeight="1" x14ac:dyDescent="0.15">
      <c r="B25" s="128" t="s">
        <v>89</v>
      </c>
      <c r="C25" s="200" t="str">
        <f>IF(表1!C25="","",表1!C25)</f>
        <v/>
      </c>
      <c r="D25" s="195"/>
      <c r="E25" s="195"/>
      <c r="F25" s="200" t="str">
        <f t="shared" si="0"/>
        <v/>
      </c>
      <c r="G25" s="196">
        <f>IF(表1!K25="","",表1!K25)</f>
        <v>0</v>
      </c>
      <c r="H25" s="196">
        <f t="shared" si="1"/>
        <v>0</v>
      </c>
      <c r="I25" s="196">
        <f t="shared" si="2"/>
        <v>0</v>
      </c>
      <c r="J25" s="154">
        <f t="shared" si="3"/>
        <v>0</v>
      </c>
      <c r="K25" s="66" t="s">
        <v>248</v>
      </c>
    </row>
    <row r="26" spans="2:11" ht="18" customHeight="1" x14ac:dyDescent="0.15">
      <c r="B26" s="128" t="s">
        <v>13</v>
      </c>
      <c r="C26" s="200" t="str">
        <f>IF(表1!C26="","",表1!C26)</f>
        <v/>
      </c>
      <c r="D26" s="195"/>
      <c r="E26" s="195"/>
      <c r="F26" s="200" t="str">
        <f t="shared" si="0"/>
        <v/>
      </c>
      <c r="G26" s="196">
        <f>IF(表1!K26="","",表1!K26)</f>
        <v>0</v>
      </c>
      <c r="H26" s="196">
        <f t="shared" si="1"/>
        <v>0</v>
      </c>
      <c r="I26" s="196">
        <f t="shared" si="2"/>
        <v>0</v>
      </c>
      <c r="J26" s="154">
        <f t="shared" si="3"/>
        <v>0</v>
      </c>
      <c r="K26" s="66" t="s">
        <v>249</v>
      </c>
    </row>
    <row r="27" spans="2:11" ht="18" customHeight="1" x14ac:dyDescent="0.15">
      <c r="B27" s="131" t="s">
        <v>90</v>
      </c>
      <c r="C27" s="201" t="str">
        <f>IF(表1!C27="","",表1!C27)</f>
        <v/>
      </c>
      <c r="D27" s="197"/>
      <c r="E27" s="197"/>
      <c r="F27" s="201" t="str">
        <f t="shared" si="0"/>
        <v/>
      </c>
      <c r="G27" s="196">
        <f>IF(表1!K27="","",表1!K27)</f>
        <v>0</v>
      </c>
      <c r="H27" s="196">
        <f t="shared" si="1"/>
        <v>0</v>
      </c>
      <c r="I27" s="196">
        <f t="shared" si="2"/>
        <v>0</v>
      </c>
      <c r="J27" s="154">
        <f t="shared" si="3"/>
        <v>0</v>
      </c>
      <c r="K27" s="66" t="s">
        <v>250</v>
      </c>
    </row>
    <row r="28" spans="2:11" ht="18" customHeight="1" x14ac:dyDescent="0.15">
      <c r="B28" s="131" t="s">
        <v>6</v>
      </c>
      <c r="C28" s="201" t="str">
        <f>IF(表1!C28="","",表1!C28)</f>
        <v/>
      </c>
      <c r="D28" s="197"/>
      <c r="E28" s="197"/>
      <c r="F28" s="201" t="str">
        <f t="shared" si="0"/>
        <v/>
      </c>
      <c r="G28" s="196">
        <f>IF(表1!K28="","",表1!K28)</f>
        <v>0</v>
      </c>
      <c r="H28" s="196">
        <f t="shared" si="1"/>
        <v>0</v>
      </c>
      <c r="I28" s="196">
        <f t="shared" si="2"/>
        <v>0</v>
      </c>
      <c r="J28" s="154">
        <f t="shared" si="3"/>
        <v>0</v>
      </c>
      <c r="K28" s="66" t="s">
        <v>251</v>
      </c>
    </row>
    <row r="29" spans="2:11" ht="18" customHeight="1" x14ac:dyDescent="0.15">
      <c r="B29" s="131" t="s">
        <v>91</v>
      </c>
      <c r="C29" s="201" t="str">
        <f>IF(表1!C29="","",表1!C29)</f>
        <v/>
      </c>
      <c r="D29" s="197"/>
      <c r="E29" s="197"/>
      <c r="F29" s="201" t="str">
        <f t="shared" si="0"/>
        <v/>
      </c>
      <c r="G29" s="196">
        <f>IF(表1!K29="","",表1!K29)</f>
        <v>0</v>
      </c>
      <c r="H29" s="196">
        <f t="shared" si="1"/>
        <v>0</v>
      </c>
      <c r="I29" s="196">
        <f t="shared" si="2"/>
        <v>0</v>
      </c>
      <c r="J29" s="154">
        <f t="shared" si="3"/>
        <v>0</v>
      </c>
      <c r="K29" s="66" t="s">
        <v>252</v>
      </c>
    </row>
    <row r="30" spans="2:11" ht="18" customHeight="1" x14ac:dyDescent="0.15">
      <c r="B30" s="131" t="s">
        <v>92</v>
      </c>
      <c r="C30" s="201" t="str">
        <f>IF(表1!C30="","",表1!C30)</f>
        <v/>
      </c>
      <c r="D30" s="197"/>
      <c r="E30" s="197"/>
      <c r="F30" s="201" t="str">
        <f t="shared" si="0"/>
        <v/>
      </c>
      <c r="G30" s="196">
        <f>IF(表1!K30="","",表1!K30)</f>
        <v>0</v>
      </c>
      <c r="H30" s="196">
        <f t="shared" si="1"/>
        <v>0</v>
      </c>
      <c r="I30" s="196">
        <f t="shared" si="2"/>
        <v>0</v>
      </c>
      <c r="J30" s="154">
        <f t="shared" si="3"/>
        <v>0</v>
      </c>
      <c r="K30" s="66" t="s">
        <v>253</v>
      </c>
    </row>
    <row r="31" spans="2:11" ht="18" customHeight="1" x14ac:dyDescent="0.15">
      <c r="B31" s="131" t="s">
        <v>8</v>
      </c>
      <c r="C31" s="201" t="str">
        <f>IF(表1!C31="","",表1!C31)</f>
        <v/>
      </c>
      <c r="D31" s="197"/>
      <c r="E31" s="197"/>
      <c r="F31" s="201" t="str">
        <f t="shared" si="0"/>
        <v/>
      </c>
      <c r="G31" s="196">
        <f>IF(表1!K31="","",表1!K31)</f>
        <v>0</v>
      </c>
      <c r="H31" s="196">
        <f t="shared" si="1"/>
        <v>0</v>
      </c>
      <c r="I31" s="196">
        <f t="shared" si="2"/>
        <v>0</v>
      </c>
      <c r="J31" s="154">
        <f t="shared" si="3"/>
        <v>0</v>
      </c>
      <c r="K31" s="66" t="s">
        <v>254</v>
      </c>
    </row>
    <row r="32" spans="2:11" ht="18" customHeight="1" x14ac:dyDescent="0.15">
      <c r="B32" s="131" t="s">
        <v>9</v>
      </c>
      <c r="C32" s="201" t="str">
        <f>IF(表1!C32="","",表1!C32)</f>
        <v/>
      </c>
      <c r="D32" s="197"/>
      <c r="E32" s="197"/>
      <c r="F32" s="201" t="str">
        <f t="shared" si="0"/>
        <v/>
      </c>
      <c r="G32" s="196">
        <f>IF(表1!K32="","",表1!K32)</f>
        <v>0</v>
      </c>
      <c r="H32" s="196">
        <f t="shared" si="1"/>
        <v>0</v>
      </c>
      <c r="I32" s="196">
        <f t="shared" si="2"/>
        <v>0</v>
      </c>
      <c r="J32" s="154">
        <f t="shared" si="3"/>
        <v>0</v>
      </c>
      <c r="K32" s="66" t="s">
        <v>255</v>
      </c>
    </row>
    <row r="33" spans="2:11" ht="18" customHeight="1" x14ac:dyDescent="0.15">
      <c r="B33" s="131" t="s">
        <v>10</v>
      </c>
      <c r="C33" s="201" t="str">
        <f>IF(表1!C33="","",表1!C33)</f>
        <v/>
      </c>
      <c r="D33" s="197"/>
      <c r="E33" s="197"/>
      <c r="F33" s="201" t="str">
        <f t="shared" si="0"/>
        <v/>
      </c>
      <c r="G33" s="196">
        <f>IF(表1!K33="","",表1!K33)</f>
        <v>0</v>
      </c>
      <c r="H33" s="196">
        <f t="shared" si="1"/>
        <v>0</v>
      </c>
      <c r="I33" s="196">
        <f t="shared" si="2"/>
        <v>0</v>
      </c>
      <c r="J33" s="154">
        <f t="shared" si="3"/>
        <v>0</v>
      </c>
      <c r="K33" s="66" t="s">
        <v>256</v>
      </c>
    </row>
    <row r="34" spans="2:11" ht="18" customHeight="1" x14ac:dyDescent="0.15">
      <c r="B34" s="131" t="s">
        <v>11</v>
      </c>
      <c r="C34" s="201" t="str">
        <f>IF(表1!C34="","",表1!C34)</f>
        <v/>
      </c>
      <c r="D34" s="197"/>
      <c r="E34" s="197"/>
      <c r="F34" s="201" t="str">
        <f t="shared" si="0"/>
        <v/>
      </c>
      <c r="G34" s="196">
        <f>IF(表1!K34="","",表1!K34)</f>
        <v>0</v>
      </c>
      <c r="H34" s="196">
        <f t="shared" si="1"/>
        <v>0</v>
      </c>
      <c r="I34" s="196">
        <f t="shared" si="2"/>
        <v>0</v>
      </c>
      <c r="J34" s="154">
        <f t="shared" si="3"/>
        <v>0</v>
      </c>
      <c r="K34" s="66" t="s">
        <v>257</v>
      </c>
    </row>
    <row r="35" spans="2:11" ht="18" customHeight="1" x14ac:dyDescent="0.15">
      <c r="B35" s="131" t="s">
        <v>12</v>
      </c>
      <c r="C35" s="201" t="str">
        <f>IF(表1!C35="","",表1!C35)</f>
        <v/>
      </c>
      <c r="D35" s="197"/>
      <c r="E35" s="197"/>
      <c r="F35" s="201" t="str">
        <f t="shared" si="0"/>
        <v/>
      </c>
      <c r="G35" s="196">
        <f>IF(表1!K35="","",表1!K35)</f>
        <v>0</v>
      </c>
      <c r="H35" s="196">
        <f t="shared" si="1"/>
        <v>0</v>
      </c>
      <c r="I35" s="196">
        <f t="shared" si="2"/>
        <v>0</v>
      </c>
      <c r="J35" s="154">
        <f t="shared" si="3"/>
        <v>0</v>
      </c>
      <c r="K35" s="66" t="s">
        <v>258</v>
      </c>
    </row>
    <row r="36" spans="2:11" ht="18" customHeight="1" x14ac:dyDescent="0.15">
      <c r="B36" s="131" t="s">
        <v>7</v>
      </c>
      <c r="C36" s="201" t="str">
        <f>IF(表1!C36="","",表1!C36)</f>
        <v/>
      </c>
      <c r="D36" s="197"/>
      <c r="E36" s="197"/>
      <c r="F36" s="201" t="str">
        <f t="shared" si="0"/>
        <v/>
      </c>
      <c r="G36" s="196">
        <f>IF(表1!K36="","",表1!K36)</f>
        <v>0</v>
      </c>
      <c r="H36" s="196">
        <f t="shared" si="1"/>
        <v>0</v>
      </c>
      <c r="I36" s="196">
        <f t="shared" si="2"/>
        <v>0</v>
      </c>
      <c r="J36" s="154">
        <f t="shared" si="3"/>
        <v>0</v>
      </c>
      <c r="K36" s="66" t="s">
        <v>259</v>
      </c>
    </row>
    <row r="37" spans="2:11" ht="18" customHeight="1" x14ac:dyDescent="0.15">
      <c r="B37" s="131" t="s">
        <v>15</v>
      </c>
      <c r="C37" s="201" t="str">
        <f>IF(表1!C37="","",表1!C37)</f>
        <v/>
      </c>
      <c r="D37" s="197"/>
      <c r="E37" s="197"/>
      <c r="F37" s="201" t="str">
        <f t="shared" si="0"/>
        <v/>
      </c>
      <c r="G37" s="196">
        <f>IF(表1!K37="","",表1!K37)</f>
        <v>0</v>
      </c>
      <c r="H37" s="196">
        <f t="shared" si="1"/>
        <v>0</v>
      </c>
      <c r="I37" s="196">
        <f t="shared" si="2"/>
        <v>0</v>
      </c>
      <c r="J37" s="154">
        <f t="shared" si="3"/>
        <v>0</v>
      </c>
      <c r="K37" s="66" t="s">
        <v>260</v>
      </c>
    </row>
    <row r="38" spans="2:11" ht="18" customHeight="1" x14ac:dyDescent="0.15">
      <c r="B38" s="131" t="s">
        <v>16</v>
      </c>
      <c r="C38" s="201" t="str">
        <f>IF(表1!C38="","",表1!C38)</f>
        <v/>
      </c>
      <c r="D38" s="197"/>
      <c r="E38" s="197"/>
      <c r="F38" s="201" t="str">
        <f t="shared" si="0"/>
        <v/>
      </c>
      <c r="G38" s="196">
        <f>IF(表1!K38="","",表1!K38)</f>
        <v>0</v>
      </c>
      <c r="H38" s="196">
        <f t="shared" si="1"/>
        <v>0</v>
      </c>
      <c r="I38" s="196">
        <f t="shared" si="2"/>
        <v>0</v>
      </c>
      <c r="J38" s="154">
        <f t="shared" si="3"/>
        <v>0</v>
      </c>
      <c r="K38" s="66" t="s">
        <v>261</v>
      </c>
    </row>
    <row r="39" spans="2:11" ht="18" customHeight="1" x14ac:dyDescent="0.15">
      <c r="B39" s="131" t="s">
        <v>95</v>
      </c>
      <c r="C39" s="201" t="str">
        <f>IF(表1!C39="","",表1!C39)</f>
        <v/>
      </c>
      <c r="D39" s="197"/>
      <c r="E39" s="197"/>
      <c r="F39" s="201" t="str">
        <f t="shared" si="0"/>
        <v/>
      </c>
      <c r="G39" s="196">
        <f>IF(表1!K39="","",表1!K39)</f>
        <v>0</v>
      </c>
      <c r="H39" s="196">
        <f t="shared" si="1"/>
        <v>0</v>
      </c>
      <c r="I39" s="196">
        <f t="shared" si="2"/>
        <v>0</v>
      </c>
      <c r="J39" s="154">
        <f t="shared" si="3"/>
        <v>0</v>
      </c>
      <c r="K39" s="66" t="s">
        <v>262</v>
      </c>
    </row>
    <row r="40" spans="2:11" ht="18" customHeight="1" x14ac:dyDescent="0.15">
      <c r="B40" s="131" t="s">
        <v>96</v>
      </c>
      <c r="C40" s="202" t="str">
        <f>IF(表1!C40="","",表1!C40)</f>
        <v/>
      </c>
      <c r="D40" s="198"/>
      <c r="E40" s="198"/>
      <c r="F40" s="202" t="str">
        <f t="shared" si="0"/>
        <v/>
      </c>
      <c r="G40" s="196">
        <f>IF(表1!K40="","",表1!K40)</f>
        <v>0</v>
      </c>
      <c r="H40" s="196">
        <f t="shared" si="1"/>
        <v>0</v>
      </c>
      <c r="I40" s="196">
        <f t="shared" si="2"/>
        <v>0</v>
      </c>
      <c r="J40" s="154">
        <f t="shared" si="3"/>
        <v>0</v>
      </c>
      <c r="K40" s="66" t="s">
        <v>263</v>
      </c>
    </row>
    <row r="41" spans="2:11" ht="18" customHeight="1" x14ac:dyDescent="0.15">
      <c r="B41" s="131" t="s">
        <v>98</v>
      </c>
      <c r="C41" s="202" t="str">
        <f>IF(表1!C41="","",表1!C41)</f>
        <v/>
      </c>
      <c r="D41" s="198"/>
      <c r="E41" s="198"/>
      <c r="F41" s="202" t="str">
        <f t="shared" si="0"/>
        <v/>
      </c>
      <c r="G41" s="196">
        <f>IF(表1!K41="","",表1!K41)</f>
        <v>0</v>
      </c>
      <c r="H41" s="196">
        <f t="shared" si="1"/>
        <v>0</v>
      </c>
      <c r="I41" s="196">
        <f t="shared" si="2"/>
        <v>0</v>
      </c>
      <c r="J41" s="154">
        <f t="shared" si="3"/>
        <v>0</v>
      </c>
      <c r="K41" s="66" t="s">
        <v>264</v>
      </c>
    </row>
    <row r="42" spans="2:11" ht="18" customHeight="1" x14ac:dyDescent="0.15">
      <c r="B42" s="131" t="s">
        <v>5</v>
      </c>
      <c r="C42" s="202" t="str">
        <f>IF(表1!C42="","",表1!C42)</f>
        <v/>
      </c>
      <c r="D42" s="198"/>
      <c r="E42" s="198"/>
      <c r="F42" s="202" t="str">
        <f t="shared" si="0"/>
        <v/>
      </c>
      <c r="G42" s="196">
        <f>IF(表1!K42="","",表1!K42)</f>
        <v>0</v>
      </c>
      <c r="H42" s="196">
        <f t="shared" si="1"/>
        <v>0</v>
      </c>
      <c r="I42" s="196">
        <f t="shared" si="2"/>
        <v>0</v>
      </c>
      <c r="J42" s="154">
        <f t="shared" si="3"/>
        <v>0</v>
      </c>
      <c r="K42" s="66" t="s">
        <v>265</v>
      </c>
    </row>
    <row r="43" spans="2:11" ht="18" customHeight="1" thickBot="1" x14ac:dyDescent="0.2">
      <c r="B43" s="132" t="s">
        <v>17</v>
      </c>
      <c r="C43" s="202" t="str">
        <f>IF(表1!C43="","",表1!C43)</f>
        <v/>
      </c>
      <c r="D43" s="198"/>
      <c r="E43" s="198"/>
      <c r="F43" s="202" t="str">
        <f t="shared" si="0"/>
        <v/>
      </c>
      <c r="G43" s="196">
        <f>IF(表1!K43="","",表1!K43)</f>
        <v>0</v>
      </c>
      <c r="H43" s="196">
        <f t="shared" si="1"/>
        <v>0</v>
      </c>
      <c r="I43" s="196">
        <f t="shared" si="2"/>
        <v>0</v>
      </c>
      <c r="J43" s="154">
        <f t="shared" si="3"/>
        <v>0</v>
      </c>
      <c r="K43" s="66" t="s">
        <v>266</v>
      </c>
    </row>
    <row r="44" spans="2:11" ht="18" customHeight="1" thickTop="1" thickBot="1" x14ac:dyDescent="0.2">
      <c r="B44" s="120" t="s">
        <v>32</v>
      </c>
      <c r="C44" s="187" t="s">
        <v>99</v>
      </c>
      <c r="D44" s="187" t="s">
        <v>99</v>
      </c>
      <c r="E44" s="187" t="s">
        <v>99</v>
      </c>
      <c r="F44" s="187" t="s">
        <v>99</v>
      </c>
      <c r="G44" s="199">
        <f>SUM(G20:G43)</f>
        <v>0</v>
      </c>
      <c r="H44" s="199">
        <f>SUM(H20:H43)</f>
        <v>0</v>
      </c>
      <c r="I44" s="199">
        <f>SUM(I20:I43)</f>
        <v>0</v>
      </c>
      <c r="J44" s="148">
        <f>SUM(J20:J43)</f>
        <v>0</v>
      </c>
    </row>
    <row r="45" spans="2:11" ht="23.25" customHeight="1" x14ac:dyDescent="0.15">
      <c r="B45" s="261"/>
      <c r="C45" s="262"/>
      <c r="D45" s="262"/>
      <c r="E45" s="262"/>
      <c r="F45" s="262"/>
      <c r="G45" s="262"/>
      <c r="H45" s="262"/>
      <c r="I45" s="262"/>
      <c r="J45" s="262"/>
    </row>
    <row r="46" spans="2:11" ht="15" customHeight="1" thickBot="1" x14ac:dyDescent="0.2">
      <c r="B46" s="263"/>
      <c r="C46" s="263"/>
      <c r="D46" s="263"/>
      <c r="E46" s="263"/>
      <c r="F46" s="263"/>
    </row>
    <row r="47" spans="2:11" ht="45" customHeight="1" x14ac:dyDescent="0.15">
      <c r="B47" s="133" t="s">
        <v>162</v>
      </c>
      <c r="C47" s="623" t="s">
        <v>333</v>
      </c>
      <c r="D47" s="624"/>
      <c r="E47" s="624"/>
      <c r="F47" s="625"/>
    </row>
    <row r="48" spans="2:11" ht="18" customHeight="1" thickBot="1" x14ac:dyDescent="0.2">
      <c r="B48" s="134"/>
      <c r="C48" s="192"/>
      <c r="D48" s="193" t="s">
        <v>267</v>
      </c>
      <c r="E48" s="193" t="s">
        <v>268</v>
      </c>
      <c r="F48" s="194" t="s">
        <v>269</v>
      </c>
    </row>
    <row r="49" spans="2:7" ht="18" customHeight="1" thickTop="1" thickBot="1" x14ac:dyDescent="0.2">
      <c r="B49" s="120" t="s">
        <v>32</v>
      </c>
      <c r="C49" s="265" t="str">
        <f>IF(表1!C48="","",表1!C48)</f>
        <v/>
      </c>
      <c r="D49" s="265"/>
      <c r="E49" s="265"/>
      <c r="F49" s="266" t="str">
        <f>IF(C49="","",C49-D49-E49)</f>
        <v/>
      </c>
      <c r="G49" s="66"/>
    </row>
    <row r="50" spans="2:7" s="16" customFormat="1" x14ac:dyDescent="0.15"/>
    <row r="51" spans="2:7" s="16" customFormat="1" x14ac:dyDescent="0.15"/>
    <row r="52" spans="2:7" s="16" customFormat="1" x14ac:dyDescent="0.15"/>
    <row r="53" spans="2:7" s="16" customFormat="1" x14ac:dyDescent="0.15"/>
    <row r="54" spans="2:7" s="16" customFormat="1" x14ac:dyDescent="0.15"/>
    <row r="55" spans="2:7" s="16" customFormat="1" x14ac:dyDescent="0.15"/>
    <row r="56" spans="2:7" s="16" customFormat="1" x14ac:dyDescent="0.15"/>
    <row r="57" spans="2:7" s="16" customFormat="1" x14ac:dyDescent="0.15"/>
    <row r="58" spans="2:7" s="16" customFormat="1" x14ac:dyDescent="0.15"/>
    <row r="59" spans="2:7" s="16" customFormat="1" x14ac:dyDescent="0.15"/>
    <row r="60" spans="2:7" s="16" customFormat="1" x14ac:dyDescent="0.15"/>
    <row r="61" spans="2:7" s="16" customFormat="1" x14ac:dyDescent="0.15"/>
    <row r="62" spans="2:7" s="16" customFormat="1" x14ac:dyDescent="0.15"/>
    <row r="63" spans="2:7" s="16" customFormat="1" x14ac:dyDescent="0.15"/>
    <row r="64" spans="2:7" s="16" customFormat="1" x14ac:dyDescent="0.15"/>
    <row r="65" s="16" customFormat="1" x14ac:dyDescent="0.15"/>
    <row r="66" s="16" customFormat="1" x14ac:dyDescent="0.15"/>
    <row r="67" s="16" customFormat="1" x14ac:dyDescent="0.15"/>
    <row r="68" s="16" customFormat="1" x14ac:dyDescent="0.15"/>
    <row r="69" s="16" customFormat="1" x14ac:dyDescent="0.15"/>
    <row r="70" s="16" customFormat="1" x14ac:dyDescent="0.15"/>
    <row r="71" s="16" customFormat="1" x14ac:dyDescent="0.15"/>
    <row r="72" s="16" customFormat="1" x14ac:dyDescent="0.15"/>
    <row r="73" s="16" customFormat="1" x14ac:dyDescent="0.15"/>
    <row r="74" s="16" customFormat="1" x14ac:dyDescent="0.15"/>
    <row r="75" s="16" customFormat="1" x14ac:dyDescent="0.15"/>
    <row r="76" s="16" customFormat="1" x14ac:dyDescent="0.15"/>
    <row r="77" s="16" customFormat="1" x14ac:dyDescent="0.15"/>
    <row r="78" s="16" customFormat="1" x14ac:dyDescent="0.15"/>
    <row r="79" s="16" customFormat="1" x14ac:dyDescent="0.15"/>
    <row r="80" s="16" customFormat="1" x14ac:dyDescent="0.15"/>
    <row r="81" s="16" customFormat="1" x14ac:dyDescent="0.15"/>
    <row r="82" s="16" customFormat="1" x14ac:dyDescent="0.15"/>
    <row r="83" s="16" customFormat="1" x14ac:dyDescent="0.15"/>
    <row r="84" s="16" customFormat="1" x14ac:dyDescent="0.15"/>
  </sheetData>
  <mergeCells count="7">
    <mergeCell ref="C47:F47"/>
    <mergeCell ref="G18:J18"/>
    <mergeCell ref="C18:F18"/>
    <mergeCell ref="B3:J4"/>
    <mergeCell ref="B10:J10"/>
    <mergeCell ref="B14:J14"/>
    <mergeCell ref="B15:F15"/>
  </mergeCells>
  <phoneticPr fontId="2"/>
  <pageMargins left="0.78740157480314965" right="0.78740157480314965" top="0.39370078740157483" bottom="0.39370078740157483" header="0.51181102362204722" footer="0.51181102362204722"/>
  <pageSetup paperSize="9" scale="65" fitToHeight="0" orientation="portrait" cellComments="asDisplayed" verticalDpi="7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B1:K67"/>
  <sheetViews>
    <sheetView view="pageBreakPreview" topLeftCell="A22" zoomScale="80" zoomScaleNormal="100" zoomScaleSheetLayoutView="80" workbookViewId="0">
      <selection activeCell="D11" sqref="D11"/>
    </sheetView>
  </sheetViews>
  <sheetFormatPr defaultColWidth="9" defaultRowHeight="13.5" x14ac:dyDescent="0.15"/>
  <cols>
    <col min="1" max="1" width="13.5" style="15" customWidth="1"/>
    <col min="2" max="2" width="19.875" style="15" customWidth="1"/>
    <col min="3" max="10" width="13.75" style="15" customWidth="1"/>
    <col min="11" max="16384" width="9" style="15"/>
  </cols>
  <sheetData>
    <row r="1" spans="2:11" s="179" customFormat="1" ht="26.25" customHeight="1" x14ac:dyDescent="0.15">
      <c r="I1" s="15"/>
      <c r="J1" s="345" t="s">
        <v>178</v>
      </c>
    </row>
    <row r="2" spans="2:11" s="179" customFormat="1" ht="18.75" customHeight="1" x14ac:dyDescent="0.15"/>
    <row r="3" spans="2:11" s="179" customFormat="1" ht="18.75" customHeight="1" x14ac:dyDescent="0.15">
      <c r="B3" s="544" t="s">
        <v>386</v>
      </c>
      <c r="C3" s="544"/>
      <c r="D3" s="544"/>
      <c r="E3" s="544"/>
      <c r="F3" s="544"/>
      <c r="G3" s="544"/>
      <c r="H3" s="544"/>
      <c r="I3" s="544"/>
      <c r="J3" s="544"/>
    </row>
    <row r="4" spans="2:11" s="179" customFormat="1" ht="18.75" customHeight="1" x14ac:dyDescent="0.15">
      <c r="B4" s="544"/>
      <c r="C4" s="544"/>
      <c r="D4" s="544"/>
      <c r="E4" s="544"/>
      <c r="F4" s="544"/>
      <c r="G4" s="544"/>
      <c r="H4" s="544"/>
      <c r="I4" s="544"/>
      <c r="J4" s="544"/>
    </row>
    <row r="5" spans="2:11" ht="21" customHeight="1" x14ac:dyDescent="0.15">
      <c r="C5" s="42"/>
      <c r="D5" s="42"/>
      <c r="E5" s="42"/>
      <c r="F5" s="42"/>
      <c r="G5" s="42"/>
      <c r="H5" s="42"/>
      <c r="I5" s="42"/>
      <c r="J5" s="241" t="str">
        <f>IF(表紙!$G$8="","会社名",表紙!$G$8)</f>
        <v>会社名</v>
      </c>
    </row>
    <row r="6" spans="2:11" ht="18" customHeight="1" x14ac:dyDescent="0.15">
      <c r="B6" s="51" t="s">
        <v>65</v>
      </c>
    </row>
    <row r="7" spans="2:11" ht="18" customHeight="1" x14ac:dyDescent="0.15">
      <c r="B7" s="51" t="s">
        <v>66</v>
      </c>
    </row>
    <row r="8" spans="2:11" ht="9" customHeight="1" thickBot="1" x14ac:dyDescent="0.2"/>
    <row r="9" spans="2:11" s="179" customFormat="1" ht="37.5" customHeight="1" thickTop="1" thickBot="1" x14ac:dyDescent="0.2">
      <c r="B9" s="628" t="s">
        <v>458</v>
      </c>
      <c r="C9" s="629"/>
      <c r="D9" s="629"/>
      <c r="E9" s="629"/>
      <c r="F9" s="629"/>
      <c r="G9" s="629"/>
      <c r="H9" s="629"/>
      <c r="I9" s="629"/>
      <c r="J9" s="630"/>
    </row>
    <row r="10" spans="2:11" ht="19.5" customHeight="1" thickTop="1" x14ac:dyDescent="0.15">
      <c r="B10" s="490" t="s">
        <v>101</v>
      </c>
      <c r="C10" s="490"/>
      <c r="D10" s="490"/>
      <c r="E10" s="490"/>
      <c r="F10" s="490"/>
      <c r="G10" s="490"/>
      <c r="H10" s="490"/>
      <c r="I10" s="490"/>
    </row>
    <row r="11" spans="2:11" ht="18" thickBot="1" x14ac:dyDescent="0.2">
      <c r="B11" s="51" t="s">
        <v>57</v>
      </c>
    </row>
    <row r="12" spans="2:11" ht="45" customHeight="1" x14ac:dyDescent="0.15">
      <c r="B12" s="634" t="s">
        <v>34</v>
      </c>
      <c r="C12" s="519" t="s">
        <v>21</v>
      </c>
      <c r="D12" s="497"/>
      <c r="E12" s="497"/>
      <c r="F12" s="637"/>
      <c r="G12" s="519" t="s">
        <v>81</v>
      </c>
      <c r="H12" s="497"/>
      <c r="I12" s="497"/>
      <c r="J12" s="636"/>
    </row>
    <row r="13" spans="2:11" ht="18" customHeight="1" thickBot="1" x14ac:dyDescent="0.2">
      <c r="B13" s="635"/>
      <c r="C13" s="47"/>
      <c r="D13" s="193" t="s">
        <v>267</v>
      </c>
      <c r="E13" s="193" t="s">
        <v>268</v>
      </c>
      <c r="F13" s="193" t="s">
        <v>269</v>
      </c>
      <c r="G13" s="47"/>
      <c r="H13" s="193" t="s">
        <v>267</v>
      </c>
      <c r="I13" s="193" t="s">
        <v>268</v>
      </c>
      <c r="J13" s="194" t="s">
        <v>269</v>
      </c>
      <c r="K13" s="315"/>
    </row>
    <row r="14" spans="2:11" ht="18" customHeight="1" thickTop="1" x14ac:dyDescent="0.15">
      <c r="B14" s="130" t="s">
        <v>0</v>
      </c>
      <c r="C14" s="196" t="str">
        <f>IF(表2!C14="","",表2!C14)</f>
        <v/>
      </c>
      <c r="D14" s="150"/>
      <c r="E14" s="150"/>
      <c r="F14" s="196" t="str">
        <f>IF(C14="","",C14-D14-E14)</f>
        <v/>
      </c>
      <c r="G14" s="196">
        <f>IF(表2!E14="","",表2!E14)</f>
        <v>0</v>
      </c>
      <c r="H14" s="196">
        <f t="shared" ref="H14:H37" si="0">IF($C14="",0,G14*(D14/$C14))</f>
        <v>0</v>
      </c>
      <c r="I14" s="196">
        <f>IF($C14="",0,G14*(E14/$C14))</f>
        <v>0</v>
      </c>
      <c r="J14" s="154">
        <f>IF(G14=0,0,G14-H14-I14)</f>
        <v>0</v>
      </c>
      <c r="K14" s="66" t="s">
        <v>243</v>
      </c>
    </row>
    <row r="15" spans="2:11" ht="18" customHeight="1" x14ac:dyDescent="0.15">
      <c r="B15" s="130" t="s">
        <v>22</v>
      </c>
      <c r="C15" s="196" t="str">
        <f>IF(表2!C15="","",表2!C15)</f>
        <v/>
      </c>
      <c r="D15" s="150"/>
      <c r="E15" s="150"/>
      <c r="F15" s="196" t="str">
        <f t="shared" ref="F15:F37" si="1">IF(C15="","",C15-D15-E15)</f>
        <v/>
      </c>
      <c r="G15" s="196">
        <f>IF(表2!E15="","",表2!E15)</f>
        <v>0</v>
      </c>
      <c r="H15" s="196">
        <f t="shared" si="0"/>
        <v>0</v>
      </c>
      <c r="I15" s="196">
        <f>IF($C15="",0,G15*(E15/$C15))</f>
        <v>0</v>
      </c>
      <c r="J15" s="154">
        <f t="shared" ref="J15:J37" si="2">IF(G15=0,0,G15-H15-I15)</f>
        <v>0</v>
      </c>
      <c r="K15" s="66" t="s">
        <v>244</v>
      </c>
    </row>
    <row r="16" spans="2:11" ht="18" customHeight="1" x14ac:dyDescent="0.15">
      <c r="B16" s="130" t="s">
        <v>26</v>
      </c>
      <c r="C16" s="196" t="str">
        <f>IF(表2!C16="","",表2!C16)</f>
        <v/>
      </c>
      <c r="D16" s="150"/>
      <c r="E16" s="150"/>
      <c r="F16" s="196" t="str">
        <f t="shared" si="1"/>
        <v/>
      </c>
      <c r="G16" s="196">
        <f>IF(表2!E16="","",表2!E16)</f>
        <v>0</v>
      </c>
      <c r="H16" s="196">
        <f t="shared" si="0"/>
        <v>0</v>
      </c>
      <c r="I16" s="196">
        <f t="shared" ref="I16:I37" si="3">IF($C16="",0,G16*(E16/$C16))</f>
        <v>0</v>
      </c>
      <c r="J16" s="154">
        <f t="shared" si="2"/>
        <v>0</v>
      </c>
      <c r="K16" s="66" t="s">
        <v>245</v>
      </c>
    </row>
    <row r="17" spans="2:11" ht="18" customHeight="1" x14ac:dyDescent="0.15">
      <c r="B17" s="130" t="s">
        <v>88</v>
      </c>
      <c r="C17" s="196" t="str">
        <f>IF(表2!C17="","",表2!C17)</f>
        <v/>
      </c>
      <c r="D17" s="150"/>
      <c r="E17" s="150"/>
      <c r="F17" s="196" t="str">
        <f t="shared" si="1"/>
        <v/>
      </c>
      <c r="G17" s="196">
        <f>IF(表2!E17="","",表2!E17)</f>
        <v>0</v>
      </c>
      <c r="H17" s="196">
        <f t="shared" si="0"/>
        <v>0</v>
      </c>
      <c r="I17" s="196">
        <f t="shared" si="3"/>
        <v>0</v>
      </c>
      <c r="J17" s="154">
        <f t="shared" si="2"/>
        <v>0</v>
      </c>
      <c r="K17" s="66" t="s">
        <v>246</v>
      </c>
    </row>
    <row r="18" spans="2:11" ht="18" customHeight="1" x14ac:dyDescent="0.15">
      <c r="B18" s="130" t="s">
        <v>14</v>
      </c>
      <c r="C18" s="196" t="str">
        <f>IF(表2!C18="","",表2!C18)</f>
        <v/>
      </c>
      <c r="D18" s="150"/>
      <c r="E18" s="150"/>
      <c r="F18" s="196" t="str">
        <f t="shared" si="1"/>
        <v/>
      </c>
      <c r="G18" s="196">
        <f>IF(表2!E18="","",表2!E18)</f>
        <v>0</v>
      </c>
      <c r="H18" s="196">
        <f t="shared" si="0"/>
        <v>0</v>
      </c>
      <c r="I18" s="196">
        <f t="shared" si="3"/>
        <v>0</v>
      </c>
      <c r="J18" s="154">
        <f t="shared" si="2"/>
        <v>0</v>
      </c>
      <c r="K18" s="66" t="s">
        <v>247</v>
      </c>
    </row>
    <row r="19" spans="2:11" ht="18" customHeight="1" x14ac:dyDescent="0.15">
      <c r="B19" s="130" t="s">
        <v>89</v>
      </c>
      <c r="C19" s="196" t="str">
        <f>IF(表2!C19="","",表2!C19)</f>
        <v/>
      </c>
      <c r="D19" s="150"/>
      <c r="E19" s="150"/>
      <c r="F19" s="196" t="str">
        <f t="shared" si="1"/>
        <v/>
      </c>
      <c r="G19" s="196">
        <f>IF(表2!E19="","",表2!E19)</f>
        <v>0</v>
      </c>
      <c r="H19" s="196">
        <f t="shared" si="0"/>
        <v>0</v>
      </c>
      <c r="I19" s="196">
        <f t="shared" si="3"/>
        <v>0</v>
      </c>
      <c r="J19" s="154">
        <f t="shared" si="2"/>
        <v>0</v>
      </c>
      <c r="K19" s="66" t="s">
        <v>248</v>
      </c>
    </row>
    <row r="20" spans="2:11" ht="18" customHeight="1" x14ac:dyDescent="0.15">
      <c r="B20" s="130" t="s">
        <v>13</v>
      </c>
      <c r="C20" s="196" t="str">
        <f>IF(表2!C20="","",表2!C20)</f>
        <v/>
      </c>
      <c r="D20" s="150"/>
      <c r="E20" s="150"/>
      <c r="F20" s="196" t="str">
        <f t="shared" si="1"/>
        <v/>
      </c>
      <c r="G20" s="196">
        <f>IF(表2!E20="","",表2!E20)</f>
        <v>0</v>
      </c>
      <c r="H20" s="196">
        <f t="shared" si="0"/>
        <v>0</v>
      </c>
      <c r="I20" s="196">
        <f t="shared" si="3"/>
        <v>0</v>
      </c>
      <c r="J20" s="154">
        <f t="shared" si="2"/>
        <v>0</v>
      </c>
      <c r="K20" s="66" t="s">
        <v>249</v>
      </c>
    </row>
    <row r="21" spans="2:11" ht="18" customHeight="1" x14ac:dyDescent="0.15">
      <c r="B21" s="206" t="s">
        <v>90</v>
      </c>
      <c r="C21" s="196" t="str">
        <f>IF(表2!C21="","",表2!C21)</f>
        <v/>
      </c>
      <c r="D21" s="150"/>
      <c r="E21" s="150"/>
      <c r="F21" s="196" t="str">
        <f t="shared" si="1"/>
        <v/>
      </c>
      <c r="G21" s="196">
        <f>IF(表2!E21="","",表2!E21)</f>
        <v>0</v>
      </c>
      <c r="H21" s="196">
        <f t="shared" si="0"/>
        <v>0</v>
      </c>
      <c r="I21" s="196">
        <f t="shared" si="3"/>
        <v>0</v>
      </c>
      <c r="J21" s="154">
        <f t="shared" si="2"/>
        <v>0</v>
      </c>
      <c r="K21" s="66" t="s">
        <v>250</v>
      </c>
    </row>
    <row r="22" spans="2:11" ht="18" customHeight="1" x14ac:dyDescent="0.15">
      <c r="B22" s="206" t="s">
        <v>6</v>
      </c>
      <c r="C22" s="196" t="str">
        <f>IF(表2!C22="","",表2!C22)</f>
        <v/>
      </c>
      <c r="D22" s="150"/>
      <c r="E22" s="150"/>
      <c r="F22" s="196" t="str">
        <f t="shared" si="1"/>
        <v/>
      </c>
      <c r="G22" s="196">
        <f>IF(表2!E22="","",表2!E22)</f>
        <v>0</v>
      </c>
      <c r="H22" s="196">
        <f t="shared" si="0"/>
        <v>0</v>
      </c>
      <c r="I22" s="196">
        <f t="shared" si="3"/>
        <v>0</v>
      </c>
      <c r="J22" s="154">
        <f t="shared" si="2"/>
        <v>0</v>
      </c>
      <c r="K22" s="66" t="s">
        <v>251</v>
      </c>
    </row>
    <row r="23" spans="2:11" ht="18" customHeight="1" x14ac:dyDescent="0.15">
      <c r="B23" s="206" t="s">
        <v>91</v>
      </c>
      <c r="C23" s="196" t="str">
        <f>IF(表2!C23="","",表2!C23)</f>
        <v/>
      </c>
      <c r="D23" s="150"/>
      <c r="E23" s="150"/>
      <c r="F23" s="196" t="str">
        <f t="shared" si="1"/>
        <v/>
      </c>
      <c r="G23" s="196">
        <f>IF(表2!E23="","",表2!E23)</f>
        <v>0</v>
      </c>
      <c r="H23" s="196">
        <f t="shared" si="0"/>
        <v>0</v>
      </c>
      <c r="I23" s="196">
        <f t="shared" si="3"/>
        <v>0</v>
      </c>
      <c r="J23" s="154">
        <f t="shared" si="2"/>
        <v>0</v>
      </c>
      <c r="K23" s="66" t="s">
        <v>252</v>
      </c>
    </row>
    <row r="24" spans="2:11" ht="18" customHeight="1" x14ac:dyDescent="0.15">
      <c r="B24" s="206" t="s">
        <v>92</v>
      </c>
      <c r="C24" s="196" t="str">
        <f>IF(表2!C24="","",表2!C24)</f>
        <v/>
      </c>
      <c r="D24" s="150"/>
      <c r="E24" s="150"/>
      <c r="F24" s="196" t="str">
        <f t="shared" si="1"/>
        <v/>
      </c>
      <c r="G24" s="196">
        <f>IF(表2!E24="","",表2!E24)</f>
        <v>0</v>
      </c>
      <c r="H24" s="196">
        <f t="shared" si="0"/>
        <v>0</v>
      </c>
      <c r="I24" s="196">
        <f t="shared" si="3"/>
        <v>0</v>
      </c>
      <c r="J24" s="154">
        <f t="shared" si="2"/>
        <v>0</v>
      </c>
      <c r="K24" s="66" t="s">
        <v>253</v>
      </c>
    </row>
    <row r="25" spans="2:11" ht="18" customHeight="1" x14ac:dyDescent="0.15">
      <c r="B25" s="206" t="s">
        <v>8</v>
      </c>
      <c r="C25" s="196" t="str">
        <f>IF(表2!C25="","",表2!C25)</f>
        <v/>
      </c>
      <c r="D25" s="150"/>
      <c r="E25" s="150"/>
      <c r="F25" s="196" t="str">
        <f t="shared" si="1"/>
        <v/>
      </c>
      <c r="G25" s="196">
        <f>IF(表2!E25="","",表2!E25)</f>
        <v>0</v>
      </c>
      <c r="H25" s="196">
        <f t="shared" si="0"/>
        <v>0</v>
      </c>
      <c r="I25" s="196">
        <f t="shared" si="3"/>
        <v>0</v>
      </c>
      <c r="J25" s="154">
        <f t="shared" si="2"/>
        <v>0</v>
      </c>
      <c r="K25" s="66" t="s">
        <v>254</v>
      </c>
    </row>
    <row r="26" spans="2:11" ht="18" customHeight="1" x14ac:dyDescent="0.15">
      <c r="B26" s="206" t="s">
        <v>9</v>
      </c>
      <c r="C26" s="196" t="str">
        <f>IF(表2!C26="","",表2!C26)</f>
        <v/>
      </c>
      <c r="D26" s="150"/>
      <c r="E26" s="150"/>
      <c r="F26" s="196" t="str">
        <f t="shared" si="1"/>
        <v/>
      </c>
      <c r="G26" s="196">
        <f>IF(表2!E26="","",表2!E26)</f>
        <v>0</v>
      </c>
      <c r="H26" s="196">
        <f t="shared" si="0"/>
        <v>0</v>
      </c>
      <c r="I26" s="196">
        <f t="shared" si="3"/>
        <v>0</v>
      </c>
      <c r="J26" s="154">
        <f t="shared" si="2"/>
        <v>0</v>
      </c>
      <c r="K26" s="66" t="s">
        <v>255</v>
      </c>
    </row>
    <row r="27" spans="2:11" ht="18" customHeight="1" x14ac:dyDescent="0.15">
      <c r="B27" s="206" t="s">
        <v>10</v>
      </c>
      <c r="C27" s="196" t="str">
        <f>IF(表2!C27="","",表2!C27)</f>
        <v/>
      </c>
      <c r="D27" s="150"/>
      <c r="E27" s="150"/>
      <c r="F27" s="196" t="str">
        <f t="shared" si="1"/>
        <v/>
      </c>
      <c r="G27" s="196">
        <f>IF(表2!E27="","",表2!E27)</f>
        <v>0</v>
      </c>
      <c r="H27" s="196">
        <f t="shared" si="0"/>
        <v>0</v>
      </c>
      <c r="I27" s="196">
        <f t="shared" si="3"/>
        <v>0</v>
      </c>
      <c r="J27" s="154">
        <f t="shared" si="2"/>
        <v>0</v>
      </c>
      <c r="K27" s="66" t="s">
        <v>256</v>
      </c>
    </row>
    <row r="28" spans="2:11" ht="18" customHeight="1" x14ac:dyDescent="0.15">
      <c r="B28" s="206" t="s">
        <v>11</v>
      </c>
      <c r="C28" s="196" t="str">
        <f>IF(表2!C28="","",表2!C28)</f>
        <v/>
      </c>
      <c r="D28" s="150"/>
      <c r="E28" s="150"/>
      <c r="F28" s="196" t="str">
        <f t="shared" si="1"/>
        <v/>
      </c>
      <c r="G28" s="196">
        <f>IF(表2!E28="","",表2!E28)</f>
        <v>0</v>
      </c>
      <c r="H28" s="196">
        <f t="shared" si="0"/>
        <v>0</v>
      </c>
      <c r="I28" s="196">
        <f t="shared" si="3"/>
        <v>0</v>
      </c>
      <c r="J28" s="154">
        <f t="shared" si="2"/>
        <v>0</v>
      </c>
      <c r="K28" s="66" t="s">
        <v>257</v>
      </c>
    </row>
    <row r="29" spans="2:11" ht="18" customHeight="1" x14ac:dyDescent="0.15">
      <c r="B29" s="206" t="s">
        <v>12</v>
      </c>
      <c r="C29" s="196" t="str">
        <f>IF(表2!C29="","",表2!C29)</f>
        <v/>
      </c>
      <c r="D29" s="150"/>
      <c r="E29" s="150"/>
      <c r="F29" s="196" t="str">
        <f t="shared" si="1"/>
        <v/>
      </c>
      <c r="G29" s="196">
        <f>IF(表2!E29="","",表2!E29)</f>
        <v>0</v>
      </c>
      <c r="H29" s="196">
        <f t="shared" si="0"/>
        <v>0</v>
      </c>
      <c r="I29" s="196">
        <f t="shared" si="3"/>
        <v>0</v>
      </c>
      <c r="J29" s="154">
        <f t="shared" si="2"/>
        <v>0</v>
      </c>
      <c r="K29" s="66" t="s">
        <v>258</v>
      </c>
    </row>
    <row r="30" spans="2:11" ht="18" customHeight="1" x14ac:dyDescent="0.15">
      <c r="B30" s="206" t="s">
        <v>7</v>
      </c>
      <c r="C30" s="196" t="str">
        <f>IF(表2!C30="","",表2!C30)</f>
        <v/>
      </c>
      <c r="D30" s="150"/>
      <c r="E30" s="150"/>
      <c r="F30" s="196" t="str">
        <f t="shared" si="1"/>
        <v/>
      </c>
      <c r="G30" s="196">
        <f>IF(表2!E30="","",表2!E30)</f>
        <v>0</v>
      </c>
      <c r="H30" s="196">
        <f t="shared" si="0"/>
        <v>0</v>
      </c>
      <c r="I30" s="196">
        <f t="shared" si="3"/>
        <v>0</v>
      </c>
      <c r="J30" s="154">
        <f t="shared" si="2"/>
        <v>0</v>
      </c>
      <c r="K30" s="66" t="s">
        <v>259</v>
      </c>
    </row>
    <row r="31" spans="2:11" ht="18" customHeight="1" x14ac:dyDescent="0.15">
      <c r="B31" s="206" t="s">
        <v>15</v>
      </c>
      <c r="C31" s="196" t="str">
        <f>IF(表2!C31="","",表2!C31)</f>
        <v/>
      </c>
      <c r="D31" s="150"/>
      <c r="E31" s="150"/>
      <c r="F31" s="196" t="str">
        <f t="shared" si="1"/>
        <v/>
      </c>
      <c r="G31" s="196">
        <f>IF(表2!E31="","",表2!E31)</f>
        <v>0</v>
      </c>
      <c r="H31" s="196">
        <f t="shared" si="0"/>
        <v>0</v>
      </c>
      <c r="I31" s="196">
        <f t="shared" si="3"/>
        <v>0</v>
      </c>
      <c r="J31" s="154">
        <f t="shared" si="2"/>
        <v>0</v>
      </c>
      <c r="K31" s="66" t="s">
        <v>260</v>
      </c>
    </row>
    <row r="32" spans="2:11" ht="18" customHeight="1" x14ac:dyDescent="0.15">
      <c r="B32" s="206" t="s">
        <v>16</v>
      </c>
      <c r="C32" s="196" t="str">
        <f>IF(表2!C32="","",表2!C32)</f>
        <v/>
      </c>
      <c r="D32" s="150"/>
      <c r="E32" s="150"/>
      <c r="F32" s="196" t="str">
        <f t="shared" si="1"/>
        <v/>
      </c>
      <c r="G32" s="196">
        <f>IF(表2!E32="","",表2!E32)</f>
        <v>0</v>
      </c>
      <c r="H32" s="196">
        <f t="shared" si="0"/>
        <v>0</v>
      </c>
      <c r="I32" s="196">
        <f t="shared" si="3"/>
        <v>0</v>
      </c>
      <c r="J32" s="154">
        <f t="shared" si="2"/>
        <v>0</v>
      </c>
      <c r="K32" s="66" t="s">
        <v>261</v>
      </c>
    </row>
    <row r="33" spans="2:11" ht="18" customHeight="1" x14ac:dyDescent="0.15">
      <c r="B33" s="206" t="s">
        <v>95</v>
      </c>
      <c r="C33" s="209" t="str">
        <f>IF(表2!C33="","",表2!C33)</f>
        <v/>
      </c>
      <c r="D33" s="151"/>
      <c r="E33" s="151"/>
      <c r="F33" s="209" t="str">
        <f t="shared" si="1"/>
        <v/>
      </c>
      <c r="G33" s="196">
        <f>IF(表2!E33="","",表2!E33)</f>
        <v>0</v>
      </c>
      <c r="H33" s="196">
        <f t="shared" si="0"/>
        <v>0</v>
      </c>
      <c r="I33" s="196">
        <f t="shared" si="3"/>
        <v>0</v>
      </c>
      <c r="J33" s="154">
        <f t="shared" si="2"/>
        <v>0</v>
      </c>
      <c r="K33" s="66" t="s">
        <v>262</v>
      </c>
    </row>
    <row r="34" spans="2:11" ht="18" customHeight="1" x14ac:dyDescent="0.15">
      <c r="B34" s="206" t="s">
        <v>96</v>
      </c>
      <c r="C34" s="196" t="str">
        <f>IF(表2!C34="","",表2!C34)</f>
        <v/>
      </c>
      <c r="D34" s="150"/>
      <c r="E34" s="150"/>
      <c r="F34" s="196" t="str">
        <f t="shared" si="1"/>
        <v/>
      </c>
      <c r="G34" s="196">
        <f>IF(表2!E34="","",表2!E34)</f>
        <v>0</v>
      </c>
      <c r="H34" s="196">
        <f t="shared" si="0"/>
        <v>0</v>
      </c>
      <c r="I34" s="196">
        <f t="shared" si="3"/>
        <v>0</v>
      </c>
      <c r="J34" s="154">
        <f t="shared" si="2"/>
        <v>0</v>
      </c>
      <c r="K34" s="66" t="s">
        <v>263</v>
      </c>
    </row>
    <row r="35" spans="2:11" ht="18" customHeight="1" x14ac:dyDescent="0.15">
      <c r="B35" s="206" t="s">
        <v>98</v>
      </c>
      <c r="C35" s="196" t="str">
        <f>IF(表2!C35="","",表2!C35)</f>
        <v/>
      </c>
      <c r="D35" s="150"/>
      <c r="E35" s="150"/>
      <c r="F35" s="196" t="str">
        <f t="shared" si="1"/>
        <v/>
      </c>
      <c r="G35" s="196">
        <f>IF(表2!E35="","",表2!E35)</f>
        <v>0</v>
      </c>
      <c r="H35" s="196">
        <f t="shared" si="0"/>
        <v>0</v>
      </c>
      <c r="I35" s="196">
        <f t="shared" si="3"/>
        <v>0</v>
      </c>
      <c r="J35" s="154">
        <f t="shared" si="2"/>
        <v>0</v>
      </c>
      <c r="K35" s="66" t="s">
        <v>264</v>
      </c>
    </row>
    <row r="36" spans="2:11" ht="18" customHeight="1" x14ac:dyDescent="0.15">
      <c r="B36" s="206" t="s">
        <v>5</v>
      </c>
      <c r="C36" s="196" t="str">
        <f>IF(表2!C36="","",表2!C36)</f>
        <v/>
      </c>
      <c r="D36" s="150"/>
      <c r="E36" s="150"/>
      <c r="F36" s="196" t="str">
        <f t="shared" si="1"/>
        <v/>
      </c>
      <c r="G36" s="196">
        <f>IF(表2!E36="","",表2!E36)</f>
        <v>0</v>
      </c>
      <c r="H36" s="196">
        <f t="shared" si="0"/>
        <v>0</v>
      </c>
      <c r="I36" s="196">
        <f t="shared" si="3"/>
        <v>0</v>
      </c>
      <c r="J36" s="154">
        <f t="shared" si="2"/>
        <v>0</v>
      </c>
      <c r="K36" s="66" t="s">
        <v>265</v>
      </c>
    </row>
    <row r="37" spans="2:11" ht="18" customHeight="1" thickBot="1" x14ac:dyDescent="0.2">
      <c r="B37" s="207" t="s">
        <v>17</v>
      </c>
      <c r="C37" s="210" t="str">
        <f>IF(表2!C37="","",表2!C37)</f>
        <v/>
      </c>
      <c r="D37" s="204"/>
      <c r="E37" s="204"/>
      <c r="F37" s="211" t="str">
        <f t="shared" si="1"/>
        <v/>
      </c>
      <c r="G37" s="196">
        <f>IF(表2!E37="","",表2!E37)</f>
        <v>0</v>
      </c>
      <c r="H37" s="196">
        <f t="shared" si="0"/>
        <v>0</v>
      </c>
      <c r="I37" s="196">
        <f t="shared" si="3"/>
        <v>0</v>
      </c>
      <c r="J37" s="154">
        <f t="shared" si="2"/>
        <v>0</v>
      </c>
      <c r="K37" s="66" t="s">
        <v>266</v>
      </c>
    </row>
    <row r="38" spans="2:11" ht="18" customHeight="1" thickTop="1" thickBot="1" x14ac:dyDescent="0.2">
      <c r="B38" s="208" t="s">
        <v>23</v>
      </c>
      <c r="C38" s="205">
        <f>SUM(C14:C37)</f>
        <v>0</v>
      </c>
      <c r="D38" s="205"/>
      <c r="E38" s="205"/>
      <c r="F38" s="205"/>
      <c r="G38" s="199">
        <f>SUM(G14:G37)</f>
        <v>0</v>
      </c>
      <c r="H38" s="199">
        <f>SUM(H14:H37)</f>
        <v>0</v>
      </c>
      <c r="I38" s="199">
        <f>SUM(I14:I37)</f>
        <v>0</v>
      </c>
      <c r="J38" s="148">
        <f>SUM(J14:J37)</f>
        <v>0</v>
      </c>
    </row>
    <row r="39" spans="2:11" ht="18" customHeight="1" x14ac:dyDescent="0.15">
      <c r="B39" s="105"/>
      <c r="C39" s="116"/>
      <c r="D39" s="116"/>
      <c r="E39" s="116"/>
      <c r="F39" s="116"/>
      <c r="G39" s="116"/>
      <c r="H39" s="116"/>
      <c r="I39" s="116"/>
      <c r="J39" s="31"/>
    </row>
    <row r="40" spans="2:11" ht="18" customHeight="1" thickBot="1" x14ac:dyDescent="0.2">
      <c r="B40" s="28"/>
      <c r="C40" s="116"/>
      <c r="D40" s="116"/>
      <c r="E40" s="116"/>
      <c r="F40" s="116"/>
      <c r="G40" s="116"/>
      <c r="H40" s="116"/>
      <c r="I40" s="116"/>
      <c r="J40" s="31"/>
    </row>
    <row r="41" spans="2:11" ht="45" customHeight="1" x14ac:dyDescent="0.15">
      <c r="B41" s="133" t="s">
        <v>334</v>
      </c>
      <c r="C41" s="631" t="s">
        <v>459</v>
      </c>
      <c r="D41" s="632"/>
      <c r="E41" s="632"/>
      <c r="F41" s="633"/>
    </row>
    <row r="42" spans="2:11" ht="18" customHeight="1" thickBot="1" x14ac:dyDescent="0.2">
      <c r="B42" s="134"/>
      <c r="C42" s="192"/>
      <c r="D42" s="193" t="s">
        <v>267</v>
      </c>
      <c r="E42" s="193" t="s">
        <v>268</v>
      </c>
      <c r="F42" s="194" t="s">
        <v>269</v>
      </c>
    </row>
    <row r="43" spans="2:11" ht="18" customHeight="1" thickTop="1" thickBot="1" x14ac:dyDescent="0.2">
      <c r="B43" s="120" t="s">
        <v>32</v>
      </c>
      <c r="C43" s="265"/>
      <c r="D43" s="265"/>
      <c r="E43" s="265"/>
      <c r="F43" s="266" t="str">
        <f>IF(C43="","",C43-D43-E43)</f>
        <v/>
      </c>
      <c r="G43" s="66"/>
    </row>
    <row r="44" spans="2:11" s="16" customFormat="1" x14ac:dyDescent="0.15"/>
    <row r="45" spans="2:11" s="16" customFormat="1" x14ac:dyDescent="0.15"/>
    <row r="46" spans="2:11" s="16" customFormat="1" x14ac:dyDescent="0.15"/>
    <row r="47" spans="2:11" s="16" customFormat="1" x14ac:dyDescent="0.15"/>
    <row r="48" spans="2:11" s="16" customFormat="1" x14ac:dyDescent="0.15"/>
    <row r="49" s="16" customFormat="1" x14ac:dyDescent="0.15"/>
    <row r="50" s="16" customFormat="1" x14ac:dyDescent="0.15"/>
    <row r="51" s="16" customFormat="1" x14ac:dyDescent="0.15"/>
    <row r="52" s="16" customFormat="1" x14ac:dyDescent="0.15"/>
    <row r="53" s="16" customFormat="1" x14ac:dyDescent="0.15"/>
    <row r="54" s="16" customFormat="1" x14ac:dyDescent="0.15"/>
    <row r="55" s="16" customFormat="1" x14ac:dyDescent="0.15"/>
    <row r="56" s="16" customFormat="1" x14ac:dyDescent="0.15"/>
    <row r="57" s="16" customFormat="1" x14ac:dyDescent="0.15"/>
    <row r="58" s="16" customFormat="1" x14ac:dyDescent="0.15"/>
    <row r="59" s="16" customFormat="1" x14ac:dyDescent="0.15"/>
    <row r="60" s="16" customFormat="1" x14ac:dyDescent="0.15"/>
    <row r="61" s="16" customFormat="1" x14ac:dyDescent="0.15"/>
    <row r="62" s="16" customFormat="1" x14ac:dyDescent="0.15"/>
    <row r="63" s="16" customFormat="1" x14ac:dyDescent="0.15"/>
    <row r="64" s="16" customFormat="1" x14ac:dyDescent="0.15"/>
    <row r="65" s="16" customFormat="1" x14ac:dyDescent="0.15"/>
    <row r="66" s="16" customFormat="1" x14ac:dyDescent="0.15"/>
    <row r="67" s="16" customFormat="1" x14ac:dyDescent="0.15"/>
  </sheetData>
  <mergeCells count="7">
    <mergeCell ref="C41:F41"/>
    <mergeCell ref="B3:J4"/>
    <mergeCell ref="B9:J9"/>
    <mergeCell ref="B10:I10"/>
    <mergeCell ref="B12:B13"/>
    <mergeCell ref="G12:J12"/>
    <mergeCell ref="C12:F12"/>
  </mergeCells>
  <phoneticPr fontId="2"/>
  <pageMargins left="0.78740157480314965" right="0.78740157480314965" top="0.39370078740157483" bottom="0.39370078740157483" header="0.51181102362204722" footer="0.51181102362204722"/>
  <pageSetup paperSize="9" scale="60" fitToHeight="0" orientation="portrait" cellComments="asDisplayed" verticalDpi="7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B1:K68"/>
  <sheetViews>
    <sheetView view="pageBreakPreview" topLeftCell="A20" zoomScale="70" zoomScaleNormal="100" zoomScaleSheetLayoutView="70" workbookViewId="0">
      <selection activeCell="I41" sqref="I41"/>
    </sheetView>
  </sheetViews>
  <sheetFormatPr defaultColWidth="9" defaultRowHeight="13.5" x14ac:dyDescent="0.15"/>
  <cols>
    <col min="1" max="1" width="2" style="15" customWidth="1"/>
    <col min="2" max="2" width="19.875" style="15" customWidth="1"/>
    <col min="3" max="10" width="13.75" style="15" customWidth="1"/>
    <col min="11" max="11" width="9.625" style="15" bestFit="1" customWidth="1"/>
    <col min="12" max="16384" width="9" style="15"/>
  </cols>
  <sheetData>
    <row r="1" spans="2:11" s="179" customFormat="1" ht="26.25" customHeight="1" x14ac:dyDescent="0.15">
      <c r="B1" s="15"/>
      <c r="C1" s="15"/>
      <c r="D1" s="15"/>
      <c r="E1" s="15"/>
      <c r="F1" s="15"/>
      <c r="G1" s="15"/>
      <c r="H1" s="15"/>
      <c r="I1" s="15"/>
      <c r="J1" s="345" t="s">
        <v>239</v>
      </c>
    </row>
    <row r="2" spans="2:11" s="179" customFormat="1" ht="18.75" customHeight="1" x14ac:dyDescent="0.15">
      <c r="B2" s="15"/>
      <c r="C2" s="15"/>
      <c r="D2" s="15"/>
      <c r="E2" s="15"/>
      <c r="F2" s="15"/>
      <c r="G2" s="15"/>
      <c r="H2" s="15"/>
      <c r="I2" s="15"/>
      <c r="J2" s="15"/>
    </row>
    <row r="3" spans="2:11" s="179" customFormat="1" ht="21" customHeight="1" x14ac:dyDescent="0.15">
      <c r="B3" s="544" t="s">
        <v>387</v>
      </c>
      <c r="C3" s="544"/>
      <c r="D3" s="544"/>
      <c r="E3" s="544"/>
      <c r="F3" s="544"/>
      <c r="G3" s="544"/>
      <c r="H3" s="544"/>
      <c r="I3" s="544"/>
      <c r="J3" s="544"/>
    </row>
    <row r="4" spans="2:11" s="179" customFormat="1" ht="21" customHeight="1" x14ac:dyDescent="0.15">
      <c r="B4" s="544"/>
      <c r="C4" s="544"/>
      <c r="D4" s="544"/>
      <c r="E4" s="544"/>
      <c r="F4" s="544"/>
      <c r="G4" s="544"/>
      <c r="H4" s="544"/>
      <c r="I4" s="544"/>
      <c r="J4" s="544"/>
    </row>
    <row r="5" spans="2:11" ht="21" customHeight="1" x14ac:dyDescent="0.15">
      <c r="B5" s="51"/>
      <c r="J5" s="241" t="str">
        <f>IF(表紙!$G$8="","会社名",表紙!$G$8)</f>
        <v>会社名</v>
      </c>
    </row>
    <row r="6" spans="2:11" ht="18" customHeight="1" x14ac:dyDescent="0.15">
      <c r="B6" s="51" t="s">
        <v>65</v>
      </c>
    </row>
    <row r="7" spans="2:11" ht="18" customHeight="1" x14ac:dyDescent="0.15">
      <c r="B7" s="51" t="s">
        <v>67</v>
      </c>
    </row>
    <row r="8" spans="2:11" ht="9" customHeight="1" thickBot="1" x14ac:dyDescent="0.2"/>
    <row r="9" spans="2:11" s="179" customFormat="1" ht="37.5" customHeight="1" thickTop="1" thickBot="1" x14ac:dyDescent="0.2">
      <c r="B9" s="628" t="s">
        <v>460</v>
      </c>
      <c r="C9" s="629"/>
      <c r="D9" s="629"/>
      <c r="E9" s="629"/>
      <c r="F9" s="629"/>
      <c r="G9" s="629"/>
      <c r="H9" s="629"/>
      <c r="I9" s="629"/>
      <c r="J9" s="630"/>
    </row>
    <row r="10" spans="2:11" ht="30" customHeight="1" thickTop="1" x14ac:dyDescent="0.15">
      <c r="B10" s="490" t="s">
        <v>121</v>
      </c>
      <c r="C10" s="490"/>
      <c r="D10" s="490"/>
      <c r="E10" s="490"/>
      <c r="F10" s="490"/>
      <c r="G10" s="41"/>
      <c r="H10" s="41"/>
      <c r="I10" s="41"/>
    </row>
    <row r="11" spans="2:11" ht="18" thickBot="1" x14ac:dyDescent="0.2">
      <c r="B11" s="51" t="s">
        <v>57</v>
      </c>
    </row>
    <row r="12" spans="2:11" ht="45" customHeight="1" x14ac:dyDescent="0.15">
      <c r="B12" s="634" t="s">
        <v>34</v>
      </c>
      <c r="C12" s="519" t="s">
        <v>55</v>
      </c>
      <c r="D12" s="638"/>
      <c r="E12" s="638"/>
      <c r="F12" s="545"/>
      <c r="G12" s="519" t="s">
        <v>81</v>
      </c>
      <c r="H12" s="638"/>
      <c r="I12" s="638"/>
      <c r="J12" s="520"/>
    </row>
    <row r="13" spans="2:11" ht="18" customHeight="1" thickBot="1" x14ac:dyDescent="0.2">
      <c r="B13" s="635"/>
      <c r="C13" s="47"/>
      <c r="D13" s="193" t="s">
        <v>267</v>
      </c>
      <c r="E13" s="193" t="s">
        <v>268</v>
      </c>
      <c r="F13" s="193" t="s">
        <v>269</v>
      </c>
      <c r="G13" s="47"/>
      <c r="H13" s="193" t="s">
        <v>267</v>
      </c>
      <c r="I13" s="193" t="s">
        <v>268</v>
      </c>
      <c r="J13" s="194" t="s">
        <v>269</v>
      </c>
      <c r="K13" s="315"/>
    </row>
    <row r="14" spans="2:11" ht="18" customHeight="1" thickTop="1" x14ac:dyDescent="0.15">
      <c r="B14" s="129" t="s">
        <v>0</v>
      </c>
      <c r="C14" s="196" t="str">
        <f>IF(表3!C14="","",表3!C14)</f>
        <v/>
      </c>
      <c r="D14" s="212"/>
      <c r="E14" s="212"/>
      <c r="F14" s="200" t="str">
        <f>IF(C14="","",C14-D14-E14)</f>
        <v/>
      </c>
      <c r="G14" s="196">
        <f>IF(表3!I14="","",表3!I14)</f>
        <v>0</v>
      </c>
      <c r="H14" s="196">
        <f t="shared" ref="H14:H37" si="0">IF($C14="",0,G14*(D14/$C14))</f>
        <v>0</v>
      </c>
      <c r="I14" s="196">
        <f>IF($C14="",0,G14*(E14/$C14))</f>
        <v>0</v>
      </c>
      <c r="J14" s="154">
        <f>IF(G14=0,0,G14-H14-I14)</f>
        <v>0</v>
      </c>
      <c r="K14" s="66" t="s">
        <v>243</v>
      </c>
    </row>
    <row r="15" spans="2:11" ht="18" customHeight="1" x14ac:dyDescent="0.15">
      <c r="B15" s="130" t="s">
        <v>22</v>
      </c>
      <c r="C15" s="196" t="str">
        <f>IF(表3!C15="","",表3!C15)</f>
        <v/>
      </c>
      <c r="D15" s="197"/>
      <c r="E15" s="197"/>
      <c r="F15" s="200" t="str">
        <f t="shared" ref="F15:F37" si="1">IF(C15="","",C15-D15-E15)</f>
        <v/>
      </c>
      <c r="G15" s="196">
        <f>IF(表3!I15="","",表3!I15)</f>
        <v>0</v>
      </c>
      <c r="H15" s="196">
        <f t="shared" si="0"/>
        <v>0</v>
      </c>
      <c r="I15" s="196">
        <f t="shared" ref="I15:I37" si="2">IF($C15="",0,G15*(E15/$C15))</f>
        <v>0</v>
      </c>
      <c r="J15" s="154">
        <f t="shared" ref="J15:J37" si="3">IF(G15=0,0,G15-H15-I15)</f>
        <v>0</v>
      </c>
      <c r="K15" s="66" t="s">
        <v>244</v>
      </c>
    </row>
    <row r="16" spans="2:11" ht="18" customHeight="1" x14ac:dyDescent="0.15">
      <c r="B16" s="130" t="s">
        <v>26</v>
      </c>
      <c r="C16" s="196" t="str">
        <f>IF(表3!C16="","",表3!C16)</f>
        <v/>
      </c>
      <c r="D16" s="197"/>
      <c r="E16" s="197"/>
      <c r="F16" s="200" t="str">
        <f t="shared" si="1"/>
        <v/>
      </c>
      <c r="G16" s="196">
        <f>IF(表3!I16="","",表3!I16)</f>
        <v>0</v>
      </c>
      <c r="H16" s="196">
        <f t="shared" si="0"/>
        <v>0</v>
      </c>
      <c r="I16" s="196">
        <f t="shared" si="2"/>
        <v>0</v>
      </c>
      <c r="J16" s="154">
        <f t="shared" si="3"/>
        <v>0</v>
      </c>
      <c r="K16" s="66" t="s">
        <v>245</v>
      </c>
    </row>
    <row r="17" spans="2:11" ht="18" customHeight="1" x14ac:dyDescent="0.15">
      <c r="B17" s="130" t="s">
        <v>88</v>
      </c>
      <c r="C17" s="196" t="str">
        <f>IF(表3!C17="","",表3!C17)</f>
        <v/>
      </c>
      <c r="D17" s="197"/>
      <c r="E17" s="197"/>
      <c r="F17" s="200" t="str">
        <f t="shared" si="1"/>
        <v/>
      </c>
      <c r="G17" s="196">
        <f>IF(表3!I17="","",表3!I17)</f>
        <v>0</v>
      </c>
      <c r="H17" s="196">
        <f t="shared" si="0"/>
        <v>0</v>
      </c>
      <c r="I17" s="196">
        <f t="shared" si="2"/>
        <v>0</v>
      </c>
      <c r="J17" s="154">
        <f t="shared" si="3"/>
        <v>0</v>
      </c>
      <c r="K17" s="66" t="s">
        <v>246</v>
      </c>
    </row>
    <row r="18" spans="2:11" ht="18" customHeight="1" x14ac:dyDescent="0.15">
      <c r="B18" s="130" t="s">
        <v>14</v>
      </c>
      <c r="C18" s="196" t="str">
        <f>IF(表3!C18="","",表3!C18)</f>
        <v/>
      </c>
      <c r="D18" s="197"/>
      <c r="E18" s="197"/>
      <c r="F18" s="200" t="str">
        <f t="shared" si="1"/>
        <v/>
      </c>
      <c r="G18" s="196">
        <f>IF(表3!I18="","",表3!I18)</f>
        <v>0</v>
      </c>
      <c r="H18" s="196">
        <f t="shared" si="0"/>
        <v>0</v>
      </c>
      <c r="I18" s="196">
        <f t="shared" si="2"/>
        <v>0</v>
      </c>
      <c r="J18" s="154">
        <f t="shared" si="3"/>
        <v>0</v>
      </c>
      <c r="K18" s="66" t="s">
        <v>247</v>
      </c>
    </row>
    <row r="19" spans="2:11" ht="18" customHeight="1" x14ac:dyDescent="0.15">
      <c r="B19" s="130" t="s">
        <v>89</v>
      </c>
      <c r="C19" s="196" t="str">
        <f>IF(表3!C19="","",表3!C19)</f>
        <v/>
      </c>
      <c r="D19" s="197"/>
      <c r="E19" s="197"/>
      <c r="F19" s="200" t="str">
        <f t="shared" si="1"/>
        <v/>
      </c>
      <c r="G19" s="196">
        <f>IF(表3!I19="","",表3!I19)</f>
        <v>0</v>
      </c>
      <c r="H19" s="196">
        <f t="shared" si="0"/>
        <v>0</v>
      </c>
      <c r="I19" s="196">
        <f t="shared" si="2"/>
        <v>0</v>
      </c>
      <c r="J19" s="154">
        <f t="shared" si="3"/>
        <v>0</v>
      </c>
      <c r="K19" s="66" t="s">
        <v>248</v>
      </c>
    </row>
    <row r="20" spans="2:11" ht="18" customHeight="1" x14ac:dyDescent="0.15">
      <c r="B20" s="130" t="s">
        <v>13</v>
      </c>
      <c r="C20" s="196" t="str">
        <f>IF(表3!C20="","",表3!C20)</f>
        <v/>
      </c>
      <c r="D20" s="197"/>
      <c r="E20" s="197"/>
      <c r="F20" s="200" t="str">
        <f t="shared" si="1"/>
        <v/>
      </c>
      <c r="G20" s="196">
        <f>IF(表3!I20="","",表3!I20)</f>
        <v>0</v>
      </c>
      <c r="H20" s="196">
        <f t="shared" si="0"/>
        <v>0</v>
      </c>
      <c r="I20" s="196">
        <f t="shared" si="2"/>
        <v>0</v>
      </c>
      <c r="J20" s="154">
        <f t="shared" si="3"/>
        <v>0</v>
      </c>
      <c r="K20" s="66" t="s">
        <v>249</v>
      </c>
    </row>
    <row r="21" spans="2:11" ht="18" customHeight="1" x14ac:dyDescent="0.15">
      <c r="B21" s="206" t="s">
        <v>90</v>
      </c>
      <c r="C21" s="196" t="str">
        <f>IF(表3!C21="","",表3!C21)</f>
        <v/>
      </c>
      <c r="D21" s="197"/>
      <c r="E21" s="197"/>
      <c r="F21" s="201" t="str">
        <f t="shared" si="1"/>
        <v/>
      </c>
      <c r="G21" s="196">
        <f>IF(表3!I21="","",表3!I21)</f>
        <v>0</v>
      </c>
      <c r="H21" s="196">
        <f t="shared" si="0"/>
        <v>0</v>
      </c>
      <c r="I21" s="196">
        <f t="shared" si="2"/>
        <v>0</v>
      </c>
      <c r="J21" s="154">
        <f t="shared" si="3"/>
        <v>0</v>
      </c>
      <c r="K21" s="66" t="s">
        <v>250</v>
      </c>
    </row>
    <row r="22" spans="2:11" ht="18" customHeight="1" x14ac:dyDescent="0.15">
      <c r="B22" s="206" t="s">
        <v>6</v>
      </c>
      <c r="C22" s="196" t="str">
        <f>IF(表3!C22="","",表3!C22)</f>
        <v/>
      </c>
      <c r="D22" s="197"/>
      <c r="E22" s="197"/>
      <c r="F22" s="201" t="str">
        <f t="shared" si="1"/>
        <v/>
      </c>
      <c r="G22" s="196">
        <f>IF(表3!I22="","",表3!I22)</f>
        <v>0</v>
      </c>
      <c r="H22" s="196">
        <f t="shared" si="0"/>
        <v>0</v>
      </c>
      <c r="I22" s="196">
        <f t="shared" si="2"/>
        <v>0</v>
      </c>
      <c r="J22" s="154">
        <f t="shared" si="3"/>
        <v>0</v>
      </c>
      <c r="K22" s="66" t="s">
        <v>251</v>
      </c>
    </row>
    <row r="23" spans="2:11" ht="18" customHeight="1" x14ac:dyDescent="0.15">
      <c r="B23" s="206" t="s">
        <v>91</v>
      </c>
      <c r="C23" s="196" t="str">
        <f>IF(表3!C23="","",表3!C23)</f>
        <v/>
      </c>
      <c r="D23" s="197"/>
      <c r="E23" s="197"/>
      <c r="F23" s="201" t="str">
        <f t="shared" si="1"/>
        <v/>
      </c>
      <c r="G23" s="196">
        <f>IF(表3!I23="","",表3!I23)</f>
        <v>0</v>
      </c>
      <c r="H23" s="196">
        <f t="shared" si="0"/>
        <v>0</v>
      </c>
      <c r="I23" s="196">
        <f t="shared" si="2"/>
        <v>0</v>
      </c>
      <c r="J23" s="154">
        <f t="shared" si="3"/>
        <v>0</v>
      </c>
      <c r="K23" s="66" t="s">
        <v>252</v>
      </c>
    </row>
    <row r="24" spans="2:11" ht="18" customHeight="1" x14ac:dyDescent="0.15">
      <c r="B24" s="206" t="s">
        <v>92</v>
      </c>
      <c r="C24" s="196" t="str">
        <f>IF(表3!C24="","",表3!C24)</f>
        <v/>
      </c>
      <c r="D24" s="197"/>
      <c r="E24" s="197"/>
      <c r="F24" s="201" t="str">
        <f t="shared" si="1"/>
        <v/>
      </c>
      <c r="G24" s="196">
        <f>IF(表3!I24="","",表3!I24)</f>
        <v>0</v>
      </c>
      <c r="H24" s="196">
        <f t="shared" si="0"/>
        <v>0</v>
      </c>
      <c r="I24" s="196">
        <f t="shared" si="2"/>
        <v>0</v>
      </c>
      <c r="J24" s="154">
        <f t="shared" si="3"/>
        <v>0</v>
      </c>
      <c r="K24" s="66" t="s">
        <v>253</v>
      </c>
    </row>
    <row r="25" spans="2:11" ht="18" customHeight="1" x14ac:dyDescent="0.15">
      <c r="B25" s="206" t="s">
        <v>8</v>
      </c>
      <c r="C25" s="196" t="str">
        <f>IF(表3!C25="","",表3!C25)</f>
        <v/>
      </c>
      <c r="D25" s="197"/>
      <c r="E25" s="197"/>
      <c r="F25" s="201" t="str">
        <f t="shared" si="1"/>
        <v/>
      </c>
      <c r="G25" s="196">
        <f>IF(表3!I25="","",表3!I25)</f>
        <v>0</v>
      </c>
      <c r="H25" s="196">
        <f t="shared" si="0"/>
        <v>0</v>
      </c>
      <c r="I25" s="196">
        <f t="shared" si="2"/>
        <v>0</v>
      </c>
      <c r="J25" s="154">
        <f t="shared" si="3"/>
        <v>0</v>
      </c>
      <c r="K25" s="66" t="s">
        <v>254</v>
      </c>
    </row>
    <row r="26" spans="2:11" ht="18" customHeight="1" x14ac:dyDescent="0.15">
      <c r="B26" s="206" t="s">
        <v>9</v>
      </c>
      <c r="C26" s="196" t="str">
        <f>IF(表3!C26="","",表3!C26)</f>
        <v/>
      </c>
      <c r="D26" s="197"/>
      <c r="E26" s="197"/>
      <c r="F26" s="201" t="str">
        <f t="shared" si="1"/>
        <v/>
      </c>
      <c r="G26" s="196">
        <f>IF(表3!I26="","",表3!I26)</f>
        <v>0</v>
      </c>
      <c r="H26" s="196">
        <f t="shared" si="0"/>
        <v>0</v>
      </c>
      <c r="I26" s="196">
        <f t="shared" si="2"/>
        <v>0</v>
      </c>
      <c r="J26" s="154">
        <f t="shared" si="3"/>
        <v>0</v>
      </c>
      <c r="K26" s="66" t="s">
        <v>255</v>
      </c>
    </row>
    <row r="27" spans="2:11" ht="18" customHeight="1" x14ac:dyDescent="0.15">
      <c r="B27" s="206" t="s">
        <v>10</v>
      </c>
      <c r="C27" s="196" t="str">
        <f>IF(表3!C27="","",表3!C27)</f>
        <v/>
      </c>
      <c r="D27" s="197"/>
      <c r="E27" s="197"/>
      <c r="F27" s="201" t="str">
        <f t="shared" si="1"/>
        <v/>
      </c>
      <c r="G27" s="196">
        <f>IF(表3!I27="","",表3!I27)</f>
        <v>0</v>
      </c>
      <c r="H27" s="196">
        <f t="shared" si="0"/>
        <v>0</v>
      </c>
      <c r="I27" s="196">
        <f t="shared" si="2"/>
        <v>0</v>
      </c>
      <c r="J27" s="154">
        <f t="shared" si="3"/>
        <v>0</v>
      </c>
      <c r="K27" s="66" t="s">
        <v>256</v>
      </c>
    </row>
    <row r="28" spans="2:11" ht="18" customHeight="1" x14ac:dyDescent="0.15">
      <c r="B28" s="206" t="s">
        <v>11</v>
      </c>
      <c r="C28" s="196" t="str">
        <f>IF(表3!C28="","",表3!C28)</f>
        <v/>
      </c>
      <c r="D28" s="197"/>
      <c r="E28" s="197"/>
      <c r="F28" s="201" t="str">
        <f t="shared" si="1"/>
        <v/>
      </c>
      <c r="G28" s="196">
        <f>IF(表3!I28="","",表3!I28)</f>
        <v>0</v>
      </c>
      <c r="H28" s="196">
        <f t="shared" si="0"/>
        <v>0</v>
      </c>
      <c r="I28" s="196">
        <f t="shared" si="2"/>
        <v>0</v>
      </c>
      <c r="J28" s="154">
        <f t="shared" si="3"/>
        <v>0</v>
      </c>
      <c r="K28" s="66" t="s">
        <v>257</v>
      </c>
    </row>
    <row r="29" spans="2:11" ht="18" customHeight="1" x14ac:dyDescent="0.15">
      <c r="B29" s="206" t="s">
        <v>12</v>
      </c>
      <c r="C29" s="196" t="str">
        <f>IF(表3!C29="","",表3!C29)</f>
        <v/>
      </c>
      <c r="D29" s="197"/>
      <c r="E29" s="197"/>
      <c r="F29" s="201" t="str">
        <f t="shared" si="1"/>
        <v/>
      </c>
      <c r="G29" s="196">
        <f>IF(表3!I29="","",表3!I29)</f>
        <v>0</v>
      </c>
      <c r="H29" s="196">
        <f t="shared" si="0"/>
        <v>0</v>
      </c>
      <c r="I29" s="196">
        <f t="shared" si="2"/>
        <v>0</v>
      </c>
      <c r="J29" s="154">
        <f t="shared" si="3"/>
        <v>0</v>
      </c>
      <c r="K29" s="66" t="s">
        <v>258</v>
      </c>
    </row>
    <row r="30" spans="2:11" ht="18" customHeight="1" x14ac:dyDescent="0.15">
      <c r="B30" s="206" t="s">
        <v>7</v>
      </c>
      <c r="C30" s="196" t="str">
        <f>IF(表3!C30="","",表3!C30)</f>
        <v/>
      </c>
      <c r="D30" s="197"/>
      <c r="E30" s="197"/>
      <c r="F30" s="201" t="str">
        <f t="shared" si="1"/>
        <v/>
      </c>
      <c r="G30" s="196">
        <f>IF(表3!I30="","",表3!I30)</f>
        <v>0</v>
      </c>
      <c r="H30" s="196">
        <f t="shared" si="0"/>
        <v>0</v>
      </c>
      <c r="I30" s="196">
        <f t="shared" si="2"/>
        <v>0</v>
      </c>
      <c r="J30" s="154">
        <f t="shared" si="3"/>
        <v>0</v>
      </c>
      <c r="K30" s="66" t="s">
        <v>259</v>
      </c>
    </row>
    <row r="31" spans="2:11" ht="18" customHeight="1" x14ac:dyDescent="0.15">
      <c r="B31" s="206" t="s">
        <v>15</v>
      </c>
      <c r="C31" s="196" t="str">
        <f>IF(表3!C31="","",表3!C31)</f>
        <v/>
      </c>
      <c r="D31" s="197"/>
      <c r="E31" s="197"/>
      <c r="F31" s="201" t="str">
        <f t="shared" si="1"/>
        <v/>
      </c>
      <c r="G31" s="196">
        <f>IF(表3!I31="","",表3!I31)</f>
        <v>0</v>
      </c>
      <c r="H31" s="196">
        <f t="shared" si="0"/>
        <v>0</v>
      </c>
      <c r="I31" s="196">
        <f t="shared" si="2"/>
        <v>0</v>
      </c>
      <c r="J31" s="154">
        <f t="shared" si="3"/>
        <v>0</v>
      </c>
      <c r="K31" s="66" t="s">
        <v>260</v>
      </c>
    </row>
    <row r="32" spans="2:11" ht="18" customHeight="1" x14ac:dyDescent="0.15">
      <c r="B32" s="206" t="s">
        <v>16</v>
      </c>
      <c r="C32" s="196" t="str">
        <f>IF(表3!C32="","",表3!C32)</f>
        <v/>
      </c>
      <c r="D32" s="197"/>
      <c r="E32" s="197"/>
      <c r="F32" s="201" t="str">
        <f t="shared" si="1"/>
        <v/>
      </c>
      <c r="G32" s="196">
        <f>IF(表3!I32="","",表3!I32)</f>
        <v>0</v>
      </c>
      <c r="H32" s="196">
        <f t="shared" si="0"/>
        <v>0</v>
      </c>
      <c r="I32" s="196">
        <f t="shared" si="2"/>
        <v>0</v>
      </c>
      <c r="J32" s="154">
        <f t="shared" si="3"/>
        <v>0</v>
      </c>
      <c r="K32" s="66" t="s">
        <v>261</v>
      </c>
    </row>
    <row r="33" spans="2:11" ht="18" customHeight="1" x14ac:dyDescent="0.15">
      <c r="B33" s="206" t="s">
        <v>95</v>
      </c>
      <c r="C33" s="209" t="str">
        <f>IF(表3!C33="","",表3!C33)</f>
        <v/>
      </c>
      <c r="D33" s="197"/>
      <c r="E33" s="197"/>
      <c r="F33" s="201" t="str">
        <f t="shared" si="1"/>
        <v/>
      </c>
      <c r="G33" s="196">
        <f>IF(表3!I33="","",表3!I33)</f>
        <v>0</v>
      </c>
      <c r="H33" s="196">
        <f t="shared" si="0"/>
        <v>0</v>
      </c>
      <c r="I33" s="196">
        <f t="shared" si="2"/>
        <v>0</v>
      </c>
      <c r="J33" s="154">
        <f t="shared" si="3"/>
        <v>0</v>
      </c>
      <c r="K33" s="66" t="s">
        <v>262</v>
      </c>
    </row>
    <row r="34" spans="2:11" ht="18" customHeight="1" x14ac:dyDescent="0.15">
      <c r="B34" s="206" t="s">
        <v>96</v>
      </c>
      <c r="C34" s="196" t="str">
        <f>IF(表3!C34="","",表3!C34)</f>
        <v/>
      </c>
      <c r="D34" s="197"/>
      <c r="E34" s="197"/>
      <c r="F34" s="202" t="str">
        <f t="shared" si="1"/>
        <v/>
      </c>
      <c r="G34" s="196">
        <f>IF(表3!I34="","",表3!I34)</f>
        <v>0</v>
      </c>
      <c r="H34" s="196">
        <f t="shared" si="0"/>
        <v>0</v>
      </c>
      <c r="I34" s="196">
        <f t="shared" si="2"/>
        <v>0</v>
      </c>
      <c r="J34" s="154">
        <f t="shared" si="3"/>
        <v>0</v>
      </c>
      <c r="K34" s="66" t="s">
        <v>263</v>
      </c>
    </row>
    <row r="35" spans="2:11" ht="18" customHeight="1" x14ac:dyDescent="0.15">
      <c r="B35" s="206" t="s">
        <v>98</v>
      </c>
      <c r="C35" s="196" t="str">
        <f>IF(表3!C35="","",表3!C35)</f>
        <v/>
      </c>
      <c r="D35" s="197"/>
      <c r="E35" s="197"/>
      <c r="F35" s="202" t="str">
        <f t="shared" si="1"/>
        <v/>
      </c>
      <c r="G35" s="196">
        <f>IF(表3!I35="","",表3!I35)</f>
        <v>0</v>
      </c>
      <c r="H35" s="196">
        <f t="shared" si="0"/>
        <v>0</v>
      </c>
      <c r="I35" s="196">
        <f t="shared" si="2"/>
        <v>0</v>
      </c>
      <c r="J35" s="154">
        <f t="shared" si="3"/>
        <v>0</v>
      </c>
      <c r="K35" s="66" t="s">
        <v>264</v>
      </c>
    </row>
    <row r="36" spans="2:11" ht="18" customHeight="1" x14ac:dyDescent="0.15">
      <c r="B36" s="206" t="s">
        <v>5</v>
      </c>
      <c r="C36" s="196" t="str">
        <f>IF(表3!C36="","",表3!C36)</f>
        <v/>
      </c>
      <c r="D36" s="197"/>
      <c r="E36" s="197"/>
      <c r="F36" s="202" t="str">
        <f t="shared" si="1"/>
        <v/>
      </c>
      <c r="G36" s="196">
        <f>IF(表3!I36="","",表3!I36)</f>
        <v>0</v>
      </c>
      <c r="H36" s="196">
        <f t="shared" si="0"/>
        <v>0</v>
      </c>
      <c r="I36" s="196">
        <f t="shared" si="2"/>
        <v>0</v>
      </c>
      <c r="J36" s="154">
        <f t="shared" si="3"/>
        <v>0</v>
      </c>
      <c r="K36" s="66" t="s">
        <v>265</v>
      </c>
    </row>
    <row r="37" spans="2:11" ht="18" customHeight="1" thickBot="1" x14ac:dyDescent="0.2">
      <c r="B37" s="207" t="s">
        <v>17</v>
      </c>
      <c r="C37" s="210" t="str">
        <f>IF(表3!C37="","",表3!C37)</f>
        <v/>
      </c>
      <c r="D37" s="213"/>
      <c r="E37" s="213"/>
      <c r="F37" s="202" t="str">
        <f t="shared" si="1"/>
        <v/>
      </c>
      <c r="G37" s="196">
        <f>IF(表3!I37="","",表3!I37)</f>
        <v>0</v>
      </c>
      <c r="H37" s="196">
        <f t="shared" si="0"/>
        <v>0</v>
      </c>
      <c r="I37" s="196">
        <f t="shared" si="2"/>
        <v>0</v>
      </c>
      <c r="J37" s="154">
        <f t="shared" si="3"/>
        <v>0</v>
      </c>
      <c r="K37" s="66" t="s">
        <v>266</v>
      </c>
    </row>
    <row r="38" spans="2:11" ht="18" customHeight="1" thickTop="1" thickBot="1" x14ac:dyDescent="0.2">
      <c r="B38" s="208" t="s">
        <v>23</v>
      </c>
      <c r="C38" s="214">
        <f t="shared" ref="C38:J38" si="4">SUM(C14:C37)</f>
        <v>0</v>
      </c>
      <c r="D38" s="214">
        <f t="shared" si="4"/>
        <v>0</v>
      </c>
      <c r="E38" s="214">
        <f t="shared" si="4"/>
        <v>0</v>
      </c>
      <c r="F38" s="214">
        <f t="shared" si="4"/>
        <v>0</v>
      </c>
      <c r="G38" s="199">
        <f t="shared" si="4"/>
        <v>0</v>
      </c>
      <c r="H38" s="199">
        <f t="shared" si="4"/>
        <v>0</v>
      </c>
      <c r="I38" s="199">
        <f t="shared" si="4"/>
        <v>0</v>
      </c>
      <c r="J38" s="148">
        <f t="shared" si="4"/>
        <v>0</v>
      </c>
    </row>
    <row r="39" spans="2:11" ht="18" customHeight="1" x14ac:dyDescent="0.15">
      <c r="B39" s="105"/>
      <c r="C39" s="122"/>
      <c r="D39" s="122"/>
      <c r="E39" s="122"/>
      <c r="F39" s="122"/>
      <c r="G39" s="122"/>
      <c r="H39" s="122"/>
      <c r="I39" s="122"/>
      <c r="J39" s="31"/>
    </row>
    <row r="40" spans="2:11" ht="18" customHeight="1" thickBot="1" x14ac:dyDescent="0.2">
      <c r="B40" s="105"/>
      <c r="C40" s="122"/>
      <c r="D40" s="122"/>
      <c r="E40" s="122"/>
      <c r="F40" s="122"/>
      <c r="G40" s="122"/>
      <c r="H40" s="122"/>
      <c r="I40" s="122"/>
      <c r="J40" s="31"/>
    </row>
    <row r="41" spans="2:11" ht="45" customHeight="1" x14ac:dyDescent="0.15">
      <c r="B41" s="133" t="s">
        <v>335</v>
      </c>
      <c r="C41" s="631" t="s">
        <v>459</v>
      </c>
      <c r="D41" s="632"/>
      <c r="E41" s="632"/>
      <c r="F41" s="633"/>
    </row>
    <row r="42" spans="2:11" ht="18" customHeight="1" thickBot="1" x14ac:dyDescent="0.2">
      <c r="B42" s="134"/>
      <c r="C42" s="192"/>
      <c r="D42" s="193" t="s">
        <v>267</v>
      </c>
      <c r="E42" s="193" t="s">
        <v>268</v>
      </c>
      <c r="F42" s="194" t="s">
        <v>269</v>
      </c>
    </row>
    <row r="43" spans="2:11" ht="18" customHeight="1" thickTop="1" thickBot="1" x14ac:dyDescent="0.2">
      <c r="B43" s="120" t="s">
        <v>32</v>
      </c>
      <c r="C43" s="265"/>
      <c r="D43" s="265"/>
      <c r="E43" s="265"/>
      <c r="F43" s="266" t="str">
        <f>IF(C43="","",C43-D43-E43)</f>
        <v/>
      </c>
      <c r="G43" s="66"/>
    </row>
    <row r="44" spans="2:11" s="16" customFormat="1" x14ac:dyDescent="0.15"/>
    <row r="45" spans="2:11" s="16" customFormat="1" x14ac:dyDescent="0.15"/>
    <row r="46" spans="2:11" s="16" customFormat="1" x14ac:dyDescent="0.15"/>
    <row r="47" spans="2:11" s="16" customFormat="1" x14ac:dyDescent="0.15"/>
    <row r="48" spans="2:11" s="16" customFormat="1" x14ac:dyDescent="0.15"/>
    <row r="49" s="16" customFormat="1" x14ac:dyDescent="0.15"/>
    <row r="50" s="16" customFormat="1" x14ac:dyDescent="0.15"/>
    <row r="51" s="16" customFormat="1" x14ac:dyDescent="0.15"/>
    <row r="52" s="16" customFormat="1" x14ac:dyDescent="0.15"/>
    <row r="53" s="16" customFormat="1" x14ac:dyDescent="0.15"/>
    <row r="54" s="16" customFormat="1" x14ac:dyDescent="0.15"/>
    <row r="55" s="16" customFormat="1" x14ac:dyDescent="0.15"/>
    <row r="56" s="16" customFormat="1" x14ac:dyDescent="0.15"/>
    <row r="57" s="16" customFormat="1" x14ac:dyDescent="0.15"/>
    <row r="58" s="16" customFormat="1" x14ac:dyDescent="0.15"/>
    <row r="59" s="16" customFormat="1" x14ac:dyDescent="0.15"/>
    <row r="60" s="16" customFormat="1" x14ac:dyDescent="0.15"/>
    <row r="61" s="16" customFormat="1" x14ac:dyDescent="0.15"/>
    <row r="62" s="16" customFormat="1" x14ac:dyDescent="0.15"/>
    <row r="63" s="16" customFormat="1" x14ac:dyDescent="0.15"/>
    <row r="64" s="16" customFormat="1" x14ac:dyDescent="0.15"/>
    <row r="65" s="16" customFormat="1" x14ac:dyDescent="0.15"/>
    <row r="66" s="16" customFormat="1" x14ac:dyDescent="0.15"/>
    <row r="67" s="16" customFormat="1" x14ac:dyDescent="0.15"/>
    <row r="68" s="16" customFormat="1" x14ac:dyDescent="0.15"/>
  </sheetData>
  <mergeCells count="7">
    <mergeCell ref="C41:F41"/>
    <mergeCell ref="B12:B13"/>
    <mergeCell ref="G12:J12"/>
    <mergeCell ref="C12:F12"/>
    <mergeCell ref="B3:J4"/>
    <mergeCell ref="B9:J9"/>
    <mergeCell ref="B10:F10"/>
  </mergeCells>
  <phoneticPr fontId="2"/>
  <pageMargins left="0.78740157480314965" right="0.78740157480314965" top="0.39370078740157483" bottom="0.39370078740157483" header="0.51181102362204722" footer="0.51181102362204722"/>
  <pageSetup paperSize="9" scale="65" fitToHeight="0" orientation="portrait" cellComments="asDisplayed" verticalDpi="7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B1:K46"/>
  <sheetViews>
    <sheetView showWhiteSpace="0" view="pageBreakPreview" topLeftCell="A7" zoomScale="85" zoomScaleNormal="100" zoomScaleSheetLayoutView="85" workbookViewId="0">
      <selection activeCell="I30" sqref="I30"/>
    </sheetView>
  </sheetViews>
  <sheetFormatPr defaultColWidth="9" defaultRowHeight="13.5" x14ac:dyDescent="0.15"/>
  <cols>
    <col min="1" max="1" width="7.25" style="15" customWidth="1"/>
    <col min="2" max="2" width="19.75" style="15" customWidth="1"/>
    <col min="3" max="10" width="13.75" style="15" customWidth="1"/>
    <col min="11" max="11" width="9.625" style="15" bestFit="1" customWidth="1"/>
    <col min="12" max="16384" width="9" style="15"/>
  </cols>
  <sheetData>
    <row r="1" spans="2:11" s="179" customFormat="1" ht="26.25" customHeight="1" x14ac:dyDescent="0.15">
      <c r="B1" s="15"/>
      <c r="C1" s="15"/>
      <c r="D1" s="15"/>
      <c r="E1" s="15"/>
      <c r="F1" s="15"/>
      <c r="G1" s="15"/>
      <c r="H1" s="15"/>
      <c r="J1" s="345" t="s">
        <v>240</v>
      </c>
    </row>
    <row r="2" spans="2:11" s="179" customFormat="1" ht="18.75" customHeight="1" x14ac:dyDescent="0.15">
      <c r="B2" s="15"/>
      <c r="C2" s="15"/>
      <c r="D2" s="15"/>
      <c r="E2" s="15"/>
      <c r="F2" s="15"/>
      <c r="G2" s="15"/>
      <c r="H2" s="15"/>
      <c r="I2" s="15"/>
      <c r="J2" s="15"/>
    </row>
    <row r="3" spans="2:11" s="179" customFormat="1" ht="21" customHeight="1" x14ac:dyDescent="0.15">
      <c r="B3" s="544" t="s">
        <v>387</v>
      </c>
      <c r="C3" s="627"/>
      <c r="D3" s="627"/>
      <c r="E3" s="627"/>
      <c r="F3" s="627"/>
      <c r="G3" s="627"/>
      <c r="H3" s="627"/>
      <c r="I3" s="627"/>
      <c r="J3" s="627"/>
    </row>
    <row r="4" spans="2:11" s="179" customFormat="1" ht="21" customHeight="1" x14ac:dyDescent="0.15">
      <c r="B4" s="627"/>
      <c r="C4" s="627"/>
      <c r="D4" s="627"/>
      <c r="E4" s="627"/>
      <c r="F4" s="627"/>
      <c r="G4" s="627"/>
      <c r="H4" s="627"/>
      <c r="I4" s="627"/>
      <c r="J4" s="627"/>
    </row>
    <row r="5" spans="2:11" ht="21" customHeight="1" x14ac:dyDescent="0.15">
      <c r="B5" s="51"/>
      <c r="C5" s="42"/>
      <c r="D5" s="42"/>
      <c r="E5" s="42"/>
      <c r="F5" s="42"/>
      <c r="G5" s="42"/>
      <c r="H5" s="42"/>
      <c r="I5" s="42"/>
      <c r="J5" s="241" t="str">
        <f>IF(表紙!$G$8="","会社名",表紙!$G$8)</f>
        <v>会社名</v>
      </c>
    </row>
    <row r="6" spans="2:11" ht="21" customHeight="1" x14ac:dyDescent="0.15">
      <c r="B6" s="51"/>
      <c r="C6" s="42"/>
      <c r="D6" s="42"/>
      <c r="E6" s="42"/>
      <c r="F6" s="42"/>
      <c r="G6" s="42"/>
      <c r="H6" s="42"/>
      <c r="I6" s="42"/>
      <c r="K6" s="66"/>
    </row>
    <row r="7" spans="2:11" ht="18" customHeight="1" x14ac:dyDescent="0.15">
      <c r="B7" s="51" t="s">
        <v>64</v>
      </c>
    </row>
    <row r="8" spans="2:11" ht="18" customHeight="1" x14ac:dyDescent="0.15">
      <c r="B8" s="51" t="s">
        <v>43</v>
      </c>
    </row>
    <row r="9" spans="2:11" ht="9" customHeight="1" thickBot="1" x14ac:dyDescent="0.2"/>
    <row r="10" spans="2:11" s="179" customFormat="1" ht="37.5" customHeight="1" thickTop="1" thickBot="1" x14ac:dyDescent="0.2">
      <c r="B10" s="628" t="s">
        <v>461</v>
      </c>
      <c r="C10" s="629"/>
      <c r="D10" s="629"/>
      <c r="E10" s="629"/>
      <c r="F10" s="629"/>
      <c r="G10" s="629"/>
      <c r="H10" s="629"/>
      <c r="I10" s="629"/>
      <c r="J10" s="630"/>
    </row>
    <row r="11" spans="2:11" ht="21.75" customHeight="1" thickTop="1" x14ac:dyDescent="0.2">
      <c r="B11" s="490" t="s">
        <v>118</v>
      </c>
      <c r="C11" s="490"/>
      <c r="D11" s="490"/>
      <c r="E11" s="490"/>
      <c r="F11" s="490"/>
      <c r="G11" s="490"/>
      <c r="H11" s="490"/>
      <c r="I11" s="490"/>
      <c r="J11" s="490"/>
    </row>
    <row r="12" spans="2:11" ht="18" thickBot="1" x14ac:dyDescent="0.2">
      <c r="B12" s="51" t="s">
        <v>57</v>
      </c>
    </row>
    <row r="13" spans="2:11" ht="45" customHeight="1" x14ac:dyDescent="0.15">
      <c r="B13" s="634" t="s">
        <v>46</v>
      </c>
      <c r="C13" s="519" t="s">
        <v>44</v>
      </c>
      <c r="D13" s="638"/>
      <c r="E13" s="638"/>
      <c r="F13" s="545"/>
      <c r="G13" s="519" t="s">
        <v>81</v>
      </c>
      <c r="H13" s="638"/>
      <c r="I13" s="638"/>
      <c r="J13" s="520"/>
    </row>
    <row r="14" spans="2:11" ht="18" customHeight="1" thickBot="1" x14ac:dyDescent="0.2">
      <c r="B14" s="635"/>
      <c r="C14" s="47"/>
      <c r="D14" s="193" t="s">
        <v>267</v>
      </c>
      <c r="E14" s="193" t="s">
        <v>268</v>
      </c>
      <c r="F14" s="193" t="s">
        <v>269</v>
      </c>
      <c r="G14" s="47"/>
      <c r="H14" s="193" t="s">
        <v>267</v>
      </c>
      <c r="I14" s="193" t="s">
        <v>268</v>
      </c>
      <c r="J14" s="194" t="s">
        <v>269</v>
      </c>
      <c r="K14" s="315"/>
    </row>
    <row r="15" spans="2:11" ht="18" customHeight="1" thickTop="1" x14ac:dyDescent="0.15">
      <c r="B15" s="129" t="s">
        <v>63</v>
      </c>
      <c r="C15" s="196" t="str">
        <f>IF(表4!C15="","",表4!C15)</f>
        <v/>
      </c>
      <c r="D15" s="212"/>
      <c r="E15" s="212"/>
      <c r="F15" s="200" t="str">
        <f>IF(C15="","",C15-D15-E15)</f>
        <v/>
      </c>
      <c r="G15" s="196">
        <f>IF(表4!E15="","",表4!E15)</f>
        <v>0</v>
      </c>
      <c r="H15" s="196">
        <f>IF($C15="",0,G15*(D15/$C15))</f>
        <v>0</v>
      </c>
      <c r="I15" s="196">
        <f>IF($C15="",0,G15*(E15/$C15))</f>
        <v>0</v>
      </c>
      <c r="J15" s="154">
        <f>IF(G15=0,0,G15-H15-I15)</f>
        <v>0</v>
      </c>
      <c r="K15" s="66" t="s">
        <v>243</v>
      </c>
    </row>
    <row r="16" spans="2:11" ht="18" customHeight="1" x14ac:dyDescent="0.15">
      <c r="B16" s="130" t="s">
        <v>18</v>
      </c>
      <c r="C16" s="196" t="str">
        <f>IF(表4!C16="","",表4!C16)</f>
        <v/>
      </c>
      <c r="D16" s="150"/>
      <c r="E16" s="150"/>
      <c r="F16" s="196" t="str">
        <f>IF(C16="","",C16-D16-E16)</f>
        <v/>
      </c>
      <c r="G16" s="196">
        <f>IF(表4!E16="","",表4!E16)</f>
        <v>0</v>
      </c>
      <c r="H16" s="196">
        <f>IF($C16="",0,G16*(D16/$C16))</f>
        <v>0</v>
      </c>
      <c r="I16" s="196">
        <f>IF($C16="",0,G16*(E16/$C16))</f>
        <v>0</v>
      </c>
      <c r="J16" s="154">
        <f>IF(G16=0,0,G16-H16-I16)</f>
        <v>0</v>
      </c>
      <c r="K16" s="66" t="s">
        <v>244</v>
      </c>
    </row>
    <row r="17" spans="2:11" ht="18" customHeight="1" thickBot="1" x14ac:dyDescent="0.2">
      <c r="B17" s="130" t="s">
        <v>106</v>
      </c>
      <c r="C17" s="196" t="str">
        <f>IF(表4!C17="","",表4!C17)</f>
        <v/>
      </c>
      <c r="D17" s="150"/>
      <c r="E17" s="150"/>
      <c r="F17" s="196" t="str">
        <f>IF(C17="","",C17-D17-E17)</f>
        <v/>
      </c>
      <c r="G17" s="196">
        <f>IF(表4!E17="","",表4!E17)</f>
        <v>0</v>
      </c>
      <c r="H17" s="196">
        <f>IF($C17="",0,G17*(D17/$C17))</f>
        <v>0</v>
      </c>
      <c r="I17" s="196">
        <f>IF($C17="",0,G17*(E17/$C17))</f>
        <v>0</v>
      </c>
      <c r="J17" s="154">
        <f>IF(G17=0,0,G17-H17-I17)</f>
        <v>0</v>
      </c>
      <c r="K17" s="66" t="s">
        <v>245</v>
      </c>
    </row>
    <row r="18" spans="2:11" ht="18" customHeight="1" thickTop="1" thickBot="1" x14ac:dyDescent="0.2">
      <c r="B18" s="208" t="s">
        <v>23</v>
      </c>
      <c r="C18" s="205">
        <f t="shared" ref="C18:J18" si="0">SUM(C15:C17)</f>
        <v>0</v>
      </c>
      <c r="D18" s="205">
        <f t="shared" si="0"/>
        <v>0</v>
      </c>
      <c r="E18" s="205">
        <f t="shared" si="0"/>
        <v>0</v>
      </c>
      <c r="F18" s="205">
        <f t="shared" si="0"/>
        <v>0</v>
      </c>
      <c r="G18" s="199">
        <f t="shared" si="0"/>
        <v>0</v>
      </c>
      <c r="H18" s="199">
        <f t="shared" si="0"/>
        <v>0</v>
      </c>
      <c r="I18" s="199">
        <f t="shared" si="0"/>
        <v>0</v>
      </c>
      <c r="J18" s="148">
        <f t="shared" si="0"/>
        <v>0</v>
      </c>
    </row>
    <row r="19" spans="2:11" ht="18" customHeight="1" x14ac:dyDescent="0.15">
      <c r="B19" s="105"/>
      <c r="C19" s="116"/>
      <c r="D19" s="116"/>
      <c r="E19" s="116"/>
      <c r="F19" s="116"/>
      <c r="G19" s="116"/>
      <c r="H19" s="116"/>
      <c r="I19" s="116"/>
      <c r="J19" s="31"/>
    </row>
    <row r="20" spans="2:11" ht="18" customHeight="1" thickBot="1" x14ac:dyDescent="0.2">
      <c r="B20" s="105"/>
      <c r="C20" s="122"/>
      <c r="D20" s="122"/>
      <c r="E20" s="122"/>
      <c r="F20" s="122"/>
      <c r="G20" s="122"/>
      <c r="H20" s="122"/>
      <c r="I20" s="122"/>
      <c r="J20" s="31"/>
    </row>
    <row r="21" spans="2:11" ht="45" customHeight="1" x14ac:dyDescent="0.15">
      <c r="B21" s="133" t="s">
        <v>336</v>
      </c>
      <c r="C21" s="631" t="s">
        <v>459</v>
      </c>
      <c r="D21" s="632"/>
      <c r="E21" s="632"/>
      <c r="F21" s="633"/>
    </row>
    <row r="22" spans="2:11" ht="18" customHeight="1" thickBot="1" x14ac:dyDescent="0.2">
      <c r="B22" s="134"/>
      <c r="C22" s="192"/>
      <c r="D22" s="193" t="s">
        <v>267</v>
      </c>
      <c r="E22" s="193" t="s">
        <v>268</v>
      </c>
      <c r="F22" s="194" t="s">
        <v>269</v>
      </c>
    </row>
    <row r="23" spans="2:11" ht="18" customHeight="1" thickTop="1" thickBot="1" x14ac:dyDescent="0.2">
      <c r="B23" s="120" t="s">
        <v>32</v>
      </c>
      <c r="C23" s="264"/>
      <c r="D23" s="265"/>
      <c r="E23" s="265"/>
      <c r="F23" s="266" t="str">
        <f>IF(C23="","",C23-D23-E23)</f>
        <v/>
      </c>
      <c r="G23" s="66"/>
    </row>
    <row r="24" spans="2:11" s="16" customFormat="1" x14ac:dyDescent="0.15"/>
    <row r="25" spans="2:11" s="16" customFormat="1" x14ac:dyDescent="0.15"/>
    <row r="26" spans="2:11" s="16" customFormat="1" x14ac:dyDescent="0.15"/>
    <row r="27" spans="2:11" s="16" customFormat="1" x14ac:dyDescent="0.15"/>
    <row r="28" spans="2:11" s="16" customFormat="1" x14ac:dyDescent="0.15"/>
    <row r="29" spans="2:11" s="16" customFormat="1" x14ac:dyDescent="0.15"/>
    <row r="30" spans="2:11" s="16" customFormat="1" x14ac:dyDescent="0.15"/>
    <row r="31" spans="2:11" s="16" customFormat="1" x14ac:dyDescent="0.15"/>
    <row r="32" spans="2:11" s="16" customFormat="1" x14ac:dyDescent="0.15"/>
    <row r="33" s="16" customFormat="1" x14ac:dyDescent="0.15"/>
    <row r="34" s="16" customFormat="1" x14ac:dyDescent="0.15"/>
    <row r="35" s="16" customFormat="1" x14ac:dyDescent="0.15"/>
    <row r="36" s="16" customFormat="1" x14ac:dyDescent="0.15"/>
    <row r="37" s="16" customFormat="1" x14ac:dyDescent="0.15"/>
    <row r="38" s="16" customFormat="1" x14ac:dyDescent="0.15"/>
    <row r="39" s="16" customFormat="1" x14ac:dyDescent="0.15"/>
    <row r="40" s="16" customFormat="1" x14ac:dyDescent="0.15"/>
    <row r="41" s="16" customFormat="1" x14ac:dyDescent="0.15"/>
    <row r="42" s="16" customFormat="1" x14ac:dyDescent="0.15"/>
    <row r="43" s="16" customFormat="1" x14ac:dyDescent="0.15"/>
    <row r="44" s="16" customFormat="1" x14ac:dyDescent="0.15"/>
    <row r="45" s="16" customFormat="1" x14ac:dyDescent="0.15"/>
    <row r="46" s="16" customFormat="1" x14ac:dyDescent="0.15"/>
  </sheetData>
  <mergeCells count="7">
    <mergeCell ref="C21:F21"/>
    <mergeCell ref="B3:J4"/>
    <mergeCell ref="B10:J10"/>
    <mergeCell ref="B11:J11"/>
    <mergeCell ref="G13:J13"/>
    <mergeCell ref="C13:F13"/>
    <mergeCell ref="B13:B14"/>
  </mergeCells>
  <phoneticPr fontId="2"/>
  <pageMargins left="0.78740157480314965" right="0.78740157480314965" top="0.39370078740157483" bottom="0.39370078740157483" header="0.51181102362204722" footer="0.51181102362204722"/>
  <pageSetup paperSize="9" scale="63" fitToHeight="0" orientation="portrait" cellComments="asDisplayed"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B1:K46"/>
  <sheetViews>
    <sheetView view="pageBreakPreview" zoomScaleNormal="100" zoomScaleSheetLayoutView="100" workbookViewId="0">
      <selection activeCell="D7" sqref="D7"/>
    </sheetView>
  </sheetViews>
  <sheetFormatPr defaultColWidth="9" defaultRowHeight="13.5" x14ac:dyDescent="0.15"/>
  <cols>
    <col min="1" max="1" width="1.625" style="15" customWidth="1"/>
    <col min="2" max="2" width="19.875" style="15" customWidth="1"/>
    <col min="3" max="10" width="13.75" style="15" customWidth="1"/>
    <col min="11" max="11" width="9.625" style="15" bestFit="1" customWidth="1"/>
    <col min="12" max="16384" width="9" style="15"/>
  </cols>
  <sheetData>
    <row r="1" spans="2:11" s="179" customFormat="1" ht="26.25" customHeight="1" x14ac:dyDescent="0.15">
      <c r="B1" s="15"/>
      <c r="C1" s="15"/>
      <c r="D1" s="15"/>
      <c r="E1" s="15"/>
      <c r="F1" s="15"/>
      <c r="G1" s="15"/>
      <c r="H1" s="15"/>
      <c r="I1" s="15"/>
      <c r="J1" s="345" t="s">
        <v>241</v>
      </c>
    </row>
    <row r="2" spans="2:11" s="179" customFormat="1" ht="18.75" customHeight="1" x14ac:dyDescent="0.15">
      <c r="B2" s="15"/>
      <c r="C2" s="15"/>
      <c r="D2" s="15"/>
      <c r="E2" s="15"/>
      <c r="F2" s="15"/>
      <c r="G2" s="15"/>
      <c r="H2" s="15"/>
      <c r="I2" s="15"/>
      <c r="J2" s="15"/>
    </row>
    <row r="3" spans="2:11" s="179" customFormat="1" ht="21" customHeight="1" x14ac:dyDescent="0.15">
      <c r="B3" s="544" t="s">
        <v>387</v>
      </c>
      <c r="C3" s="544"/>
      <c r="D3" s="544"/>
      <c r="E3" s="544"/>
      <c r="F3" s="544"/>
      <c r="G3" s="544"/>
      <c r="H3" s="544"/>
      <c r="I3" s="544"/>
      <c r="J3" s="544"/>
    </row>
    <row r="4" spans="2:11" s="179" customFormat="1" ht="21" customHeight="1" x14ac:dyDescent="0.15">
      <c r="B4" s="544"/>
      <c r="C4" s="544"/>
      <c r="D4" s="544"/>
      <c r="E4" s="544"/>
      <c r="F4" s="544"/>
      <c r="G4" s="544"/>
      <c r="H4" s="544"/>
      <c r="I4" s="544"/>
      <c r="J4" s="544"/>
    </row>
    <row r="5" spans="2:11" ht="21" customHeight="1" x14ac:dyDescent="0.15">
      <c r="B5" s="51"/>
      <c r="G5" s="42"/>
      <c r="H5" s="42"/>
      <c r="I5" s="42"/>
      <c r="J5" s="241" t="str">
        <f>IF(表紙!$G$8="","会社名",表紙!$G$8)</f>
        <v>会社名</v>
      </c>
    </row>
    <row r="6" spans="2:11" ht="18" customHeight="1" x14ac:dyDescent="0.15">
      <c r="B6" s="51" t="s">
        <v>64</v>
      </c>
    </row>
    <row r="7" spans="2:11" ht="18" customHeight="1" x14ac:dyDescent="0.15">
      <c r="B7" s="51" t="s">
        <v>45</v>
      </c>
    </row>
    <row r="8" spans="2:11" ht="9" customHeight="1" thickBot="1" x14ac:dyDescent="0.2"/>
    <row r="9" spans="2:11" s="179" customFormat="1" ht="37.5" customHeight="1" thickTop="1" thickBot="1" x14ac:dyDescent="0.2">
      <c r="B9" s="628" t="s">
        <v>462</v>
      </c>
      <c r="C9" s="629"/>
      <c r="D9" s="629"/>
      <c r="E9" s="629"/>
      <c r="F9" s="629"/>
      <c r="G9" s="629"/>
      <c r="H9" s="629"/>
      <c r="I9" s="629"/>
      <c r="J9" s="630"/>
    </row>
    <row r="10" spans="2:11" ht="30" customHeight="1" thickTop="1" x14ac:dyDescent="0.2">
      <c r="B10" s="490" t="s">
        <v>122</v>
      </c>
      <c r="C10" s="490"/>
      <c r="D10" s="490"/>
      <c r="E10" s="490"/>
      <c r="F10" s="490"/>
      <c r="G10" s="490"/>
      <c r="H10" s="41"/>
    </row>
    <row r="11" spans="2:11" ht="18" thickBot="1" x14ac:dyDescent="0.2">
      <c r="B11" s="51" t="s">
        <v>57</v>
      </c>
    </row>
    <row r="12" spans="2:11" ht="45" customHeight="1" x14ac:dyDescent="0.15">
      <c r="B12" s="634" t="s">
        <v>46</v>
      </c>
      <c r="C12" s="623" t="s">
        <v>56</v>
      </c>
      <c r="D12" s="623"/>
      <c r="E12" s="623"/>
      <c r="F12" s="623"/>
      <c r="G12" s="519" t="s">
        <v>81</v>
      </c>
      <c r="H12" s="638"/>
      <c r="I12" s="638"/>
      <c r="J12" s="520"/>
    </row>
    <row r="13" spans="2:11" ht="18" customHeight="1" thickBot="1" x14ac:dyDescent="0.2">
      <c r="B13" s="635"/>
      <c r="C13" s="47"/>
      <c r="D13" s="193" t="s">
        <v>267</v>
      </c>
      <c r="E13" s="193" t="s">
        <v>268</v>
      </c>
      <c r="F13" s="193" t="s">
        <v>269</v>
      </c>
      <c r="G13" s="47"/>
      <c r="H13" s="193" t="s">
        <v>267</v>
      </c>
      <c r="I13" s="193" t="s">
        <v>268</v>
      </c>
      <c r="J13" s="194" t="s">
        <v>269</v>
      </c>
      <c r="K13" s="315"/>
    </row>
    <row r="14" spans="2:11" ht="18" customHeight="1" thickTop="1" x14ac:dyDescent="0.15">
      <c r="B14" s="129" t="s">
        <v>63</v>
      </c>
      <c r="C14" s="196" t="str">
        <f>IF(表5!C14="","",表5!C14)</f>
        <v/>
      </c>
      <c r="D14" s="212"/>
      <c r="E14" s="212"/>
      <c r="F14" s="200" t="str">
        <f>IF(C14="","",C14-D14-E14)</f>
        <v/>
      </c>
      <c r="G14" s="196">
        <f>IF(表5!I14="","",表5!I14)</f>
        <v>0</v>
      </c>
      <c r="H14" s="196">
        <f>IF($C14="",0,G14*(D14/$C14))</f>
        <v>0</v>
      </c>
      <c r="I14" s="196">
        <f>IF($C14="",0,G14*(E14/$C14))</f>
        <v>0</v>
      </c>
      <c r="J14" s="154">
        <f>IF(G14=0,0,G14-H14-I14)</f>
        <v>0</v>
      </c>
      <c r="K14" s="66" t="s">
        <v>243</v>
      </c>
    </row>
    <row r="15" spans="2:11" ht="18" customHeight="1" x14ac:dyDescent="0.15">
      <c r="B15" s="130" t="s">
        <v>18</v>
      </c>
      <c r="C15" s="196" t="str">
        <f>IF(表5!C15="","",表5!C15)</f>
        <v/>
      </c>
      <c r="D15" s="150"/>
      <c r="E15" s="150"/>
      <c r="F15" s="196" t="str">
        <f>IF(C15="","",C15-D15-E15)</f>
        <v/>
      </c>
      <c r="G15" s="196">
        <f>IF(表5!I15="","",表5!I15)</f>
        <v>0</v>
      </c>
      <c r="H15" s="196">
        <f>IF($C15="",0,G15*(D15/$C15))</f>
        <v>0</v>
      </c>
      <c r="I15" s="196">
        <f>IF($C15="",0,G15*(E15/$C15))</f>
        <v>0</v>
      </c>
      <c r="J15" s="154">
        <f>IF(G15=0,0,G15-H15-I15)</f>
        <v>0</v>
      </c>
      <c r="K15" s="66" t="s">
        <v>244</v>
      </c>
    </row>
    <row r="16" spans="2:11" ht="18" customHeight="1" thickBot="1" x14ac:dyDescent="0.2">
      <c r="B16" s="130" t="s">
        <v>106</v>
      </c>
      <c r="C16" s="196" t="str">
        <f>IF(表5!C16="","",表5!C16)</f>
        <v/>
      </c>
      <c r="D16" s="150"/>
      <c r="E16" s="150"/>
      <c r="F16" s="196" t="str">
        <f>IF(C16="","",C16-D16-E16)</f>
        <v/>
      </c>
      <c r="G16" s="196">
        <f>IF(表5!I16="","",表5!I16)</f>
        <v>0</v>
      </c>
      <c r="H16" s="196">
        <f>IF($C16="",0,G16*(D16/$C16))</f>
        <v>0</v>
      </c>
      <c r="I16" s="196">
        <f>IF($C16="",0,G16*(E16/$C16))</f>
        <v>0</v>
      </c>
      <c r="J16" s="154">
        <f>IF(G16=0,0,G16-H16-I16)</f>
        <v>0</v>
      </c>
      <c r="K16" s="66" t="s">
        <v>245</v>
      </c>
    </row>
    <row r="17" spans="2:10" ht="18" customHeight="1" thickTop="1" thickBot="1" x14ac:dyDescent="0.2">
      <c r="B17" s="208" t="s">
        <v>23</v>
      </c>
      <c r="C17" s="205">
        <f t="shared" ref="C17:J17" si="0">SUM(C14:C16)</f>
        <v>0</v>
      </c>
      <c r="D17" s="205">
        <f t="shared" si="0"/>
        <v>0</v>
      </c>
      <c r="E17" s="205">
        <f t="shared" si="0"/>
        <v>0</v>
      </c>
      <c r="F17" s="205">
        <f t="shared" si="0"/>
        <v>0</v>
      </c>
      <c r="G17" s="199">
        <f t="shared" si="0"/>
        <v>0</v>
      </c>
      <c r="H17" s="199">
        <f t="shared" si="0"/>
        <v>0</v>
      </c>
      <c r="I17" s="199">
        <f t="shared" si="0"/>
        <v>0</v>
      </c>
      <c r="J17" s="148">
        <f t="shared" si="0"/>
        <v>0</v>
      </c>
    </row>
    <row r="18" spans="2:10" ht="18" customHeight="1" x14ac:dyDescent="0.15">
      <c r="B18" s="105"/>
      <c r="C18" s="122"/>
      <c r="D18" s="8"/>
      <c r="E18" s="122"/>
      <c r="F18" s="8"/>
      <c r="G18" s="116"/>
      <c r="H18" s="116"/>
      <c r="I18" s="44"/>
      <c r="J18" s="31"/>
    </row>
    <row r="19" spans="2:10" ht="18" customHeight="1" x14ac:dyDescent="0.15">
      <c r="B19" s="28"/>
      <c r="C19" s="122"/>
      <c r="D19" s="8"/>
      <c r="E19" s="122"/>
      <c r="F19" s="8"/>
      <c r="G19" s="116"/>
      <c r="H19" s="116"/>
      <c r="I19" s="44"/>
      <c r="J19" s="31"/>
    </row>
    <row r="20" spans="2:10" s="16" customFormat="1" x14ac:dyDescent="0.15"/>
    <row r="21" spans="2:10" s="16" customFormat="1" x14ac:dyDescent="0.15"/>
    <row r="22" spans="2:10" s="16" customFormat="1" x14ac:dyDescent="0.15"/>
    <row r="23" spans="2:10" s="16" customFormat="1" x14ac:dyDescent="0.15"/>
    <row r="24" spans="2:10" s="16" customFormat="1" x14ac:dyDescent="0.15"/>
    <row r="25" spans="2:10" s="16" customFormat="1" x14ac:dyDescent="0.15"/>
    <row r="26" spans="2:10" s="16" customFormat="1" x14ac:dyDescent="0.15"/>
    <row r="27" spans="2:10" s="16" customFormat="1" x14ac:dyDescent="0.15"/>
    <row r="28" spans="2:10" s="16" customFormat="1" x14ac:dyDescent="0.15"/>
    <row r="29" spans="2:10" s="16" customFormat="1" x14ac:dyDescent="0.15"/>
    <row r="30" spans="2:10" s="16" customFormat="1" x14ac:dyDescent="0.15"/>
    <row r="31" spans="2:10" s="16" customFormat="1" x14ac:dyDescent="0.15"/>
    <row r="32" spans="2:10" s="16" customFormat="1" x14ac:dyDescent="0.15"/>
    <row r="33" s="16" customFormat="1" x14ac:dyDescent="0.15"/>
    <row r="34" s="16" customFormat="1" x14ac:dyDescent="0.15"/>
    <row r="35" s="16" customFormat="1" x14ac:dyDescent="0.15"/>
    <row r="36" s="16" customFormat="1" x14ac:dyDescent="0.15"/>
    <row r="37" s="16" customFormat="1" x14ac:dyDescent="0.15"/>
    <row r="38" s="16" customFormat="1" x14ac:dyDescent="0.15"/>
    <row r="39" s="16" customFormat="1" x14ac:dyDescent="0.15"/>
    <row r="40" s="16" customFormat="1" x14ac:dyDescent="0.15"/>
    <row r="41" s="16" customFormat="1" x14ac:dyDescent="0.15"/>
    <row r="42" s="16" customFormat="1" x14ac:dyDescent="0.15"/>
    <row r="43" s="16" customFormat="1" x14ac:dyDescent="0.15"/>
    <row r="44" s="16" customFormat="1" x14ac:dyDescent="0.15"/>
    <row r="45" s="16" customFormat="1" x14ac:dyDescent="0.15"/>
    <row r="46" s="16" customFormat="1" x14ac:dyDescent="0.15"/>
  </sheetData>
  <mergeCells count="6">
    <mergeCell ref="B3:J4"/>
    <mergeCell ref="B9:J9"/>
    <mergeCell ref="B10:G10"/>
    <mergeCell ref="C12:F12"/>
    <mergeCell ref="G12:J12"/>
    <mergeCell ref="B12:B13"/>
  </mergeCells>
  <phoneticPr fontId="2"/>
  <pageMargins left="0.78740157480314965" right="0.78740157480314965" top="0.39370078740157483" bottom="0.39370078740157483" header="0.51181102362204722" footer="0.51181102362204722"/>
  <pageSetup paperSize="9" scale="66" fitToHeight="0" orientation="portrait" cellComments="asDisplayed" verticalDpi="72"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N128"/>
  <sheetViews>
    <sheetView view="pageBreakPreview" topLeftCell="D110" zoomScale="90" zoomScaleNormal="100" zoomScaleSheetLayoutView="90" workbookViewId="0">
      <selection activeCell="G122" sqref="G122"/>
    </sheetView>
  </sheetViews>
  <sheetFormatPr defaultColWidth="9" defaultRowHeight="13.5" outlineLevelRow="1" x14ac:dyDescent="0.15"/>
  <cols>
    <col min="1" max="2" width="2.625" style="15" customWidth="1"/>
    <col min="3" max="3" width="19.75" style="15" customWidth="1"/>
    <col min="4" max="12" width="13.75" style="15" customWidth="1"/>
    <col min="13" max="13" width="4.625" style="15" customWidth="1"/>
    <col min="14" max="16384" width="9" style="15"/>
  </cols>
  <sheetData>
    <row r="1" spans="1:14" s="179" customFormat="1" ht="26.25" customHeight="1" x14ac:dyDescent="0.15">
      <c r="A1" s="15"/>
      <c r="B1" s="15"/>
      <c r="C1" s="15"/>
      <c r="D1" s="15"/>
      <c r="E1" s="15"/>
      <c r="F1" s="15"/>
      <c r="G1" s="15"/>
      <c r="H1" s="15"/>
      <c r="I1" s="15"/>
      <c r="J1" s="15"/>
      <c r="K1" s="15"/>
      <c r="L1" s="347"/>
      <c r="M1" s="345" t="s">
        <v>242</v>
      </c>
    </row>
    <row r="2" spans="1:14" s="179" customFormat="1" ht="18.75" customHeight="1" x14ac:dyDescent="0.15">
      <c r="A2" s="15"/>
      <c r="B2" s="15"/>
      <c r="C2" s="15"/>
      <c r="D2" s="15"/>
      <c r="E2" s="15"/>
      <c r="F2" s="15"/>
      <c r="G2" s="15"/>
      <c r="H2" s="15"/>
      <c r="I2" s="15"/>
      <c r="J2" s="15"/>
      <c r="K2" s="15"/>
      <c r="L2" s="15"/>
      <c r="M2" s="15"/>
    </row>
    <row r="3" spans="1:14" s="179" customFormat="1" ht="21" customHeight="1" x14ac:dyDescent="0.15">
      <c r="A3" s="544" t="s">
        <v>387</v>
      </c>
      <c r="B3" s="544"/>
      <c r="C3" s="544"/>
      <c r="D3" s="544"/>
      <c r="E3" s="544"/>
      <c r="F3" s="544"/>
      <c r="G3" s="544"/>
      <c r="H3" s="544"/>
      <c r="I3" s="544"/>
      <c r="J3" s="544"/>
      <c r="K3" s="544"/>
      <c r="L3" s="544"/>
      <c r="M3" s="544"/>
    </row>
    <row r="4" spans="1:14" s="179" customFormat="1" ht="21" customHeight="1" x14ac:dyDescent="0.15">
      <c r="A4" s="544"/>
      <c r="B4" s="544"/>
      <c r="C4" s="544"/>
      <c r="D4" s="544"/>
      <c r="E4" s="544"/>
      <c r="F4" s="544"/>
      <c r="G4" s="544"/>
      <c r="H4" s="544"/>
      <c r="I4" s="544"/>
      <c r="J4" s="544"/>
      <c r="K4" s="544"/>
      <c r="L4" s="544"/>
      <c r="M4" s="544"/>
    </row>
    <row r="5" spans="1:14" ht="21" customHeight="1" x14ac:dyDescent="0.15">
      <c r="C5" s="51"/>
      <c r="E5" s="42"/>
      <c r="F5" s="42"/>
      <c r="G5" s="42"/>
      <c r="H5" s="42"/>
      <c r="L5" s="241" t="str">
        <f>IF(表紙!$G$8="","会社名",表紙!$G$8)</f>
        <v>会社名</v>
      </c>
    </row>
    <row r="6" spans="1:14" ht="21" customHeight="1" x14ac:dyDescent="0.15">
      <c r="C6" s="51"/>
      <c r="E6" s="42"/>
      <c r="F6" s="42"/>
      <c r="G6" s="42"/>
      <c r="H6" s="42"/>
      <c r="L6" s="66"/>
    </row>
    <row r="7" spans="1:14" s="179" customFormat="1" ht="22.5" customHeight="1" x14ac:dyDescent="0.15">
      <c r="A7" s="15"/>
      <c r="B7" s="15"/>
      <c r="C7" s="346" t="s">
        <v>293</v>
      </c>
      <c r="D7" s="15"/>
      <c r="E7" s="15"/>
      <c r="F7" s="15"/>
      <c r="G7" s="15"/>
      <c r="H7" s="15"/>
      <c r="I7" s="15"/>
      <c r="J7" s="15"/>
      <c r="K7" s="15"/>
      <c r="L7" s="15"/>
      <c r="M7" s="15"/>
    </row>
    <row r="8" spans="1:14" ht="19.5" customHeight="1" thickBot="1" x14ac:dyDescent="0.2">
      <c r="I8" s="69"/>
      <c r="J8" s="69"/>
      <c r="K8" s="69"/>
    </row>
    <row r="9" spans="1:14" s="179" customFormat="1" ht="37.5" customHeight="1" thickTop="1" thickBot="1" x14ac:dyDescent="0.2">
      <c r="A9" s="15"/>
      <c r="B9" s="15"/>
      <c r="C9" s="628" t="s">
        <v>463</v>
      </c>
      <c r="D9" s="629"/>
      <c r="E9" s="629"/>
      <c r="F9" s="629"/>
      <c r="G9" s="629"/>
      <c r="H9" s="629"/>
      <c r="I9" s="629"/>
      <c r="J9" s="629"/>
      <c r="K9" s="629"/>
      <c r="L9" s="630"/>
      <c r="M9" s="15"/>
    </row>
    <row r="10" spans="1:14" ht="18.75" customHeight="1" thickTop="1" thickBot="1" x14ac:dyDescent="0.2">
      <c r="C10" s="535" t="s">
        <v>464</v>
      </c>
      <c r="D10" s="535"/>
      <c r="E10" s="535"/>
      <c r="F10" s="535"/>
      <c r="G10" s="535"/>
      <c r="H10" s="535"/>
      <c r="I10" s="535"/>
      <c r="J10" s="535"/>
      <c r="K10" s="535"/>
      <c r="L10" s="535"/>
    </row>
    <row r="11" spans="1:14" ht="55.5" customHeight="1" x14ac:dyDescent="0.15">
      <c r="C11" s="646" t="s">
        <v>371</v>
      </c>
      <c r="D11" s="623" t="s">
        <v>56</v>
      </c>
      <c r="E11" s="623"/>
      <c r="F11" s="623"/>
      <c r="G11" s="623"/>
      <c r="H11" s="623" t="s">
        <v>159</v>
      </c>
      <c r="I11" s="519" t="s">
        <v>81</v>
      </c>
      <c r="J11" s="638"/>
      <c r="K11" s="638"/>
      <c r="L11" s="520"/>
    </row>
    <row r="12" spans="1:14" ht="18" customHeight="1" thickBot="1" x14ac:dyDescent="0.2">
      <c r="C12" s="647"/>
      <c r="D12" s="47"/>
      <c r="E12" s="193" t="s">
        <v>267</v>
      </c>
      <c r="F12" s="193" t="s">
        <v>268</v>
      </c>
      <c r="G12" s="193" t="s">
        <v>269</v>
      </c>
      <c r="H12" s="648"/>
      <c r="I12" s="47"/>
      <c r="J12" s="193" t="s">
        <v>267</v>
      </c>
      <c r="K12" s="193" t="s">
        <v>268</v>
      </c>
      <c r="L12" s="314" t="s">
        <v>269</v>
      </c>
      <c r="M12" s="315"/>
    </row>
    <row r="13" spans="1:14" ht="18" customHeight="1" thickTop="1" x14ac:dyDescent="0.15">
      <c r="C13" s="215" t="str">
        <f>IF(表6!$C13="","",表6!$C13)</f>
        <v/>
      </c>
      <c r="D13" s="219" t="str">
        <f>IF(表6!$D13="","",表6!$D13)</f>
        <v/>
      </c>
      <c r="E13" s="320"/>
      <c r="F13" s="320"/>
      <c r="G13" s="219" t="str">
        <f>IF(D13="","",D13-E13-F13)</f>
        <v/>
      </c>
      <c r="H13" s="162" t="str">
        <f>IF(表6!$F13="","",表6!$F13)</f>
        <v/>
      </c>
      <c r="I13" s="221" t="str">
        <f>IF(H13="","",表6!G13)</f>
        <v/>
      </c>
      <c r="J13" s="221" t="str">
        <f>IF($D13="","",ROUND(E13*$H13,6))</f>
        <v/>
      </c>
      <c r="K13" s="221" t="str">
        <f>IF($D13="","",ROUND(F13*$H13,6))</f>
        <v/>
      </c>
      <c r="L13" s="186" t="str">
        <f>IF(I13="","",I13-J13-K13)</f>
        <v/>
      </c>
      <c r="N13" s="15" t="s">
        <v>179</v>
      </c>
    </row>
    <row r="14" spans="1:14" ht="18" customHeight="1" x14ac:dyDescent="0.15">
      <c r="C14" s="216" t="str">
        <f>IF(表6!$C14="","",表6!$C14)</f>
        <v/>
      </c>
      <c r="D14" s="220" t="str">
        <f>IF(表6!$D14="","",表6!$D14)</f>
        <v/>
      </c>
      <c r="E14" s="319"/>
      <c r="F14" s="319"/>
      <c r="G14" s="220" t="str">
        <f t="shared" ref="G14:G100" si="0">IF(D14="","",D14-E14-F14)</f>
        <v/>
      </c>
      <c r="H14" s="163" t="str">
        <f>IF(表6!$F14="","",表6!$F14)</f>
        <v/>
      </c>
      <c r="I14" s="222" t="str">
        <f>IF(H14="","",表6!G14)</f>
        <v/>
      </c>
      <c r="J14" s="222" t="str">
        <f t="shared" ref="J14:K77" si="1">IF($D14="","",ROUND(E14*$H14,6))</f>
        <v/>
      </c>
      <c r="K14" s="222" t="str">
        <f t="shared" si="1"/>
        <v/>
      </c>
      <c r="L14" s="183" t="str">
        <f t="shared" ref="L14:L100" si="2">IF(I14="","",I14-J14-K14)</f>
        <v/>
      </c>
      <c r="N14" s="15" t="s">
        <v>180</v>
      </c>
    </row>
    <row r="15" spans="1:14" ht="18" customHeight="1" x14ac:dyDescent="0.15">
      <c r="C15" s="216" t="str">
        <f>IF(表6!$C15="","",表6!$C15)</f>
        <v/>
      </c>
      <c r="D15" s="220" t="str">
        <f>IF(表6!$D15="","",表6!$D15)</f>
        <v/>
      </c>
      <c r="E15" s="319"/>
      <c r="F15" s="319"/>
      <c r="G15" s="220" t="str">
        <f t="shared" si="0"/>
        <v/>
      </c>
      <c r="H15" s="163" t="str">
        <f>IF(表6!$F15="","",表6!$F15)</f>
        <v/>
      </c>
      <c r="I15" s="222" t="str">
        <f>IF(H15="","",表6!G15)</f>
        <v/>
      </c>
      <c r="J15" s="222" t="str">
        <f t="shared" si="1"/>
        <v/>
      </c>
      <c r="K15" s="222" t="str">
        <f t="shared" si="1"/>
        <v/>
      </c>
      <c r="L15" s="183" t="str">
        <f t="shared" si="2"/>
        <v/>
      </c>
      <c r="N15" s="15" t="s">
        <v>181</v>
      </c>
    </row>
    <row r="16" spans="1:14" ht="18" customHeight="1" x14ac:dyDescent="0.15">
      <c r="C16" s="216" t="str">
        <f>IF(表6!$C16="","",表6!$C16)</f>
        <v/>
      </c>
      <c r="D16" s="220" t="str">
        <f>IF(表6!$D16="","",表6!$D16)</f>
        <v/>
      </c>
      <c r="E16" s="319"/>
      <c r="F16" s="319"/>
      <c r="G16" s="220" t="str">
        <f t="shared" si="0"/>
        <v/>
      </c>
      <c r="H16" s="163" t="str">
        <f>IF(表6!$F16="","",表6!$F16)</f>
        <v/>
      </c>
      <c r="I16" s="222" t="str">
        <f>IF(H16="","",表6!G16)</f>
        <v/>
      </c>
      <c r="J16" s="222" t="str">
        <f t="shared" si="1"/>
        <v/>
      </c>
      <c r="K16" s="222" t="str">
        <f t="shared" si="1"/>
        <v/>
      </c>
      <c r="L16" s="183" t="str">
        <f t="shared" si="2"/>
        <v/>
      </c>
      <c r="N16" s="15" t="s">
        <v>182</v>
      </c>
    </row>
    <row r="17" spans="3:14" ht="18" customHeight="1" x14ac:dyDescent="0.15">
      <c r="C17" s="216" t="str">
        <f>IF(表6!$C17="","",表6!$C17)</f>
        <v/>
      </c>
      <c r="D17" s="220" t="str">
        <f>IF(表6!$D17="","",表6!$D17)</f>
        <v/>
      </c>
      <c r="E17" s="319"/>
      <c r="F17" s="319"/>
      <c r="G17" s="220" t="str">
        <f t="shared" si="0"/>
        <v/>
      </c>
      <c r="H17" s="163" t="str">
        <f>IF(表6!$F17="","",表6!$F17)</f>
        <v/>
      </c>
      <c r="I17" s="222" t="str">
        <f>IF(H17="","",表6!G17)</f>
        <v/>
      </c>
      <c r="J17" s="222" t="str">
        <f t="shared" si="1"/>
        <v/>
      </c>
      <c r="K17" s="222" t="str">
        <f t="shared" si="1"/>
        <v/>
      </c>
      <c r="L17" s="183" t="str">
        <f t="shared" si="2"/>
        <v/>
      </c>
      <c r="N17" s="15" t="s">
        <v>183</v>
      </c>
    </row>
    <row r="18" spans="3:14" ht="18" customHeight="1" x14ac:dyDescent="0.15">
      <c r="C18" s="216" t="str">
        <f>IF(表6!$C18="","",表6!$C18)</f>
        <v/>
      </c>
      <c r="D18" s="220" t="str">
        <f>IF(表6!$D18="","",表6!$D18)</f>
        <v/>
      </c>
      <c r="E18" s="319"/>
      <c r="F18" s="319"/>
      <c r="G18" s="220" t="str">
        <f t="shared" si="0"/>
        <v/>
      </c>
      <c r="H18" s="163" t="str">
        <f>IF(表6!$F18="","",表6!$F18)</f>
        <v/>
      </c>
      <c r="I18" s="222" t="str">
        <f>IF(H18="","",表6!G18)</f>
        <v/>
      </c>
      <c r="J18" s="222" t="str">
        <f t="shared" si="1"/>
        <v/>
      </c>
      <c r="K18" s="222" t="str">
        <f t="shared" si="1"/>
        <v/>
      </c>
      <c r="L18" s="183" t="str">
        <f t="shared" si="2"/>
        <v/>
      </c>
      <c r="N18" s="15" t="s">
        <v>184</v>
      </c>
    </row>
    <row r="19" spans="3:14" ht="18" customHeight="1" x14ac:dyDescent="0.15">
      <c r="C19" s="216" t="str">
        <f>IF(表6!$C19="","",表6!$C19)</f>
        <v/>
      </c>
      <c r="D19" s="220" t="str">
        <f>IF(表6!$D19="","",表6!$D19)</f>
        <v/>
      </c>
      <c r="E19" s="319"/>
      <c r="F19" s="319"/>
      <c r="G19" s="220" t="str">
        <f t="shared" si="0"/>
        <v/>
      </c>
      <c r="H19" s="163" t="str">
        <f>IF(表6!$F19="","",表6!$F19)</f>
        <v/>
      </c>
      <c r="I19" s="222" t="str">
        <f>IF(H19="","",表6!G19)</f>
        <v/>
      </c>
      <c r="J19" s="222" t="str">
        <f t="shared" si="1"/>
        <v/>
      </c>
      <c r="K19" s="222" t="str">
        <f t="shared" si="1"/>
        <v/>
      </c>
      <c r="L19" s="183" t="str">
        <f t="shared" si="2"/>
        <v/>
      </c>
      <c r="N19" s="15" t="s">
        <v>185</v>
      </c>
    </row>
    <row r="20" spans="3:14" ht="18" customHeight="1" x14ac:dyDescent="0.15">
      <c r="C20" s="216" t="str">
        <f>IF(表6!$C20="","",表6!$C20)</f>
        <v/>
      </c>
      <c r="D20" s="220" t="str">
        <f>IF(表6!$D20="","",表6!$D20)</f>
        <v/>
      </c>
      <c r="E20" s="319"/>
      <c r="F20" s="319"/>
      <c r="G20" s="220" t="str">
        <f t="shared" si="0"/>
        <v/>
      </c>
      <c r="H20" s="163" t="str">
        <f>IF(表6!$F20="","",表6!$F20)</f>
        <v/>
      </c>
      <c r="I20" s="222" t="str">
        <f>IF(H20="","",表6!G20)</f>
        <v/>
      </c>
      <c r="J20" s="222" t="str">
        <f t="shared" si="1"/>
        <v/>
      </c>
      <c r="K20" s="222" t="str">
        <f t="shared" si="1"/>
        <v/>
      </c>
      <c r="L20" s="183" t="str">
        <f t="shared" si="2"/>
        <v/>
      </c>
      <c r="N20" s="15" t="s">
        <v>186</v>
      </c>
    </row>
    <row r="21" spans="3:14" ht="18" customHeight="1" x14ac:dyDescent="0.15">
      <c r="C21" s="216" t="str">
        <f>IF(表6!$C21="","",表6!$C21)</f>
        <v/>
      </c>
      <c r="D21" s="220" t="str">
        <f>IF(表6!$D21="","",表6!$D21)</f>
        <v/>
      </c>
      <c r="E21" s="319"/>
      <c r="F21" s="319"/>
      <c r="G21" s="220" t="str">
        <f t="shared" si="0"/>
        <v/>
      </c>
      <c r="H21" s="163" t="str">
        <f>IF(表6!$F21="","",表6!$F21)</f>
        <v/>
      </c>
      <c r="I21" s="222" t="str">
        <f>IF(H21="","",表6!G21)</f>
        <v/>
      </c>
      <c r="J21" s="222" t="str">
        <f t="shared" si="1"/>
        <v/>
      </c>
      <c r="K21" s="222" t="str">
        <f t="shared" si="1"/>
        <v/>
      </c>
      <c r="L21" s="183" t="str">
        <f t="shared" si="2"/>
        <v/>
      </c>
      <c r="N21" s="15" t="s">
        <v>187</v>
      </c>
    </row>
    <row r="22" spans="3:14" ht="18" customHeight="1" x14ac:dyDescent="0.15">
      <c r="C22" s="216" t="str">
        <f>IF(表6!$C22="","",表6!$C22)</f>
        <v/>
      </c>
      <c r="D22" s="220" t="str">
        <f>IF(表6!$D22="","",表6!$D22)</f>
        <v/>
      </c>
      <c r="E22" s="319"/>
      <c r="F22" s="319"/>
      <c r="G22" s="220" t="str">
        <f t="shared" si="0"/>
        <v/>
      </c>
      <c r="H22" s="163" t="str">
        <f>IF(表6!$F22="","",表6!$F22)</f>
        <v/>
      </c>
      <c r="I22" s="222" t="str">
        <f>IF(H22="","",表6!G22)</f>
        <v/>
      </c>
      <c r="J22" s="222" t="str">
        <f t="shared" si="1"/>
        <v/>
      </c>
      <c r="K22" s="222" t="str">
        <f t="shared" si="1"/>
        <v/>
      </c>
      <c r="L22" s="183" t="str">
        <f t="shared" si="2"/>
        <v/>
      </c>
      <c r="N22" s="15" t="s">
        <v>188</v>
      </c>
    </row>
    <row r="23" spans="3:14" ht="18" hidden="1" customHeight="1" outlineLevel="1" x14ac:dyDescent="0.15">
      <c r="C23" s="216" t="str">
        <f>IF(表6!$C23="","",表6!$C23)</f>
        <v/>
      </c>
      <c r="D23" s="220" t="str">
        <f>IF(表6!$D23="","",表6!$D23)</f>
        <v/>
      </c>
      <c r="E23" s="319"/>
      <c r="F23" s="319"/>
      <c r="G23" s="220" t="str">
        <f t="shared" si="0"/>
        <v/>
      </c>
      <c r="H23" s="163" t="str">
        <f>IF(表6!$F23="","",表6!$F23)</f>
        <v/>
      </c>
      <c r="I23" s="222" t="str">
        <f>IF(H23="","",表6!G23)</f>
        <v/>
      </c>
      <c r="J23" s="222" t="str">
        <f t="shared" si="1"/>
        <v/>
      </c>
      <c r="K23" s="222" t="str">
        <f t="shared" si="1"/>
        <v/>
      </c>
      <c r="L23" s="183" t="str">
        <f t="shared" si="2"/>
        <v/>
      </c>
      <c r="N23" s="15" t="s">
        <v>189</v>
      </c>
    </row>
    <row r="24" spans="3:14" ht="18" hidden="1" customHeight="1" outlineLevel="1" x14ac:dyDescent="0.15">
      <c r="C24" s="216" t="str">
        <f>IF(表6!$C24="","",表6!$C24)</f>
        <v/>
      </c>
      <c r="D24" s="220" t="str">
        <f>IF(表6!$D24="","",表6!$D24)</f>
        <v/>
      </c>
      <c r="E24" s="319"/>
      <c r="F24" s="319"/>
      <c r="G24" s="220" t="str">
        <f t="shared" si="0"/>
        <v/>
      </c>
      <c r="H24" s="163" t="str">
        <f>IF(表6!$F24="","",表6!$F24)</f>
        <v/>
      </c>
      <c r="I24" s="222" t="str">
        <f>IF(H24="","",表6!G24)</f>
        <v/>
      </c>
      <c r="J24" s="222" t="str">
        <f t="shared" si="1"/>
        <v/>
      </c>
      <c r="K24" s="222" t="str">
        <f t="shared" si="1"/>
        <v/>
      </c>
      <c r="L24" s="183" t="str">
        <f t="shared" si="2"/>
        <v/>
      </c>
      <c r="N24" s="15" t="s">
        <v>190</v>
      </c>
    </row>
    <row r="25" spans="3:14" ht="18" hidden="1" customHeight="1" outlineLevel="1" x14ac:dyDescent="0.15">
      <c r="C25" s="216" t="str">
        <f>IF(表6!$C25="","",表6!$C25)</f>
        <v/>
      </c>
      <c r="D25" s="217" t="str">
        <f>IF(表6!$D25="","",表6!$D25)</f>
        <v/>
      </c>
      <c r="E25" s="318"/>
      <c r="F25" s="318"/>
      <c r="G25" s="217" t="str">
        <f t="shared" si="0"/>
        <v/>
      </c>
      <c r="H25" s="163" t="str">
        <f>IF(表6!$F25="","",表6!$F25)</f>
        <v/>
      </c>
      <c r="I25" s="222" t="str">
        <f>IF(H25="","",表6!G25)</f>
        <v/>
      </c>
      <c r="J25" s="222" t="str">
        <f t="shared" si="1"/>
        <v/>
      </c>
      <c r="K25" s="222" t="str">
        <f t="shared" si="1"/>
        <v/>
      </c>
      <c r="L25" s="183" t="str">
        <f t="shared" si="2"/>
        <v/>
      </c>
      <c r="N25" s="15" t="s">
        <v>191</v>
      </c>
    </row>
    <row r="26" spans="3:14" ht="18" hidden="1" customHeight="1" outlineLevel="1" x14ac:dyDescent="0.15">
      <c r="C26" s="216" t="str">
        <f>IF(表6!$C26="","",表6!$C26)</f>
        <v/>
      </c>
      <c r="D26" s="217" t="str">
        <f>IF(表6!$D26="","",表6!$D26)</f>
        <v/>
      </c>
      <c r="E26" s="318"/>
      <c r="F26" s="318"/>
      <c r="G26" s="217" t="str">
        <f t="shared" si="0"/>
        <v/>
      </c>
      <c r="H26" s="163" t="str">
        <f>IF(表6!$F26="","",表6!$F26)</f>
        <v/>
      </c>
      <c r="I26" s="222" t="str">
        <f>IF(H26="","",表6!G26)</f>
        <v/>
      </c>
      <c r="J26" s="222" t="str">
        <f t="shared" si="1"/>
        <v/>
      </c>
      <c r="K26" s="222" t="str">
        <f t="shared" si="1"/>
        <v/>
      </c>
      <c r="L26" s="183" t="str">
        <f t="shared" si="2"/>
        <v/>
      </c>
      <c r="N26" s="15" t="s">
        <v>192</v>
      </c>
    </row>
    <row r="27" spans="3:14" ht="18" hidden="1" customHeight="1" outlineLevel="1" x14ac:dyDescent="0.15">
      <c r="C27" s="216" t="str">
        <f>IF(表6!$C27="","",表6!$C27)</f>
        <v/>
      </c>
      <c r="D27" s="217" t="str">
        <f>IF(表6!$D27="","",表6!$D27)</f>
        <v/>
      </c>
      <c r="E27" s="318"/>
      <c r="F27" s="318"/>
      <c r="G27" s="217" t="str">
        <f t="shared" si="0"/>
        <v/>
      </c>
      <c r="H27" s="163" t="str">
        <f>IF(表6!$F27="","",表6!$F27)</f>
        <v/>
      </c>
      <c r="I27" s="222" t="str">
        <f>IF(H27="","",表6!G27)</f>
        <v/>
      </c>
      <c r="J27" s="222" t="str">
        <f t="shared" si="1"/>
        <v/>
      </c>
      <c r="K27" s="222" t="str">
        <f t="shared" si="1"/>
        <v/>
      </c>
      <c r="L27" s="183" t="str">
        <f t="shared" si="2"/>
        <v/>
      </c>
      <c r="N27" s="15" t="s">
        <v>193</v>
      </c>
    </row>
    <row r="28" spans="3:14" ht="18" hidden="1" customHeight="1" outlineLevel="1" x14ac:dyDescent="0.15">
      <c r="C28" s="216" t="str">
        <f>IF(表6!$C28="","",表6!$C28)</f>
        <v/>
      </c>
      <c r="D28" s="217" t="str">
        <f>IF(表6!$D28="","",表6!$D28)</f>
        <v/>
      </c>
      <c r="E28" s="318"/>
      <c r="F28" s="318"/>
      <c r="G28" s="217" t="str">
        <f t="shared" si="0"/>
        <v/>
      </c>
      <c r="H28" s="163" t="str">
        <f>IF(表6!$F28="","",表6!$F28)</f>
        <v/>
      </c>
      <c r="I28" s="222" t="str">
        <f>IF(H28="","",表6!G28)</f>
        <v/>
      </c>
      <c r="J28" s="222" t="str">
        <f t="shared" si="1"/>
        <v/>
      </c>
      <c r="K28" s="222" t="str">
        <f t="shared" si="1"/>
        <v/>
      </c>
      <c r="L28" s="183" t="str">
        <f t="shared" si="2"/>
        <v/>
      </c>
      <c r="N28" s="15" t="s">
        <v>194</v>
      </c>
    </row>
    <row r="29" spans="3:14" ht="18" hidden="1" customHeight="1" outlineLevel="1" x14ac:dyDescent="0.15">
      <c r="C29" s="216" t="str">
        <f>IF(表6!$C29="","",表6!$C29)</f>
        <v/>
      </c>
      <c r="D29" s="217" t="str">
        <f>IF(表6!$D29="","",表6!$D29)</f>
        <v/>
      </c>
      <c r="E29" s="318"/>
      <c r="F29" s="318"/>
      <c r="G29" s="217" t="str">
        <f t="shared" si="0"/>
        <v/>
      </c>
      <c r="H29" s="163" t="str">
        <f>IF(表6!$F29="","",表6!$F29)</f>
        <v/>
      </c>
      <c r="I29" s="222" t="str">
        <f>IF(H29="","",表6!G29)</f>
        <v/>
      </c>
      <c r="J29" s="222" t="str">
        <f t="shared" si="1"/>
        <v/>
      </c>
      <c r="K29" s="222" t="str">
        <f t="shared" si="1"/>
        <v/>
      </c>
      <c r="L29" s="183" t="str">
        <f t="shared" si="2"/>
        <v/>
      </c>
      <c r="N29" s="15" t="s">
        <v>195</v>
      </c>
    </row>
    <row r="30" spans="3:14" ht="18" hidden="1" customHeight="1" outlineLevel="1" x14ac:dyDescent="0.15">
      <c r="C30" s="216" t="str">
        <f>IF(表6!$C30="","",表6!$C30)</f>
        <v/>
      </c>
      <c r="D30" s="217" t="str">
        <f>IF(表6!$D30="","",表6!$D30)</f>
        <v/>
      </c>
      <c r="E30" s="318"/>
      <c r="F30" s="318"/>
      <c r="G30" s="217" t="str">
        <f t="shared" si="0"/>
        <v/>
      </c>
      <c r="H30" s="163" t="str">
        <f>IF(表6!$F30="","",表6!$F30)</f>
        <v/>
      </c>
      <c r="I30" s="222" t="str">
        <f>IF(H30="","",表6!G30)</f>
        <v/>
      </c>
      <c r="J30" s="222" t="str">
        <f t="shared" si="1"/>
        <v/>
      </c>
      <c r="K30" s="222" t="str">
        <f t="shared" si="1"/>
        <v/>
      </c>
      <c r="L30" s="183" t="str">
        <f t="shared" si="2"/>
        <v/>
      </c>
      <c r="N30" s="15" t="s">
        <v>196</v>
      </c>
    </row>
    <row r="31" spans="3:14" ht="18" hidden="1" customHeight="1" outlineLevel="1" x14ac:dyDescent="0.15">
      <c r="C31" s="216" t="str">
        <f>IF(表6!$C31="","",表6!$C31)</f>
        <v/>
      </c>
      <c r="D31" s="217" t="str">
        <f>IF(表6!$D31="","",表6!$D31)</f>
        <v/>
      </c>
      <c r="E31" s="318"/>
      <c r="F31" s="318"/>
      <c r="G31" s="217" t="str">
        <f t="shared" si="0"/>
        <v/>
      </c>
      <c r="H31" s="163" t="str">
        <f>IF(表6!$F31="","",表6!$F31)</f>
        <v/>
      </c>
      <c r="I31" s="222" t="str">
        <f>IF(H31="","",表6!G31)</f>
        <v/>
      </c>
      <c r="J31" s="222" t="str">
        <f t="shared" si="1"/>
        <v/>
      </c>
      <c r="K31" s="222" t="str">
        <f t="shared" si="1"/>
        <v/>
      </c>
      <c r="L31" s="183" t="str">
        <f t="shared" si="2"/>
        <v/>
      </c>
      <c r="N31" s="15" t="s">
        <v>197</v>
      </c>
    </row>
    <row r="32" spans="3:14" ht="18" hidden="1" customHeight="1" outlineLevel="1" x14ac:dyDescent="0.15">
      <c r="C32" s="216" t="str">
        <f>IF(表6!$C32="","",表6!$C32)</f>
        <v/>
      </c>
      <c r="D32" s="217" t="str">
        <f>IF(表6!$D32="","",表6!$D32)</f>
        <v/>
      </c>
      <c r="E32" s="318"/>
      <c r="F32" s="318"/>
      <c r="G32" s="217" t="str">
        <f t="shared" si="0"/>
        <v/>
      </c>
      <c r="H32" s="163" t="str">
        <f>IF(表6!$F32="","",表6!$F32)</f>
        <v/>
      </c>
      <c r="I32" s="222" t="str">
        <f>IF(H32="","",表6!G32)</f>
        <v/>
      </c>
      <c r="J32" s="222" t="str">
        <f t="shared" si="1"/>
        <v/>
      </c>
      <c r="K32" s="222" t="str">
        <f t="shared" si="1"/>
        <v/>
      </c>
      <c r="L32" s="183" t="str">
        <f t="shared" si="2"/>
        <v/>
      </c>
      <c r="N32" s="15" t="s">
        <v>198</v>
      </c>
    </row>
    <row r="33" spans="3:14" ht="18" hidden="1" customHeight="1" outlineLevel="1" x14ac:dyDescent="0.15">
      <c r="C33" s="216" t="str">
        <f>IF(表6!$C33="","",表6!$C33)</f>
        <v/>
      </c>
      <c r="D33" s="217" t="str">
        <f>IF(表6!$D33="","",表6!$D33)</f>
        <v/>
      </c>
      <c r="E33" s="318"/>
      <c r="F33" s="318"/>
      <c r="G33" s="217" t="str">
        <f t="shared" si="0"/>
        <v/>
      </c>
      <c r="H33" s="163" t="str">
        <f>IF(表6!$F33="","",表6!$F33)</f>
        <v/>
      </c>
      <c r="I33" s="222" t="str">
        <f>IF(H33="","",表6!G33)</f>
        <v/>
      </c>
      <c r="J33" s="222" t="str">
        <f t="shared" si="1"/>
        <v/>
      </c>
      <c r="K33" s="222" t="str">
        <f t="shared" si="1"/>
        <v/>
      </c>
      <c r="L33" s="183" t="str">
        <f t="shared" si="2"/>
        <v/>
      </c>
      <c r="N33" s="15" t="s">
        <v>199</v>
      </c>
    </row>
    <row r="34" spans="3:14" ht="18" hidden="1" customHeight="1" outlineLevel="1" x14ac:dyDescent="0.15">
      <c r="C34" s="216" t="str">
        <f>IF(表6!$C34="","",表6!$C34)</f>
        <v/>
      </c>
      <c r="D34" s="217" t="str">
        <f>IF(表6!$D34="","",表6!$D34)</f>
        <v/>
      </c>
      <c r="E34" s="318"/>
      <c r="F34" s="318"/>
      <c r="G34" s="217" t="str">
        <f t="shared" si="0"/>
        <v/>
      </c>
      <c r="H34" s="163" t="str">
        <f>IF(表6!$F34="","",表6!$F34)</f>
        <v/>
      </c>
      <c r="I34" s="222" t="str">
        <f>IF(H34="","",表6!G34)</f>
        <v/>
      </c>
      <c r="J34" s="222" t="str">
        <f t="shared" si="1"/>
        <v/>
      </c>
      <c r="K34" s="222" t="str">
        <f t="shared" si="1"/>
        <v/>
      </c>
      <c r="L34" s="183" t="str">
        <f t="shared" si="2"/>
        <v/>
      </c>
      <c r="N34" s="15" t="s">
        <v>200</v>
      </c>
    </row>
    <row r="35" spans="3:14" ht="18" hidden="1" customHeight="1" outlineLevel="1" x14ac:dyDescent="0.15">
      <c r="C35" s="216" t="str">
        <f>IF(表6!$C35="","",表6!$C35)</f>
        <v/>
      </c>
      <c r="D35" s="217" t="str">
        <f>IF(表6!$D35="","",表6!$D35)</f>
        <v/>
      </c>
      <c r="E35" s="318"/>
      <c r="F35" s="318"/>
      <c r="G35" s="217" t="str">
        <f t="shared" si="0"/>
        <v/>
      </c>
      <c r="H35" s="163" t="str">
        <f>IF(表6!$F35="","",表6!$F35)</f>
        <v/>
      </c>
      <c r="I35" s="222" t="str">
        <f>IF(H35="","",表6!G35)</f>
        <v/>
      </c>
      <c r="J35" s="222" t="str">
        <f t="shared" si="1"/>
        <v/>
      </c>
      <c r="K35" s="222" t="str">
        <f t="shared" si="1"/>
        <v/>
      </c>
      <c r="L35" s="183" t="str">
        <f t="shared" si="2"/>
        <v/>
      </c>
      <c r="N35" s="15" t="s">
        <v>201</v>
      </c>
    </row>
    <row r="36" spans="3:14" ht="18" hidden="1" customHeight="1" outlineLevel="1" x14ac:dyDescent="0.15">
      <c r="C36" s="216" t="str">
        <f>IF(表6!$C36="","",表6!$C36)</f>
        <v/>
      </c>
      <c r="D36" s="217" t="str">
        <f>IF(表6!$D36="","",表6!$D36)</f>
        <v/>
      </c>
      <c r="E36" s="318"/>
      <c r="F36" s="318"/>
      <c r="G36" s="217" t="str">
        <f t="shared" si="0"/>
        <v/>
      </c>
      <c r="H36" s="163" t="str">
        <f>IF(表6!$F36="","",表6!$F36)</f>
        <v/>
      </c>
      <c r="I36" s="222" t="str">
        <f>IF(H36="","",表6!G36)</f>
        <v/>
      </c>
      <c r="J36" s="222" t="str">
        <f t="shared" si="1"/>
        <v/>
      </c>
      <c r="K36" s="222" t="str">
        <f t="shared" si="1"/>
        <v/>
      </c>
      <c r="L36" s="183" t="str">
        <f t="shared" si="2"/>
        <v/>
      </c>
      <c r="N36" s="15" t="s">
        <v>202</v>
      </c>
    </row>
    <row r="37" spans="3:14" ht="18" hidden="1" customHeight="1" outlineLevel="1" x14ac:dyDescent="0.15">
      <c r="C37" s="216" t="str">
        <f>IF(表6!$C37="","",表6!$C37)</f>
        <v/>
      </c>
      <c r="D37" s="217" t="str">
        <f>IF(表6!$D37="","",表6!$D37)</f>
        <v/>
      </c>
      <c r="E37" s="318"/>
      <c r="F37" s="318"/>
      <c r="G37" s="217" t="str">
        <f t="shared" si="0"/>
        <v/>
      </c>
      <c r="H37" s="163" t="str">
        <f>IF(表6!$F37="","",表6!$F37)</f>
        <v/>
      </c>
      <c r="I37" s="222" t="str">
        <f>IF(H37="","",表6!G37)</f>
        <v/>
      </c>
      <c r="J37" s="222" t="str">
        <f t="shared" si="1"/>
        <v/>
      </c>
      <c r="K37" s="222" t="str">
        <f t="shared" si="1"/>
        <v/>
      </c>
      <c r="L37" s="183" t="str">
        <f t="shared" si="2"/>
        <v/>
      </c>
      <c r="N37" s="15" t="s">
        <v>203</v>
      </c>
    </row>
    <row r="38" spans="3:14" ht="18" hidden="1" customHeight="1" outlineLevel="1" x14ac:dyDescent="0.15">
      <c r="C38" s="216" t="str">
        <f>IF(表6!$C38="","",表6!$C38)</f>
        <v/>
      </c>
      <c r="D38" s="217" t="str">
        <f>IF(表6!$D38="","",表6!$D38)</f>
        <v/>
      </c>
      <c r="E38" s="318"/>
      <c r="F38" s="318"/>
      <c r="G38" s="217" t="str">
        <f t="shared" si="0"/>
        <v/>
      </c>
      <c r="H38" s="163" t="str">
        <f>IF(表6!$F38="","",表6!$F38)</f>
        <v/>
      </c>
      <c r="I38" s="222" t="str">
        <f>IF(H38="","",表6!G38)</f>
        <v/>
      </c>
      <c r="J38" s="222" t="str">
        <f t="shared" si="1"/>
        <v/>
      </c>
      <c r="K38" s="222" t="str">
        <f t="shared" si="1"/>
        <v/>
      </c>
      <c r="L38" s="183" t="str">
        <f t="shared" si="2"/>
        <v/>
      </c>
      <c r="N38" s="15" t="s">
        <v>204</v>
      </c>
    </row>
    <row r="39" spans="3:14" ht="18" hidden="1" customHeight="1" outlineLevel="1" x14ac:dyDescent="0.15">
      <c r="C39" s="216" t="str">
        <f>IF(表6!$C39="","",表6!$C39)</f>
        <v/>
      </c>
      <c r="D39" s="217" t="str">
        <f>IF(表6!$D39="","",表6!$D39)</f>
        <v/>
      </c>
      <c r="E39" s="318"/>
      <c r="F39" s="318"/>
      <c r="G39" s="217" t="str">
        <f t="shared" si="0"/>
        <v/>
      </c>
      <c r="H39" s="163" t="str">
        <f>IF(表6!$F39="","",表6!$F39)</f>
        <v/>
      </c>
      <c r="I39" s="222" t="str">
        <f>IF(H39="","",表6!G39)</f>
        <v/>
      </c>
      <c r="J39" s="222" t="str">
        <f t="shared" si="1"/>
        <v/>
      </c>
      <c r="K39" s="222" t="str">
        <f t="shared" si="1"/>
        <v/>
      </c>
      <c r="L39" s="183" t="str">
        <f t="shared" si="2"/>
        <v/>
      </c>
      <c r="N39" s="15" t="s">
        <v>205</v>
      </c>
    </row>
    <row r="40" spans="3:14" ht="18" hidden="1" customHeight="1" outlineLevel="1" x14ac:dyDescent="0.15">
      <c r="C40" s="216" t="str">
        <f>IF(表6!$C40="","",表6!$C40)</f>
        <v/>
      </c>
      <c r="D40" s="217" t="str">
        <f>IF(表6!$D40="","",表6!$D40)</f>
        <v/>
      </c>
      <c r="E40" s="318"/>
      <c r="F40" s="318"/>
      <c r="G40" s="217" t="str">
        <f t="shared" si="0"/>
        <v/>
      </c>
      <c r="H40" s="163" t="str">
        <f>IF(表6!$F40="","",表6!$F40)</f>
        <v/>
      </c>
      <c r="I40" s="222" t="str">
        <f>IF(H40="","",表6!G40)</f>
        <v/>
      </c>
      <c r="J40" s="222" t="str">
        <f t="shared" si="1"/>
        <v/>
      </c>
      <c r="K40" s="222" t="str">
        <f t="shared" si="1"/>
        <v/>
      </c>
      <c r="L40" s="183" t="str">
        <f t="shared" si="2"/>
        <v/>
      </c>
      <c r="N40" s="15" t="s">
        <v>206</v>
      </c>
    </row>
    <row r="41" spans="3:14" ht="18" hidden="1" customHeight="1" outlineLevel="1" x14ac:dyDescent="0.15">
      <c r="C41" s="216" t="str">
        <f>IF(表6!$C41="","",表6!$C41)</f>
        <v/>
      </c>
      <c r="D41" s="217" t="str">
        <f>IF(表6!$D41="","",表6!$D41)</f>
        <v/>
      </c>
      <c r="E41" s="318"/>
      <c r="F41" s="318"/>
      <c r="G41" s="217" t="str">
        <f t="shared" si="0"/>
        <v/>
      </c>
      <c r="H41" s="163" t="str">
        <f>IF(表6!$F41="","",表6!$F41)</f>
        <v/>
      </c>
      <c r="I41" s="222" t="str">
        <f>IF(H41="","",表6!G41)</f>
        <v/>
      </c>
      <c r="J41" s="222" t="str">
        <f t="shared" si="1"/>
        <v/>
      </c>
      <c r="K41" s="222" t="str">
        <f t="shared" si="1"/>
        <v/>
      </c>
      <c r="L41" s="183" t="str">
        <f t="shared" si="2"/>
        <v/>
      </c>
      <c r="N41" s="15" t="s">
        <v>207</v>
      </c>
    </row>
    <row r="42" spans="3:14" ht="18" hidden="1" customHeight="1" outlineLevel="1" x14ac:dyDescent="0.15">
      <c r="C42" s="216" t="str">
        <f>IF(表6!$C42="","",表6!$C42)</f>
        <v/>
      </c>
      <c r="D42" s="217" t="str">
        <f>IF(表6!$D42="","",表6!$D42)</f>
        <v/>
      </c>
      <c r="E42" s="318"/>
      <c r="F42" s="318"/>
      <c r="G42" s="217" t="str">
        <f t="shared" si="0"/>
        <v/>
      </c>
      <c r="H42" s="163" t="str">
        <f>IF(表6!$F42="","",表6!$F42)</f>
        <v/>
      </c>
      <c r="I42" s="222" t="str">
        <f>IF(H42="","",表6!G42)</f>
        <v/>
      </c>
      <c r="J42" s="222" t="str">
        <f t="shared" si="1"/>
        <v/>
      </c>
      <c r="K42" s="222" t="str">
        <f t="shared" si="1"/>
        <v/>
      </c>
      <c r="L42" s="183" t="str">
        <f t="shared" si="2"/>
        <v/>
      </c>
      <c r="N42" s="15" t="s">
        <v>208</v>
      </c>
    </row>
    <row r="43" spans="3:14" ht="18" customHeight="1" collapsed="1" x14ac:dyDescent="0.15">
      <c r="C43" s="216" t="str">
        <f>IF(表6!$C43="","",表6!$C43)</f>
        <v/>
      </c>
      <c r="D43" s="217" t="str">
        <f>IF(表6!$D43="","",表6!$D43)</f>
        <v/>
      </c>
      <c r="E43" s="318"/>
      <c r="F43" s="318"/>
      <c r="G43" s="217" t="str">
        <f t="shared" si="0"/>
        <v/>
      </c>
      <c r="H43" s="163" t="str">
        <f>IF(表6!$F43="","",表6!$F43)</f>
        <v/>
      </c>
      <c r="I43" s="222" t="str">
        <f>IF(H43="","",表6!G43)</f>
        <v/>
      </c>
      <c r="J43" s="222" t="str">
        <f t="shared" si="1"/>
        <v/>
      </c>
      <c r="K43" s="222" t="str">
        <f t="shared" si="1"/>
        <v/>
      </c>
      <c r="L43" s="183" t="str">
        <f t="shared" si="2"/>
        <v/>
      </c>
      <c r="N43" s="15" t="s">
        <v>209</v>
      </c>
    </row>
    <row r="44" spans="3:14" ht="18" customHeight="1" x14ac:dyDescent="0.15">
      <c r="C44" s="216" t="str">
        <f>IF(表6!$C44="","",表6!$C44)</f>
        <v/>
      </c>
      <c r="D44" s="217" t="str">
        <f>IF(表6!$D44="","",表6!$D44)</f>
        <v/>
      </c>
      <c r="E44" s="318"/>
      <c r="F44" s="318"/>
      <c r="G44" s="217" t="str">
        <f t="shared" si="0"/>
        <v/>
      </c>
      <c r="H44" s="163" t="str">
        <f>IF(表6!$F44="","",表6!$F44)</f>
        <v/>
      </c>
      <c r="I44" s="222" t="str">
        <f>IF(H44="","",表6!G44)</f>
        <v/>
      </c>
      <c r="J44" s="222" t="str">
        <f t="shared" si="1"/>
        <v/>
      </c>
      <c r="K44" s="222" t="str">
        <f t="shared" si="1"/>
        <v/>
      </c>
      <c r="L44" s="183" t="str">
        <f t="shared" si="2"/>
        <v/>
      </c>
      <c r="N44" s="15" t="s">
        <v>210</v>
      </c>
    </row>
    <row r="45" spans="3:14" ht="18" customHeight="1" x14ac:dyDescent="0.15">
      <c r="C45" s="216" t="str">
        <f>IF(表6!$C45="","",表6!$C45)</f>
        <v/>
      </c>
      <c r="D45" s="217" t="str">
        <f>IF(表6!$D45="","",表6!$D45)</f>
        <v/>
      </c>
      <c r="E45" s="318"/>
      <c r="F45" s="318"/>
      <c r="G45" s="217" t="str">
        <f t="shared" si="0"/>
        <v/>
      </c>
      <c r="H45" s="163" t="str">
        <f>IF(表6!$F45="","",表6!$F45)</f>
        <v/>
      </c>
      <c r="I45" s="222" t="str">
        <f>IF(H45="","",表6!G45)</f>
        <v/>
      </c>
      <c r="J45" s="222" t="str">
        <f t="shared" si="1"/>
        <v/>
      </c>
      <c r="K45" s="222" t="str">
        <f t="shared" si="1"/>
        <v/>
      </c>
      <c r="L45" s="183" t="str">
        <f t="shared" si="2"/>
        <v/>
      </c>
      <c r="N45" s="15" t="s">
        <v>211</v>
      </c>
    </row>
    <row r="46" spans="3:14" ht="18" customHeight="1" x14ac:dyDescent="0.15">
      <c r="C46" s="216" t="str">
        <f>IF(表6!$C46="","",表6!$C46)</f>
        <v/>
      </c>
      <c r="D46" s="217" t="str">
        <f>IF(表6!$D46="","",表6!$D46)</f>
        <v/>
      </c>
      <c r="E46" s="318"/>
      <c r="F46" s="318"/>
      <c r="G46" s="217" t="str">
        <f t="shared" si="0"/>
        <v/>
      </c>
      <c r="H46" s="163" t="str">
        <f>IF(表6!$F46="","",表6!$F46)</f>
        <v/>
      </c>
      <c r="I46" s="222" t="str">
        <f>IF(H46="","",表6!G46)</f>
        <v/>
      </c>
      <c r="J46" s="222" t="str">
        <f t="shared" si="1"/>
        <v/>
      </c>
      <c r="K46" s="222" t="str">
        <f t="shared" si="1"/>
        <v/>
      </c>
      <c r="L46" s="183" t="str">
        <f t="shared" si="2"/>
        <v/>
      </c>
      <c r="N46" s="15" t="s">
        <v>212</v>
      </c>
    </row>
    <row r="47" spans="3:14" ht="18" customHeight="1" x14ac:dyDescent="0.15">
      <c r="C47" s="216" t="str">
        <f>IF(表6!$C47="","",表6!$C47)</f>
        <v/>
      </c>
      <c r="D47" s="217" t="str">
        <f>IF(表6!$D47="","",表6!$D47)</f>
        <v/>
      </c>
      <c r="E47" s="318"/>
      <c r="F47" s="318"/>
      <c r="G47" s="217" t="str">
        <f t="shared" si="0"/>
        <v/>
      </c>
      <c r="H47" s="163" t="str">
        <f>IF(表6!$F47="","",表6!$F47)</f>
        <v/>
      </c>
      <c r="I47" s="222" t="str">
        <f>IF(H47="","",表6!G47)</f>
        <v/>
      </c>
      <c r="J47" s="222" t="str">
        <f t="shared" si="1"/>
        <v/>
      </c>
      <c r="K47" s="222" t="str">
        <f t="shared" si="1"/>
        <v/>
      </c>
      <c r="L47" s="183" t="str">
        <f t="shared" si="2"/>
        <v/>
      </c>
      <c r="N47" s="15" t="s">
        <v>213</v>
      </c>
    </row>
    <row r="48" spans="3:14" ht="18" customHeight="1" x14ac:dyDescent="0.15">
      <c r="C48" s="216" t="str">
        <f>IF(表6!$C48="","",表6!$C48)</f>
        <v/>
      </c>
      <c r="D48" s="217" t="str">
        <f>IF(表6!$D48="","",表6!$D48)</f>
        <v/>
      </c>
      <c r="E48" s="318"/>
      <c r="F48" s="318"/>
      <c r="G48" s="217" t="str">
        <f t="shared" si="0"/>
        <v/>
      </c>
      <c r="H48" s="163" t="str">
        <f>IF(表6!$F48="","",表6!$F48)</f>
        <v/>
      </c>
      <c r="I48" s="222" t="str">
        <f>IF(H48="","",表6!G48)</f>
        <v/>
      </c>
      <c r="J48" s="222" t="str">
        <f t="shared" si="1"/>
        <v/>
      </c>
      <c r="K48" s="222" t="str">
        <f t="shared" si="1"/>
        <v/>
      </c>
      <c r="L48" s="183" t="str">
        <f t="shared" si="2"/>
        <v/>
      </c>
      <c r="N48" s="15" t="s">
        <v>214</v>
      </c>
    </row>
    <row r="49" spans="3:14" ht="18" customHeight="1" x14ac:dyDescent="0.15">
      <c r="C49" s="216" t="str">
        <f>IF(表6!$C49="","",表6!$C49)</f>
        <v/>
      </c>
      <c r="D49" s="217" t="str">
        <f>IF(表6!$D49="","",表6!$D49)</f>
        <v/>
      </c>
      <c r="E49" s="318"/>
      <c r="F49" s="318"/>
      <c r="G49" s="217" t="str">
        <f t="shared" si="0"/>
        <v/>
      </c>
      <c r="H49" s="163" t="str">
        <f>IF(表6!$F49="","",表6!$F49)</f>
        <v/>
      </c>
      <c r="I49" s="222" t="str">
        <f>IF(H49="","",表6!G49)</f>
        <v/>
      </c>
      <c r="J49" s="222" t="str">
        <f t="shared" si="1"/>
        <v/>
      </c>
      <c r="K49" s="222" t="str">
        <f t="shared" si="1"/>
        <v/>
      </c>
      <c r="L49" s="183" t="str">
        <f t="shared" si="2"/>
        <v/>
      </c>
      <c r="N49" s="15" t="s">
        <v>215</v>
      </c>
    </row>
    <row r="50" spans="3:14" ht="18" customHeight="1" x14ac:dyDescent="0.15">
      <c r="C50" s="216"/>
      <c r="D50" s="217"/>
      <c r="E50" s="318"/>
      <c r="F50" s="318"/>
      <c r="G50" s="217" t="str">
        <f t="shared" si="0"/>
        <v/>
      </c>
      <c r="H50" s="163"/>
      <c r="I50" s="222"/>
      <c r="J50" s="222" t="str">
        <f t="shared" si="1"/>
        <v/>
      </c>
      <c r="K50" s="222" t="str">
        <f t="shared" si="1"/>
        <v/>
      </c>
      <c r="L50" s="183" t="str">
        <f t="shared" si="2"/>
        <v/>
      </c>
      <c r="N50" s="15" t="s">
        <v>216</v>
      </c>
    </row>
    <row r="51" spans="3:14" ht="18" customHeight="1" x14ac:dyDescent="0.15">
      <c r="C51" s="216"/>
      <c r="D51" s="217"/>
      <c r="E51" s="318"/>
      <c r="F51" s="318"/>
      <c r="G51" s="217" t="str">
        <f t="shared" si="0"/>
        <v/>
      </c>
      <c r="H51" s="163"/>
      <c r="I51" s="222"/>
      <c r="J51" s="222" t="str">
        <f t="shared" si="1"/>
        <v/>
      </c>
      <c r="K51" s="222" t="str">
        <f t="shared" si="1"/>
        <v/>
      </c>
      <c r="L51" s="183" t="str">
        <f t="shared" si="2"/>
        <v/>
      </c>
      <c r="N51" s="15" t="s">
        <v>217</v>
      </c>
    </row>
    <row r="52" spans="3:14" ht="18" customHeight="1" thickBot="1" x14ac:dyDescent="0.2">
      <c r="C52" s="216"/>
      <c r="D52" s="217"/>
      <c r="E52" s="318"/>
      <c r="F52" s="318"/>
      <c r="G52" s="217" t="str">
        <f t="shared" si="0"/>
        <v/>
      </c>
      <c r="H52" s="163"/>
      <c r="I52" s="222"/>
      <c r="J52" s="222" t="str">
        <f t="shared" si="1"/>
        <v/>
      </c>
      <c r="K52" s="222" t="str">
        <f t="shared" si="1"/>
        <v/>
      </c>
      <c r="L52" s="183" t="str">
        <f t="shared" si="2"/>
        <v/>
      </c>
      <c r="N52" s="15" t="s">
        <v>218</v>
      </c>
    </row>
    <row r="53" spans="3:14" ht="18" hidden="1" customHeight="1" outlineLevel="1" x14ac:dyDescent="0.15">
      <c r="C53" s="216" t="str">
        <f>IF(表6!$C50="","",表6!$C50)</f>
        <v/>
      </c>
      <c r="D53" s="217" t="str">
        <f>IF(表6!$D50="","",表6!$D50)</f>
        <v/>
      </c>
      <c r="E53" s="225"/>
      <c r="F53" s="225"/>
      <c r="G53" s="217" t="str">
        <f t="shared" si="0"/>
        <v/>
      </c>
      <c r="H53" s="163" t="str">
        <f>IF(表6!$F50="","",表6!$F50)</f>
        <v/>
      </c>
      <c r="I53" s="222" t="str">
        <f>IF(H53="","",表6!G50)</f>
        <v/>
      </c>
      <c r="J53" s="222" t="str">
        <f t="shared" si="1"/>
        <v/>
      </c>
      <c r="K53" s="222" t="str">
        <f t="shared" si="1"/>
        <v/>
      </c>
      <c r="L53" s="183" t="str">
        <f t="shared" si="2"/>
        <v/>
      </c>
      <c r="N53" s="15" t="s">
        <v>219</v>
      </c>
    </row>
    <row r="54" spans="3:14" ht="18" hidden="1" customHeight="1" outlineLevel="1" x14ac:dyDescent="0.15">
      <c r="C54" s="216" t="str">
        <f>IF(表6!$C51="","",表6!$C51)</f>
        <v/>
      </c>
      <c r="D54" s="217" t="str">
        <f>IF(表6!$D51="","",表6!$D51)</f>
        <v/>
      </c>
      <c r="E54" s="225"/>
      <c r="F54" s="225"/>
      <c r="G54" s="217" t="str">
        <f t="shared" si="0"/>
        <v/>
      </c>
      <c r="H54" s="163" t="str">
        <f>IF(表6!$F51="","",表6!$F51)</f>
        <v/>
      </c>
      <c r="I54" s="222" t="str">
        <f>IF(H54="","",表6!G51)</f>
        <v/>
      </c>
      <c r="J54" s="222" t="str">
        <f t="shared" si="1"/>
        <v/>
      </c>
      <c r="K54" s="222" t="str">
        <f t="shared" si="1"/>
        <v/>
      </c>
      <c r="L54" s="183" t="str">
        <f t="shared" si="2"/>
        <v/>
      </c>
      <c r="N54" s="15" t="s">
        <v>220</v>
      </c>
    </row>
    <row r="55" spans="3:14" ht="18" hidden="1" customHeight="1" outlineLevel="1" x14ac:dyDescent="0.15">
      <c r="C55" s="216" t="str">
        <f>IF(表6!$C52="","",表6!$C52)</f>
        <v/>
      </c>
      <c r="D55" s="217" t="str">
        <f>IF(表6!$D52="","",表6!$D52)</f>
        <v/>
      </c>
      <c r="E55" s="225"/>
      <c r="F55" s="225"/>
      <c r="G55" s="217" t="str">
        <f t="shared" si="0"/>
        <v/>
      </c>
      <c r="H55" s="163" t="str">
        <f>IF(表6!$F52="","",表6!$F52)</f>
        <v/>
      </c>
      <c r="I55" s="222" t="str">
        <f>IF(H55="","",表6!G52)</f>
        <v/>
      </c>
      <c r="J55" s="222" t="str">
        <f t="shared" si="1"/>
        <v/>
      </c>
      <c r="K55" s="222" t="str">
        <f t="shared" si="1"/>
        <v/>
      </c>
      <c r="L55" s="183" t="str">
        <f t="shared" si="2"/>
        <v/>
      </c>
      <c r="N55" s="15" t="s">
        <v>221</v>
      </c>
    </row>
    <row r="56" spans="3:14" ht="18" hidden="1" customHeight="1" outlineLevel="1" x14ac:dyDescent="0.15">
      <c r="C56" s="216" t="str">
        <f>IF(表6!$C53="","",表6!$C53)</f>
        <v/>
      </c>
      <c r="D56" s="217" t="str">
        <f>IF(表6!$D53="","",表6!$D53)</f>
        <v/>
      </c>
      <c r="E56" s="225"/>
      <c r="F56" s="225"/>
      <c r="G56" s="217" t="str">
        <f t="shared" si="0"/>
        <v/>
      </c>
      <c r="H56" s="163" t="str">
        <f>IF(表6!$F53="","",表6!$F53)</f>
        <v/>
      </c>
      <c r="I56" s="222" t="str">
        <f>IF(H56="","",表6!G53)</f>
        <v/>
      </c>
      <c r="J56" s="222" t="str">
        <f t="shared" si="1"/>
        <v/>
      </c>
      <c r="K56" s="222" t="str">
        <f t="shared" si="1"/>
        <v/>
      </c>
      <c r="L56" s="183" t="str">
        <f t="shared" si="2"/>
        <v/>
      </c>
      <c r="N56" s="15" t="s">
        <v>222</v>
      </c>
    </row>
    <row r="57" spans="3:14" ht="18" hidden="1" customHeight="1" outlineLevel="1" x14ac:dyDescent="0.15">
      <c r="C57" s="216" t="str">
        <f>IF(表6!$C54="","",表6!$C54)</f>
        <v/>
      </c>
      <c r="D57" s="217" t="str">
        <f>IF(表6!$D54="","",表6!$D54)</f>
        <v/>
      </c>
      <c r="E57" s="225"/>
      <c r="F57" s="225"/>
      <c r="G57" s="217" t="str">
        <f t="shared" si="0"/>
        <v/>
      </c>
      <c r="H57" s="163" t="str">
        <f>IF(表6!$F54="","",表6!$F54)</f>
        <v/>
      </c>
      <c r="I57" s="222" t="str">
        <f>IF(H57="","",表6!G54)</f>
        <v/>
      </c>
      <c r="J57" s="222" t="str">
        <f t="shared" si="1"/>
        <v/>
      </c>
      <c r="K57" s="222" t="str">
        <f t="shared" si="1"/>
        <v/>
      </c>
      <c r="L57" s="183" t="str">
        <f t="shared" si="2"/>
        <v/>
      </c>
      <c r="N57" s="15" t="s">
        <v>223</v>
      </c>
    </row>
    <row r="58" spans="3:14" ht="18" hidden="1" customHeight="1" outlineLevel="1" x14ac:dyDescent="0.15">
      <c r="C58" s="216" t="str">
        <f>IF(表6!$C55="","",表6!$C55)</f>
        <v/>
      </c>
      <c r="D58" s="217" t="str">
        <f>IF(表6!$D55="","",表6!$D55)</f>
        <v/>
      </c>
      <c r="E58" s="225"/>
      <c r="F58" s="225"/>
      <c r="G58" s="217" t="str">
        <f t="shared" si="0"/>
        <v/>
      </c>
      <c r="H58" s="163" t="str">
        <f>IF(表6!$F55="","",表6!$F55)</f>
        <v/>
      </c>
      <c r="I58" s="222" t="str">
        <f>IF(H58="","",表6!G55)</f>
        <v/>
      </c>
      <c r="J58" s="222" t="str">
        <f t="shared" si="1"/>
        <v/>
      </c>
      <c r="K58" s="222" t="str">
        <f t="shared" si="1"/>
        <v/>
      </c>
      <c r="L58" s="183" t="str">
        <f t="shared" si="2"/>
        <v/>
      </c>
      <c r="N58" s="15" t="s">
        <v>224</v>
      </c>
    </row>
    <row r="59" spans="3:14" ht="18" hidden="1" customHeight="1" outlineLevel="1" x14ac:dyDescent="0.15">
      <c r="C59" s="216" t="str">
        <f>IF(表6!$C56="","",表6!$C56)</f>
        <v/>
      </c>
      <c r="D59" s="217" t="str">
        <f>IF(表6!$D56="","",表6!$D56)</f>
        <v/>
      </c>
      <c r="E59" s="225"/>
      <c r="F59" s="225"/>
      <c r="G59" s="217" t="str">
        <f t="shared" si="0"/>
        <v/>
      </c>
      <c r="H59" s="163" t="str">
        <f>IF(表6!$F56="","",表6!$F56)</f>
        <v/>
      </c>
      <c r="I59" s="222" t="str">
        <f>IF(H59="","",表6!G56)</f>
        <v/>
      </c>
      <c r="J59" s="222" t="str">
        <f t="shared" si="1"/>
        <v/>
      </c>
      <c r="K59" s="222" t="str">
        <f t="shared" si="1"/>
        <v/>
      </c>
      <c r="L59" s="183" t="str">
        <f t="shared" si="2"/>
        <v/>
      </c>
      <c r="N59" s="15" t="s">
        <v>225</v>
      </c>
    </row>
    <row r="60" spans="3:14" ht="18" hidden="1" customHeight="1" outlineLevel="1" x14ac:dyDescent="0.15">
      <c r="C60" s="216" t="str">
        <f>IF(表6!$C57="","",表6!$C57)</f>
        <v/>
      </c>
      <c r="D60" s="217" t="str">
        <f>IF(表6!$D57="","",表6!$D57)</f>
        <v/>
      </c>
      <c r="E60" s="225"/>
      <c r="F60" s="225"/>
      <c r="G60" s="217" t="str">
        <f t="shared" si="0"/>
        <v/>
      </c>
      <c r="H60" s="163" t="str">
        <f>IF(表6!$F57="","",表6!$F57)</f>
        <v/>
      </c>
      <c r="I60" s="222" t="str">
        <f>IF(H60="","",表6!G57)</f>
        <v/>
      </c>
      <c r="J60" s="222" t="str">
        <f t="shared" si="1"/>
        <v/>
      </c>
      <c r="K60" s="222" t="str">
        <f t="shared" si="1"/>
        <v/>
      </c>
      <c r="L60" s="183" t="str">
        <f t="shared" si="2"/>
        <v/>
      </c>
      <c r="N60" s="15" t="s">
        <v>226</v>
      </c>
    </row>
    <row r="61" spans="3:14" ht="18" hidden="1" customHeight="1" outlineLevel="1" x14ac:dyDescent="0.15">
      <c r="C61" s="216" t="str">
        <f>IF(表6!$C58="","",表6!$C58)</f>
        <v/>
      </c>
      <c r="D61" s="217" t="str">
        <f>IF(表6!$D58="","",表6!$D58)</f>
        <v/>
      </c>
      <c r="E61" s="225"/>
      <c r="F61" s="225"/>
      <c r="G61" s="217" t="str">
        <f t="shared" si="0"/>
        <v/>
      </c>
      <c r="H61" s="163" t="str">
        <f>IF(表6!$F58="","",表6!$F58)</f>
        <v/>
      </c>
      <c r="I61" s="222" t="str">
        <f>IF(H61="","",表6!G58)</f>
        <v/>
      </c>
      <c r="J61" s="222" t="str">
        <f t="shared" si="1"/>
        <v/>
      </c>
      <c r="K61" s="222" t="str">
        <f t="shared" si="1"/>
        <v/>
      </c>
      <c r="L61" s="183" t="str">
        <f t="shared" si="2"/>
        <v/>
      </c>
      <c r="N61" s="15" t="s">
        <v>227</v>
      </c>
    </row>
    <row r="62" spans="3:14" ht="18" hidden="1" customHeight="1" outlineLevel="1" x14ac:dyDescent="0.15">
      <c r="C62" s="216" t="str">
        <f>IF(表6!$C59="","",表6!$C59)</f>
        <v/>
      </c>
      <c r="D62" s="217" t="str">
        <f>IF(表6!$D59="","",表6!$D59)</f>
        <v/>
      </c>
      <c r="E62" s="225"/>
      <c r="F62" s="225"/>
      <c r="G62" s="217" t="str">
        <f t="shared" si="0"/>
        <v/>
      </c>
      <c r="H62" s="163" t="str">
        <f>IF(表6!$F59="","",表6!$F59)</f>
        <v/>
      </c>
      <c r="I62" s="222" t="str">
        <f>IF(H62="","",表6!G59)</f>
        <v/>
      </c>
      <c r="J62" s="222" t="str">
        <f t="shared" si="1"/>
        <v/>
      </c>
      <c r="K62" s="222" t="str">
        <f t="shared" si="1"/>
        <v/>
      </c>
      <c r="L62" s="183" t="str">
        <f t="shared" si="2"/>
        <v/>
      </c>
      <c r="N62" s="15" t="s">
        <v>228</v>
      </c>
    </row>
    <row r="63" spans="3:14" ht="18" hidden="1" customHeight="1" outlineLevel="1" x14ac:dyDescent="0.15">
      <c r="C63" s="216" t="str">
        <f>IF(表6!$C60="","",表6!$C60)</f>
        <v/>
      </c>
      <c r="D63" s="217" t="str">
        <f>IF(表6!$D60="","",表6!$D60)</f>
        <v/>
      </c>
      <c r="E63" s="225"/>
      <c r="F63" s="225"/>
      <c r="G63" s="217" t="str">
        <f t="shared" si="0"/>
        <v/>
      </c>
      <c r="H63" s="163" t="str">
        <f>IF(表6!$F60="","",表6!$F60)</f>
        <v/>
      </c>
      <c r="I63" s="222" t="str">
        <f>IF(H63="","",表6!G60)</f>
        <v/>
      </c>
      <c r="J63" s="222" t="str">
        <f t="shared" si="1"/>
        <v/>
      </c>
      <c r="K63" s="222" t="str">
        <f t="shared" si="1"/>
        <v/>
      </c>
      <c r="L63" s="183" t="str">
        <f t="shared" si="2"/>
        <v/>
      </c>
      <c r="N63" s="15" t="s">
        <v>229</v>
      </c>
    </row>
    <row r="64" spans="3:14" ht="18" hidden="1" customHeight="1" outlineLevel="1" x14ac:dyDescent="0.15">
      <c r="C64" s="216" t="str">
        <f>IF(表6!$C61="","",表6!$C61)</f>
        <v/>
      </c>
      <c r="D64" s="217" t="str">
        <f>IF(表6!$D61="","",表6!$D61)</f>
        <v/>
      </c>
      <c r="E64" s="225"/>
      <c r="F64" s="225"/>
      <c r="G64" s="217" t="str">
        <f t="shared" si="0"/>
        <v/>
      </c>
      <c r="H64" s="163" t="str">
        <f>IF(表6!$F61="","",表6!$F61)</f>
        <v/>
      </c>
      <c r="I64" s="222" t="str">
        <f>IF(H64="","",表6!G61)</f>
        <v/>
      </c>
      <c r="J64" s="222" t="str">
        <f t="shared" si="1"/>
        <v/>
      </c>
      <c r="K64" s="222" t="str">
        <f t="shared" si="1"/>
        <v/>
      </c>
      <c r="L64" s="183" t="str">
        <f t="shared" si="2"/>
        <v/>
      </c>
      <c r="N64" s="15" t="s">
        <v>230</v>
      </c>
    </row>
    <row r="65" spans="3:14" ht="18" hidden="1" customHeight="1" outlineLevel="1" x14ac:dyDescent="0.15">
      <c r="C65" s="216" t="str">
        <f>IF(表6!$C62="","",表6!$C62)</f>
        <v/>
      </c>
      <c r="D65" s="217" t="str">
        <f>IF(表6!$D62="","",表6!$D62)</f>
        <v/>
      </c>
      <c r="E65" s="225"/>
      <c r="F65" s="225"/>
      <c r="G65" s="217" t="str">
        <f t="shared" si="0"/>
        <v/>
      </c>
      <c r="H65" s="163" t="str">
        <f>IF(表6!$F62="","",表6!$F62)</f>
        <v/>
      </c>
      <c r="I65" s="222" t="str">
        <f>IF(H65="","",表6!G62)</f>
        <v/>
      </c>
      <c r="J65" s="222" t="str">
        <f t="shared" si="1"/>
        <v/>
      </c>
      <c r="K65" s="222" t="str">
        <f t="shared" si="1"/>
        <v/>
      </c>
      <c r="L65" s="183" t="str">
        <f t="shared" si="2"/>
        <v/>
      </c>
      <c r="N65" s="15" t="s">
        <v>231</v>
      </c>
    </row>
    <row r="66" spans="3:14" ht="18" hidden="1" customHeight="1" outlineLevel="1" x14ac:dyDescent="0.15">
      <c r="C66" s="216" t="str">
        <f>IF(表6!$C63="","",表6!$C63)</f>
        <v/>
      </c>
      <c r="D66" s="217" t="str">
        <f>IF(表6!$D63="","",表6!$D63)</f>
        <v/>
      </c>
      <c r="E66" s="225"/>
      <c r="F66" s="225"/>
      <c r="G66" s="217" t="str">
        <f t="shared" si="0"/>
        <v/>
      </c>
      <c r="H66" s="163" t="str">
        <f>IF(表6!$F63="","",表6!$F63)</f>
        <v/>
      </c>
      <c r="I66" s="222" t="str">
        <f>IF(H66="","",表6!G63)</f>
        <v/>
      </c>
      <c r="J66" s="222" t="str">
        <f t="shared" si="1"/>
        <v/>
      </c>
      <c r="K66" s="222" t="str">
        <f t="shared" si="1"/>
        <v/>
      </c>
      <c r="L66" s="183" t="str">
        <f t="shared" si="2"/>
        <v/>
      </c>
      <c r="N66" s="15" t="s">
        <v>232</v>
      </c>
    </row>
    <row r="67" spans="3:14" ht="18" hidden="1" customHeight="1" outlineLevel="1" x14ac:dyDescent="0.15">
      <c r="C67" s="216" t="str">
        <f>IF(表6!$C64="","",表6!$C64)</f>
        <v/>
      </c>
      <c r="D67" s="217" t="str">
        <f>IF(表6!$D64="","",表6!$D64)</f>
        <v/>
      </c>
      <c r="E67" s="225"/>
      <c r="F67" s="225"/>
      <c r="G67" s="217" t="str">
        <f t="shared" si="0"/>
        <v/>
      </c>
      <c r="H67" s="163" t="str">
        <f>IF(表6!$F64="","",表6!$F64)</f>
        <v/>
      </c>
      <c r="I67" s="222" t="str">
        <f>IF(H67="","",表6!G64)</f>
        <v/>
      </c>
      <c r="J67" s="222" t="str">
        <f t="shared" si="1"/>
        <v/>
      </c>
      <c r="K67" s="222" t="str">
        <f t="shared" si="1"/>
        <v/>
      </c>
      <c r="L67" s="183" t="str">
        <f t="shared" si="2"/>
        <v/>
      </c>
      <c r="N67" s="15" t="s">
        <v>233</v>
      </c>
    </row>
    <row r="68" spans="3:14" ht="18" hidden="1" customHeight="1" outlineLevel="1" x14ac:dyDescent="0.15">
      <c r="C68" s="216" t="str">
        <f>IF(表6!$C65="","",表6!$C65)</f>
        <v/>
      </c>
      <c r="D68" s="217" t="str">
        <f>IF(表6!$D65="","",表6!$D65)</f>
        <v/>
      </c>
      <c r="E68" s="225"/>
      <c r="F68" s="225"/>
      <c r="G68" s="217" t="str">
        <f t="shared" si="0"/>
        <v/>
      </c>
      <c r="H68" s="163" t="str">
        <f>IF(表6!$F65="","",表6!$F65)</f>
        <v/>
      </c>
      <c r="I68" s="222" t="str">
        <f>IF(H68="","",表6!G65)</f>
        <v/>
      </c>
      <c r="J68" s="222" t="str">
        <f t="shared" si="1"/>
        <v/>
      </c>
      <c r="K68" s="222" t="str">
        <f t="shared" si="1"/>
        <v/>
      </c>
      <c r="L68" s="183" t="str">
        <f t="shared" si="2"/>
        <v/>
      </c>
      <c r="N68" s="15" t="s">
        <v>234</v>
      </c>
    </row>
    <row r="69" spans="3:14" ht="18" hidden="1" customHeight="1" outlineLevel="1" x14ac:dyDescent="0.15">
      <c r="C69" s="216" t="str">
        <f>IF(表6!$C66="","",表6!$C66)</f>
        <v/>
      </c>
      <c r="D69" s="217" t="str">
        <f>IF(表6!$D66="","",表6!$D66)</f>
        <v/>
      </c>
      <c r="E69" s="225"/>
      <c r="F69" s="225"/>
      <c r="G69" s="217" t="str">
        <f t="shared" si="0"/>
        <v/>
      </c>
      <c r="H69" s="163" t="str">
        <f>IF(表6!$F66="","",表6!$F66)</f>
        <v/>
      </c>
      <c r="I69" s="222" t="str">
        <f>IF(H69="","",表6!G66)</f>
        <v/>
      </c>
      <c r="J69" s="222" t="str">
        <f t="shared" si="1"/>
        <v/>
      </c>
      <c r="K69" s="222" t="str">
        <f t="shared" si="1"/>
        <v/>
      </c>
      <c r="L69" s="183" t="str">
        <f t="shared" si="2"/>
        <v/>
      </c>
      <c r="N69" s="15" t="s">
        <v>235</v>
      </c>
    </row>
    <row r="70" spans="3:14" ht="18" hidden="1" customHeight="1" outlineLevel="1" x14ac:dyDescent="0.15">
      <c r="C70" s="216" t="str">
        <f>IF(表6!$C67="","",表6!$C67)</f>
        <v/>
      </c>
      <c r="D70" s="217" t="str">
        <f>IF(表6!$D67="","",表6!$D67)</f>
        <v/>
      </c>
      <c r="E70" s="225"/>
      <c r="F70" s="225"/>
      <c r="G70" s="217" t="str">
        <f t="shared" si="0"/>
        <v/>
      </c>
      <c r="H70" s="163" t="str">
        <f>IF(表6!$F67="","",表6!$F67)</f>
        <v/>
      </c>
      <c r="I70" s="222" t="str">
        <f>IF(H70="","",表6!G67)</f>
        <v/>
      </c>
      <c r="J70" s="222" t="str">
        <f t="shared" si="1"/>
        <v/>
      </c>
      <c r="K70" s="222" t="str">
        <f t="shared" si="1"/>
        <v/>
      </c>
      <c r="L70" s="183" t="str">
        <f t="shared" si="2"/>
        <v/>
      </c>
      <c r="N70" s="15" t="s">
        <v>236</v>
      </c>
    </row>
    <row r="71" spans="3:14" ht="18" hidden="1" customHeight="1" outlineLevel="1" x14ac:dyDescent="0.15">
      <c r="C71" s="216" t="str">
        <f>IF(表6!$C68="","",表6!$C68)</f>
        <v/>
      </c>
      <c r="D71" s="217" t="str">
        <f>IF(表6!$D68="","",表6!$D68)</f>
        <v/>
      </c>
      <c r="E71" s="225"/>
      <c r="F71" s="225"/>
      <c r="G71" s="217" t="str">
        <f t="shared" si="0"/>
        <v/>
      </c>
      <c r="H71" s="163" t="str">
        <f>IF(表6!$F68="","",表6!$F68)</f>
        <v/>
      </c>
      <c r="I71" s="222" t="str">
        <f>IF(H71="","",表6!G68)</f>
        <v/>
      </c>
      <c r="J71" s="222" t="str">
        <f t="shared" si="1"/>
        <v/>
      </c>
      <c r="K71" s="222" t="str">
        <f t="shared" si="1"/>
        <v/>
      </c>
      <c r="L71" s="183" t="str">
        <f t="shared" si="2"/>
        <v/>
      </c>
      <c r="N71" s="15" t="s">
        <v>237</v>
      </c>
    </row>
    <row r="72" spans="3:14" ht="18" hidden="1" customHeight="1" outlineLevel="1" x14ac:dyDescent="0.15">
      <c r="C72" s="216" t="str">
        <f>IF(表6!$C69="","",表6!$C69)</f>
        <v/>
      </c>
      <c r="D72" s="217" t="str">
        <f>IF(表6!$D69="","",表6!$D69)</f>
        <v/>
      </c>
      <c r="E72" s="225"/>
      <c r="F72" s="225"/>
      <c r="G72" s="217" t="str">
        <f t="shared" ref="G72:G99" si="3">IF(D72="","",D72-E72-F72)</f>
        <v/>
      </c>
      <c r="H72" s="163" t="str">
        <f>IF(表6!$F69="","",表6!$F69)</f>
        <v/>
      </c>
      <c r="I72" s="222" t="str">
        <f>IF(H72="","",表6!G69)</f>
        <v/>
      </c>
      <c r="J72" s="222" t="str">
        <f t="shared" si="1"/>
        <v/>
      </c>
      <c r="K72" s="222" t="str">
        <f t="shared" si="1"/>
        <v/>
      </c>
      <c r="L72" s="260" t="str">
        <f t="shared" ref="L72:L99" si="4">IF(I72="","",I72-J72-K72)</f>
        <v/>
      </c>
      <c r="N72" s="15" t="s">
        <v>238</v>
      </c>
    </row>
    <row r="73" spans="3:14" ht="18" hidden="1" customHeight="1" outlineLevel="1" x14ac:dyDescent="0.15">
      <c r="C73" s="216" t="str">
        <f>IF(表6!$C70="","",表6!$C70)</f>
        <v/>
      </c>
      <c r="D73" s="217" t="str">
        <f>IF(表6!$D70="","",表6!$D70)</f>
        <v/>
      </c>
      <c r="E73" s="225"/>
      <c r="F73" s="225"/>
      <c r="G73" s="217" t="str">
        <f t="shared" si="3"/>
        <v/>
      </c>
      <c r="H73" s="163" t="str">
        <f>IF(表6!$F70="","",表6!$F70)</f>
        <v/>
      </c>
      <c r="I73" s="222" t="str">
        <f>IF(H73="","",表6!G70)</f>
        <v/>
      </c>
      <c r="J73" s="222" t="str">
        <f t="shared" si="1"/>
        <v/>
      </c>
      <c r="K73" s="222" t="str">
        <f t="shared" si="1"/>
        <v/>
      </c>
      <c r="L73" s="260" t="str">
        <f t="shared" si="4"/>
        <v/>
      </c>
      <c r="N73" s="15" t="s">
        <v>305</v>
      </c>
    </row>
    <row r="74" spans="3:14" ht="18" hidden="1" customHeight="1" outlineLevel="1" x14ac:dyDescent="0.15">
      <c r="C74" s="216" t="str">
        <f>IF(表6!$C71="","",表6!$C71)</f>
        <v/>
      </c>
      <c r="D74" s="217" t="str">
        <f>IF(表6!$D71="","",表6!$D71)</f>
        <v/>
      </c>
      <c r="E74" s="225"/>
      <c r="F74" s="225"/>
      <c r="G74" s="217" t="str">
        <f t="shared" si="3"/>
        <v/>
      </c>
      <c r="H74" s="163" t="str">
        <f>IF(表6!$F71="","",表6!$F71)</f>
        <v/>
      </c>
      <c r="I74" s="222" t="str">
        <f>IF(H74="","",表6!G71)</f>
        <v/>
      </c>
      <c r="J74" s="222" t="str">
        <f t="shared" si="1"/>
        <v/>
      </c>
      <c r="K74" s="222" t="str">
        <f t="shared" si="1"/>
        <v/>
      </c>
      <c r="L74" s="260" t="str">
        <f t="shared" si="4"/>
        <v/>
      </c>
      <c r="N74" s="15" t="s">
        <v>306</v>
      </c>
    </row>
    <row r="75" spans="3:14" ht="18" hidden="1" customHeight="1" outlineLevel="1" x14ac:dyDescent="0.15">
      <c r="C75" s="216" t="str">
        <f>IF(表6!$C72="","",表6!$C72)</f>
        <v/>
      </c>
      <c r="D75" s="217" t="str">
        <f>IF(表6!$D72="","",表6!$D72)</f>
        <v/>
      </c>
      <c r="E75" s="225"/>
      <c r="F75" s="225"/>
      <c r="G75" s="217" t="str">
        <f t="shared" si="3"/>
        <v/>
      </c>
      <c r="H75" s="163" t="str">
        <f>IF(表6!$F72="","",表6!$F72)</f>
        <v/>
      </c>
      <c r="I75" s="222" t="str">
        <f>IF(H75="","",表6!G72)</f>
        <v/>
      </c>
      <c r="J75" s="222" t="str">
        <f t="shared" si="1"/>
        <v/>
      </c>
      <c r="K75" s="222" t="str">
        <f t="shared" si="1"/>
        <v/>
      </c>
      <c r="L75" s="260" t="str">
        <f t="shared" si="4"/>
        <v/>
      </c>
      <c r="N75" s="15" t="s">
        <v>307</v>
      </c>
    </row>
    <row r="76" spans="3:14" ht="18" hidden="1" customHeight="1" outlineLevel="1" x14ac:dyDescent="0.15">
      <c r="C76" s="216" t="str">
        <f>IF(表6!$C73="","",表6!$C73)</f>
        <v/>
      </c>
      <c r="D76" s="217" t="str">
        <f>IF(表6!$D73="","",表6!$D73)</f>
        <v/>
      </c>
      <c r="E76" s="225"/>
      <c r="F76" s="225"/>
      <c r="G76" s="217" t="str">
        <f t="shared" si="3"/>
        <v/>
      </c>
      <c r="H76" s="163" t="str">
        <f>IF(表6!$F73="","",表6!$F73)</f>
        <v/>
      </c>
      <c r="I76" s="222" t="str">
        <f>IF(H76="","",表6!G73)</f>
        <v/>
      </c>
      <c r="J76" s="222" t="str">
        <f t="shared" si="1"/>
        <v/>
      </c>
      <c r="K76" s="222" t="str">
        <f t="shared" si="1"/>
        <v/>
      </c>
      <c r="L76" s="260" t="str">
        <f t="shared" si="4"/>
        <v/>
      </c>
      <c r="N76" s="15" t="s">
        <v>308</v>
      </c>
    </row>
    <row r="77" spans="3:14" ht="18" hidden="1" customHeight="1" outlineLevel="1" x14ac:dyDescent="0.15">
      <c r="C77" s="216" t="str">
        <f>IF(表6!$C74="","",表6!$C74)</f>
        <v/>
      </c>
      <c r="D77" s="217" t="str">
        <f>IF(表6!$D74="","",表6!$D74)</f>
        <v/>
      </c>
      <c r="E77" s="225"/>
      <c r="F77" s="225"/>
      <c r="G77" s="217" t="str">
        <f t="shared" si="3"/>
        <v/>
      </c>
      <c r="H77" s="163" t="str">
        <f>IF(表6!$F74="","",表6!$F74)</f>
        <v/>
      </c>
      <c r="I77" s="222" t="str">
        <f>IF(H77="","",表6!G74)</f>
        <v/>
      </c>
      <c r="J77" s="222" t="str">
        <f t="shared" si="1"/>
        <v/>
      </c>
      <c r="K77" s="222" t="str">
        <f t="shared" si="1"/>
        <v/>
      </c>
      <c r="L77" s="260" t="str">
        <f t="shared" si="4"/>
        <v/>
      </c>
      <c r="N77" s="15" t="s">
        <v>309</v>
      </c>
    </row>
    <row r="78" spans="3:14" ht="18" hidden="1" customHeight="1" outlineLevel="1" x14ac:dyDescent="0.15">
      <c r="C78" s="216" t="str">
        <f>IF(表6!$C75="","",表6!$C75)</f>
        <v/>
      </c>
      <c r="D78" s="217" t="str">
        <f>IF(表6!$D75="","",表6!$D75)</f>
        <v/>
      </c>
      <c r="E78" s="225"/>
      <c r="F78" s="225"/>
      <c r="G78" s="217" t="str">
        <f t="shared" si="3"/>
        <v/>
      </c>
      <c r="H78" s="163" t="str">
        <f>IF(表6!$F75="","",表6!$F75)</f>
        <v/>
      </c>
      <c r="I78" s="222" t="str">
        <f>IF(H78="","",表6!G75)</f>
        <v/>
      </c>
      <c r="J78" s="222" t="str">
        <f t="shared" ref="J78:K100" si="5">IF($D78="","",ROUND(E78*$H78,6))</f>
        <v/>
      </c>
      <c r="K78" s="222" t="str">
        <f t="shared" si="5"/>
        <v/>
      </c>
      <c r="L78" s="260" t="str">
        <f t="shared" si="4"/>
        <v/>
      </c>
      <c r="N78" s="15" t="s">
        <v>310</v>
      </c>
    </row>
    <row r="79" spans="3:14" ht="18" hidden="1" customHeight="1" outlineLevel="1" x14ac:dyDescent="0.15">
      <c r="C79" s="216" t="str">
        <f>IF(表6!$C76="","",表6!$C76)</f>
        <v/>
      </c>
      <c r="D79" s="217" t="str">
        <f>IF(表6!$D76="","",表6!$D76)</f>
        <v/>
      </c>
      <c r="E79" s="225"/>
      <c r="F79" s="225"/>
      <c r="G79" s="217" t="str">
        <f t="shared" si="3"/>
        <v/>
      </c>
      <c r="H79" s="163" t="str">
        <f>IF(表6!$F76="","",表6!$F76)</f>
        <v/>
      </c>
      <c r="I79" s="222" t="str">
        <f>IF(H79="","",表6!G76)</f>
        <v/>
      </c>
      <c r="J79" s="222" t="str">
        <f t="shared" si="5"/>
        <v/>
      </c>
      <c r="K79" s="222" t="str">
        <f t="shared" si="5"/>
        <v/>
      </c>
      <c r="L79" s="260" t="str">
        <f t="shared" si="4"/>
        <v/>
      </c>
      <c r="N79" s="15" t="s">
        <v>311</v>
      </c>
    </row>
    <row r="80" spans="3:14" ht="18" hidden="1" customHeight="1" outlineLevel="1" x14ac:dyDescent="0.15">
      <c r="C80" s="216" t="str">
        <f>IF(表6!$C77="","",表6!$C77)</f>
        <v/>
      </c>
      <c r="D80" s="217" t="str">
        <f>IF(表6!$D77="","",表6!$D77)</f>
        <v/>
      </c>
      <c r="E80" s="225"/>
      <c r="F80" s="225"/>
      <c r="G80" s="217" t="str">
        <f t="shared" si="3"/>
        <v/>
      </c>
      <c r="H80" s="163" t="str">
        <f>IF(表6!$F77="","",表6!$F77)</f>
        <v/>
      </c>
      <c r="I80" s="222" t="str">
        <f>IF(H80="","",表6!G77)</f>
        <v/>
      </c>
      <c r="J80" s="222" t="str">
        <f t="shared" si="5"/>
        <v/>
      </c>
      <c r="K80" s="222" t="str">
        <f t="shared" si="5"/>
        <v/>
      </c>
      <c r="L80" s="260" t="str">
        <f t="shared" si="4"/>
        <v/>
      </c>
      <c r="N80" s="15" t="s">
        <v>312</v>
      </c>
    </row>
    <row r="81" spans="3:14" ht="18" hidden="1" customHeight="1" outlineLevel="1" x14ac:dyDescent="0.15">
      <c r="C81" s="216" t="str">
        <f>IF(表6!$C78="","",表6!$C78)</f>
        <v/>
      </c>
      <c r="D81" s="217" t="str">
        <f>IF(表6!$D78="","",表6!$D78)</f>
        <v/>
      </c>
      <c r="E81" s="225"/>
      <c r="F81" s="225"/>
      <c r="G81" s="217" t="str">
        <f t="shared" si="3"/>
        <v/>
      </c>
      <c r="H81" s="163" t="str">
        <f>IF(表6!$F78="","",表6!$F78)</f>
        <v/>
      </c>
      <c r="I81" s="222" t="str">
        <f>IF(H81="","",表6!G78)</f>
        <v/>
      </c>
      <c r="J81" s="222" t="str">
        <f t="shared" si="5"/>
        <v/>
      </c>
      <c r="K81" s="222" t="str">
        <f t="shared" si="5"/>
        <v/>
      </c>
      <c r="L81" s="260" t="str">
        <f t="shared" si="4"/>
        <v/>
      </c>
      <c r="N81" s="15" t="s">
        <v>313</v>
      </c>
    </row>
    <row r="82" spans="3:14" ht="18" hidden="1" customHeight="1" outlineLevel="1" x14ac:dyDescent="0.15">
      <c r="C82" s="216" t="str">
        <f>IF(表6!$C79="","",表6!$C79)</f>
        <v/>
      </c>
      <c r="D82" s="217" t="str">
        <f>IF(表6!$D79="","",表6!$D79)</f>
        <v/>
      </c>
      <c r="E82" s="225"/>
      <c r="F82" s="225"/>
      <c r="G82" s="217" t="str">
        <f t="shared" si="3"/>
        <v/>
      </c>
      <c r="H82" s="163" t="str">
        <f>IF(表6!$F79="","",表6!$F79)</f>
        <v/>
      </c>
      <c r="I82" s="222" t="str">
        <f>IF(H82="","",表6!G79)</f>
        <v/>
      </c>
      <c r="J82" s="222" t="str">
        <f t="shared" si="5"/>
        <v/>
      </c>
      <c r="K82" s="222" t="str">
        <f t="shared" si="5"/>
        <v/>
      </c>
      <c r="L82" s="260" t="str">
        <f t="shared" si="4"/>
        <v/>
      </c>
      <c r="N82" s="15" t="s">
        <v>314</v>
      </c>
    </row>
    <row r="83" spans="3:14" ht="18" hidden="1" customHeight="1" outlineLevel="1" x14ac:dyDescent="0.15">
      <c r="C83" s="216" t="str">
        <f>IF(表6!$C80="","",表6!$C80)</f>
        <v/>
      </c>
      <c r="D83" s="217" t="str">
        <f>IF(表6!$D80="","",表6!$D80)</f>
        <v/>
      </c>
      <c r="E83" s="225"/>
      <c r="F83" s="225"/>
      <c r="G83" s="217" t="str">
        <f t="shared" si="3"/>
        <v/>
      </c>
      <c r="H83" s="163" t="str">
        <f>IF(表6!$F80="","",表6!$F80)</f>
        <v/>
      </c>
      <c r="I83" s="222" t="str">
        <f>IF(H83="","",表6!G80)</f>
        <v/>
      </c>
      <c r="J83" s="222" t="str">
        <f t="shared" si="5"/>
        <v/>
      </c>
      <c r="K83" s="222" t="str">
        <f t="shared" si="5"/>
        <v/>
      </c>
      <c r="L83" s="260" t="str">
        <f t="shared" si="4"/>
        <v/>
      </c>
      <c r="N83" s="15" t="s">
        <v>315</v>
      </c>
    </row>
    <row r="84" spans="3:14" ht="18" hidden="1" customHeight="1" outlineLevel="1" x14ac:dyDescent="0.15">
      <c r="C84" s="216" t="str">
        <f>IF(表6!$C81="","",表6!$C81)</f>
        <v/>
      </c>
      <c r="D84" s="217" t="str">
        <f>IF(表6!$D81="","",表6!$D81)</f>
        <v/>
      </c>
      <c r="E84" s="225"/>
      <c r="F84" s="225"/>
      <c r="G84" s="217" t="str">
        <f t="shared" si="3"/>
        <v/>
      </c>
      <c r="H84" s="163" t="str">
        <f>IF(表6!$F81="","",表6!$F81)</f>
        <v/>
      </c>
      <c r="I84" s="222" t="str">
        <f>IF(H84="","",表6!G81)</f>
        <v/>
      </c>
      <c r="J84" s="222" t="str">
        <f t="shared" si="5"/>
        <v/>
      </c>
      <c r="K84" s="222" t="str">
        <f t="shared" si="5"/>
        <v/>
      </c>
      <c r="L84" s="260" t="str">
        <f t="shared" si="4"/>
        <v/>
      </c>
      <c r="N84" s="15" t="s">
        <v>316</v>
      </c>
    </row>
    <row r="85" spans="3:14" ht="18" hidden="1" customHeight="1" outlineLevel="1" x14ac:dyDescent="0.15">
      <c r="C85" s="216" t="str">
        <f>IF(表6!$C82="","",表6!$C82)</f>
        <v/>
      </c>
      <c r="D85" s="217" t="str">
        <f>IF(表6!$D82="","",表6!$D82)</f>
        <v/>
      </c>
      <c r="E85" s="225"/>
      <c r="F85" s="225"/>
      <c r="G85" s="217" t="str">
        <f t="shared" si="3"/>
        <v/>
      </c>
      <c r="H85" s="163" t="str">
        <f>IF(表6!$F82="","",表6!$F82)</f>
        <v/>
      </c>
      <c r="I85" s="222" t="str">
        <f>IF(H85="","",表6!G82)</f>
        <v/>
      </c>
      <c r="J85" s="222" t="str">
        <f t="shared" si="5"/>
        <v/>
      </c>
      <c r="K85" s="222" t="str">
        <f t="shared" si="5"/>
        <v/>
      </c>
      <c r="L85" s="260" t="str">
        <f t="shared" si="4"/>
        <v/>
      </c>
      <c r="N85" s="15" t="s">
        <v>317</v>
      </c>
    </row>
    <row r="86" spans="3:14" ht="18" hidden="1" customHeight="1" outlineLevel="1" x14ac:dyDescent="0.15">
      <c r="C86" s="216" t="str">
        <f>IF(表6!$C83="","",表6!$C83)</f>
        <v/>
      </c>
      <c r="D86" s="217" t="str">
        <f>IF(表6!$D83="","",表6!$D83)</f>
        <v/>
      </c>
      <c r="E86" s="225"/>
      <c r="F86" s="225"/>
      <c r="G86" s="217" t="str">
        <f t="shared" si="3"/>
        <v/>
      </c>
      <c r="H86" s="163" t="str">
        <f>IF(表6!$F83="","",表6!$F83)</f>
        <v/>
      </c>
      <c r="I86" s="222" t="str">
        <f>IF(H86="","",表6!G83)</f>
        <v/>
      </c>
      <c r="J86" s="222" t="str">
        <f t="shared" si="5"/>
        <v/>
      </c>
      <c r="K86" s="222" t="str">
        <f t="shared" si="5"/>
        <v/>
      </c>
      <c r="L86" s="260" t="str">
        <f t="shared" si="4"/>
        <v/>
      </c>
      <c r="N86" s="15" t="s">
        <v>318</v>
      </c>
    </row>
    <row r="87" spans="3:14" ht="18" hidden="1" customHeight="1" outlineLevel="1" x14ac:dyDescent="0.15">
      <c r="C87" s="216" t="str">
        <f>IF(表6!$C84="","",表6!$C84)</f>
        <v/>
      </c>
      <c r="D87" s="217" t="str">
        <f>IF(表6!$D84="","",表6!$D84)</f>
        <v/>
      </c>
      <c r="E87" s="225"/>
      <c r="F87" s="225"/>
      <c r="G87" s="217" t="str">
        <f t="shared" si="3"/>
        <v/>
      </c>
      <c r="H87" s="163" t="str">
        <f>IF(表6!$F84="","",表6!$F84)</f>
        <v/>
      </c>
      <c r="I87" s="222" t="str">
        <f>IF(H87="","",表6!G84)</f>
        <v/>
      </c>
      <c r="J87" s="222" t="str">
        <f t="shared" si="5"/>
        <v/>
      </c>
      <c r="K87" s="222" t="str">
        <f t="shared" si="5"/>
        <v/>
      </c>
      <c r="L87" s="260" t="str">
        <f t="shared" si="4"/>
        <v/>
      </c>
      <c r="N87" s="15" t="s">
        <v>319</v>
      </c>
    </row>
    <row r="88" spans="3:14" ht="18" hidden="1" customHeight="1" outlineLevel="1" x14ac:dyDescent="0.15">
      <c r="C88" s="216" t="str">
        <f>IF(表6!$C85="","",表6!$C85)</f>
        <v/>
      </c>
      <c r="D88" s="217" t="str">
        <f>IF(表6!$D85="","",表6!$D85)</f>
        <v/>
      </c>
      <c r="E88" s="225"/>
      <c r="F88" s="225"/>
      <c r="G88" s="217" t="str">
        <f t="shared" si="3"/>
        <v/>
      </c>
      <c r="H88" s="163" t="str">
        <f>IF(表6!$F85="","",表6!$F85)</f>
        <v/>
      </c>
      <c r="I88" s="222" t="str">
        <f>IF(H88="","",表6!G85)</f>
        <v/>
      </c>
      <c r="J88" s="222" t="str">
        <f t="shared" si="5"/>
        <v/>
      </c>
      <c r="K88" s="222" t="str">
        <f t="shared" si="5"/>
        <v/>
      </c>
      <c r="L88" s="260" t="str">
        <f t="shared" si="4"/>
        <v/>
      </c>
      <c r="N88" s="15" t="s">
        <v>320</v>
      </c>
    </row>
    <row r="89" spans="3:14" ht="18" hidden="1" customHeight="1" outlineLevel="1" x14ac:dyDescent="0.15">
      <c r="C89" s="216" t="str">
        <f>IF(表6!$C86="","",表6!$C86)</f>
        <v/>
      </c>
      <c r="D89" s="217" t="str">
        <f>IF(表6!$D86="","",表6!$D86)</f>
        <v/>
      </c>
      <c r="E89" s="225"/>
      <c r="F89" s="225"/>
      <c r="G89" s="217" t="str">
        <f t="shared" si="3"/>
        <v/>
      </c>
      <c r="H89" s="163" t="str">
        <f>IF(表6!$F86="","",表6!$F86)</f>
        <v/>
      </c>
      <c r="I89" s="222" t="str">
        <f>IF(H89="","",表6!G86)</f>
        <v/>
      </c>
      <c r="J89" s="222" t="str">
        <f t="shared" si="5"/>
        <v/>
      </c>
      <c r="K89" s="222" t="str">
        <f t="shared" si="5"/>
        <v/>
      </c>
      <c r="L89" s="260" t="str">
        <f t="shared" si="4"/>
        <v/>
      </c>
      <c r="N89" s="15" t="s">
        <v>321</v>
      </c>
    </row>
    <row r="90" spans="3:14" ht="18" hidden="1" customHeight="1" outlineLevel="1" x14ac:dyDescent="0.15">
      <c r="C90" s="216" t="str">
        <f>IF(表6!$C87="","",表6!$C87)</f>
        <v/>
      </c>
      <c r="D90" s="217" t="str">
        <f>IF(表6!$D87="","",表6!$D87)</f>
        <v/>
      </c>
      <c r="E90" s="225"/>
      <c r="F90" s="225"/>
      <c r="G90" s="217" t="str">
        <f t="shared" si="3"/>
        <v/>
      </c>
      <c r="H90" s="163" t="str">
        <f>IF(表6!$F87="","",表6!$F87)</f>
        <v/>
      </c>
      <c r="I90" s="222" t="str">
        <f>IF(H90="","",表6!G87)</f>
        <v/>
      </c>
      <c r="J90" s="222" t="str">
        <f t="shared" si="5"/>
        <v/>
      </c>
      <c r="K90" s="222" t="str">
        <f t="shared" si="5"/>
        <v/>
      </c>
      <c r="L90" s="260" t="str">
        <f t="shared" si="4"/>
        <v/>
      </c>
      <c r="N90" s="15" t="s">
        <v>322</v>
      </c>
    </row>
    <row r="91" spans="3:14" ht="18" hidden="1" customHeight="1" outlineLevel="1" x14ac:dyDescent="0.15">
      <c r="C91" s="216" t="str">
        <f>IF(表6!$C88="","",表6!$C88)</f>
        <v/>
      </c>
      <c r="D91" s="217" t="str">
        <f>IF(表6!$D88="","",表6!$D88)</f>
        <v/>
      </c>
      <c r="E91" s="225"/>
      <c r="F91" s="225"/>
      <c r="G91" s="217" t="str">
        <f t="shared" si="3"/>
        <v/>
      </c>
      <c r="H91" s="163" t="str">
        <f>IF(表6!$F88="","",表6!$F88)</f>
        <v/>
      </c>
      <c r="I91" s="222" t="str">
        <f>IF(H91="","",表6!G88)</f>
        <v/>
      </c>
      <c r="J91" s="222" t="str">
        <f t="shared" si="5"/>
        <v/>
      </c>
      <c r="K91" s="222" t="str">
        <f t="shared" si="5"/>
        <v/>
      </c>
      <c r="L91" s="260" t="str">
        <f t="shared" si="4"/>
        <v/>
      </c>
      <c r="N91" s="15" t="s">
        <v>323</v>
      </c>
    </row>
    <row r="92" spans="3:14" ht="18" hidden="1" customHeight="1" outlineLevel="1" x14ac:dyDescent="0.15">
      <c r="C92" s="216" t="str">
        <f>IF(表6!$C89="","",表6!$C89)</f>
        <v/>
      </c>
      <c r="D92" s="217" t="str">
        <f>IF(表6!$D89="","",表6!$D89)</f>
        <v/>
      </c>
      <c r="E92" s="225"/>
      <c r="F92" s="225"/>
      <c r="G92" s="217" t="str">
        <f t="shared" si="3"/>
        <v/>
      </c>
      <c r="H92" s="163" t="str">
        <f>IF(表6!$F89="","",表6!$F89)</f>
        <v/>
      </c>
      <c r="I92" s="222" t="str">
        <f>IF(H92="","",表6!G89)</f>
        <v/>
      </c>
      <c r="J92" s="222" t="str">
        <f t="shared" si="5"/>
        <v/>
      </c>
      <c r="K92" s="222" t="str">
        <f t="shared" si="5"/>
        <v/>
      </c>
      <c r="L92" s="260" t="str">
        <f t="shared" si="4"/>
        <v/>
      </c>
      <c r="N92" s="15" t="s">
        <v>324</v>
      </c>
    </row>
    <row r="93" spans="3:14" ht="18" hidden="1" customHeight="1" outlineLevel="1" x14ac:dyDescent="0.15">
      <c r="C93" s="216" t="str">
        <f>IF(表6!$C90="","",表6!$C90)</f>
        <v/>
      </c>
      <c r="D93" s="217" t="str">
        <f>IF(表6!$D90="","",表6!$D90)</f>
        <v/>
      </c>
      <c r="E93" s="225"/>
      <c r="F93" s="225"/>
      <c r="G93" s="217" t="str">
        <f t="shared" si="3"/>
        <v/>
      </c>
      <c r="H93" s="163" t="str">
        <f>IF(表6!$F90="","",表6!$F90)</f>
        <v/>
      </c>
      <c r="I93" s="222" t="str">
        <f>IF(H93="","",表6!G90)</f>
        <v/>
      </c>
      <c r="J93" s="222" t="str">
        <f t="shared" si="5"/>
        <v/>
      </c>
      <c r="K93" s="222" t="str">
        <f t="shared" si="5"/>
        <v/>
      </c>
      <c r="L93" s="260" t="str">
        <f t="shared" si="4"/>
        <v/>
      </c>
      <c r="N93" s="15" t="s">
        <v>325</v>
      </c>
    </row>
    <row r="94" spans="3:14" ht="18" hidden="1" customHeight="1" outlineLevel="1" x14ac:dyDescent="0.15">
      <c r="C94" s="216" t="str">
        <f>IF(表6!$C91="","",表6!$C91)</f>
        <v/>
      </c>
      <c r="D94" s="217" t="str">
        <f>IF(表6!$D91="","",表6!$D91)</f>
        <v/>
      </c>
      <c r="E94" s="225"/>
      <c r="F94" s="225"/>
      <c r="G94" s="217" t="str">
        <f t="shared" si="3"/>
        <v/>
      </c>
      <c r="H94" s="163" t="str">
        <f>IF(表6!$F91="","",表6!$F91)</f>
        <v/>
      </c>
      <c r="I94" s="222" t="str">
        <f>IF(H94="","",表6!G91)</f>
        <v/>
      </c>
      <c r="J94" s="222" t="str">
        <f t="shared" si="5"/>
        <v/>
      </c>
      <c r="K94" s="222" t="str">
        <f t="shared" si="5"/>
        <v/>
      </c>
      <c r="L94" s="260" t="str">
        <f t="shared" si="4"/>
        <v/>
      </c>
      <c r="N94" s="15" t="s">
        <v>326</v>
      </c>
    </row>
    <row r="95" spans="3:14" ht="18" hidden="1" customHeight="1" outlineLevel="1" x14ac:dyDescent="0.15">
      <c r="C95" s="216" t="str">
        <f>IF(表6!$C92="","",表6!$C92)</f>
        <v/>
      </c>
      <c r="D95" s="217" t="str">
        <f>IF(表6!$D92="","",表6!$D92)</f>
        <v/>
      </c>
      <c r="E95" s="225"/>
      <c r="F95" s="225"/>
      <c r="G95" s="217" t="str">
        <f t="shared" si="3"/>
        <v/>
      </c>
      <c r="H95" s="163" t="str">
        <f>IF(表6!$F92="","",表6!$F92)</f>
        <v/>
      </c>
      <c r="I95" s="222" t="str">
        <f>IF(H95="","",表6!G92)</f>
        <v/>
      </c>
      <c r="J95" s="222" t="str">
        <f t="shared" si="5"/>
        <v/>
      </c>
      <c r="K95" s="222" t="str">
        <f t="shared" si="5"/>
        <v/>
      </c>
      <c r="L95" s="260" t="str">
        <f t="shared" si="4"/>
        <v/>
      </c>
      <c r="N95" s="15" t="s">
        <v>327</v>
      </c>
    </row>
    <row r="96" spans="3:14" ht="18" hidden="1" customHeight="1" outlineLevel="1" x14ac:dyDescent="0.15">
      <c r="C96" s="216" t="str">
        <f>IF(表6!$C93="","",表6!$C93)</f>
        <v/>
      </c>
      <c r="D96" s="217" t="str">
        <f>IF(表6!$D93="","",表6!$D93)</f>
        <v/>
      </c>
      <c r="E96" s="225"/>
      <c r="F96" s="225"/>
      <c r="G96" s="217" t="str">
        <f t="shared" si="3"/>
        <v/>
      </c>
      <c r="H96" s="163" t="str">
        <f>IF(表6!$F93="","",表6!$F93)</f>
        <v/>
      </c>
      <c r="I96" s="222" t="str">
        <f>IF(H96="","",表6!G93)</f>
        <v/>
      </c>
      <c r="J96" s="222" t="str">
        <f t="shared" si="5"/>
        <v/>
      </c>
      <c r="K96" s="222" t="str">
        <f t="shared" si="5"/>
        <v/>
      </c>
      <c r="L96" s="260" t="str">
        <f t="shared" si="4"/>
        <v/>
      </c>
      <c r="N96" s="15" t="s">
        <v>328</v>
      </c>
    </row>
    <row r="97" spans="3:14" ht="18" hidden="1" customHeight="1" outlineLevel="1" x14ac:dyDescent="0.15">
      <c r="C97" s="216" t="str">
        <f>IF(表6!$C94="","",表6!$C94)</f>
        <v/>
      </c>
      <c r="D97" s="217" t="str">
        <f>IF(表6!$D94="","",表6!$D94)</f>
        <v/>
      </c>
      <c r="E97" s="225"/>
      <c r="F97" s="225"/>
      <c r="G97" s="217" t="str">
        <f t="shared" si="3"/>
        <v/>
      </c>
      <c r="H97" s="163" t="str">
        <f>IF(表6!$F94="","",表6!$F94)</f>
        <v/>
      </c>
      <c r="I97" s="222" t="str">
        <f>IF(H97="","",表6!G94)</f>
        <v/>
      </c>
      <c r="J97" s="222" t="str">
        <f t="shared" si="5"/>
        <v/>
      </c>
      <c r="K97" s="222" t="str">
        <f t="shared" si="5"/>
        <v/>
      </c>
      <c r="L97" s="260" t="str">
        <f t="shared" si="4"/>
        <v/>
      </c>
      <c r="N97" s="15" t="s">
        <v>329</v>
      </c>
    </row>
    <row r="98" spans="3:14" ht="18" hidden="1" customHeight="1" outlineLevel="1" x14ac:dyDescent="0.15">
      <c r="C98" s="216" t="str">
        <f>IF(表6!$C95="","",表6!$C95)</f>
        <v/>
      </c>
      <c r="D98" s="217" t="str">
        <f>IF(表6!$D95="","",表6!$D95)</f>
        <v/>
      </c>
      <c r="E98" s="225"/>
      <c r="F98" s="225"/>
      <c r="G98" s="217" t="str">
        <f t="shared" si="3"/>
        <v/>
      </c>
      <c r="H98" s="163" t="str">
        <f>IF(表6!$F95="","",表6!$F95)</f>
        <v/>
      </c>
      <c r="I98" s="222" t="str">
        <f>IF(H98="","",表6!G95)</f>
        <v/>
      </c>
      <c r="J98" s="222" t="str">
        <f t="shared" si="5"/>
        <v/>
      </c>
      <c r="K98" s="222" t="str">
        <f t="shared" si="5"/>
        <v/>
      </c>
      <c r="L98" s="260" t="str">
        <f t="shared" si="4"/>
        <v/>
      </c>
      <c r="N98" s="15" t="s">
        <v>330</v>
      </c>
    </row>
    <row r="99" spans="3:14" ht="18" hidden="1" customHeight="1" outlineLevel="1" x14ac:dyDescent="0.15">
      <c r="C99" s="216" t="str">
        <f>IF(表6!$C96="","",表6!$C96)</f>
        <v/>
      </c>
      <c r="D99" s="217" t="str">
        <f>IF(表6!$D96="","",表6!$D96)</f>
        <v/>
      </c>
      <c r="E99" s="225"/>
      <c r="F99" s="225"/>
      <c r="G99" s="217" t="str">
        <f t="shared" si="3"/>
        <v/>
      </c>
      <c r="H99" s="163" t="str">
        <f>IF(表6!$F96="","",表6!$F96)</f>
        <v/>
      </c>
      <c r="I99" s="222" t="str">
        <f>IF(H99="","",表6!G96)</f>
        <v/>
      </c>
      <c r="J99" s="222" t="str">
        <f t="shared" si="5"/>
        <v/>
      </c>
      <c r="K99" s="222" t="str">
        <f t="shared" si="5"/>
        <v/>
      </c>
      <c r="L99" s="260" t="str">
        <f t="shared" si="4"/>
        <v/>
      </c>
      <c r="N99" s="15" t="s">
        <v>331</v>
      </c>
    </row>
    <row r="100" spans="3:14" ht="18" hidden="1" customHeight="1" outlineLevel="1" thickBot="1" x14ac:dyDescent="0.2">
      <c r="C100" s="216" t="str">
        <f>IF(表6!$C97="","",表6!$C97)</f>
        <v/>
      </c>
      <c r="D100" s="218" t="str">
        <f>IF(表6!$D97="","",表6!$D97)</f>
        <v/>
      </c>
      <c r="E100" s="226"/>
      <c r="F100" s="226"/>
      <c r="G100" s="218" t="str">
        <f t="shared" si="0"/>
        <v/>
      </c>
      <c r="H100" s="163" t="str">
        <f>IF(表6!$F97="","",表6!$F97)</f>
        <v/>
      </c>
      <c r="I100" s="222" t="str">
        <f>IF(H100="","",表6!G97)</f>
        <v/>
      </c>
      <c r="J100" s="222" t="str">
        <f t="shared" si="5"/>
        <v/>
      </c>
      <c r="K100" s="222" t="str">
        <f t="shared" si="5"/>
        <v/>
      </c>
      <c r="L100" s="183" t="str">
        <f t="shared" si="2"/>
        <v/>
      </c>
      <c r="N100" s="15" t="s">
        <v>332</v>
      </c>
    </row>
    <row r="101" spans="3:14" ht="18" customHeight="1" collapsed="1" thickTop="1" thickBot="1" x14ac:dyDescent="0.2">
      <c r="C101" s="120" t="s">
        <v>23</v>
      </c>
      <c r="D101" s="184">
        <f>SUM(D13:D100)</f>
        <v>0</v>
      </c>
      <c r="E101" s="184">
        <f>SUM(E13:E100)</f>
        <v>0</v>
      </c>
      <c r="F101" s="184">
        <f>SUM(F13:F100)</f>
        <v>0</v>
      </c>
      <c r="G101" s="184">
        <f>SUM(G13:G100)</f>
        <v>0</v>
      </c>
      <c r="H101" s="121" t="s">
        <v>99</v>
      </c>
      <c r="I101" s="223">
        <f>SUM(I13:I100)</f>
        <v>0</v>
      </c>
      <c r="J101" s="223">
        <f>SUM(J13:J100)</f>
        <v>0</v>
      </c>
      <c r="K101" s="223">
        <f>SUM(K13:K100)</f>
        <v>0</v>
      </c>
      <c r="L101" s="185">
        <f>SUM(L13:L100)</f>
        <v>0</v>
      </c>
    </row>
    <row r="102" spans="3:14" ht="18" customHeight="1" x14ac:dyDescent="0.15">
      <c r="C102" s="105" t="s">
        <v>372</v>
      </c>
      <c r="D102" s="122"/>
      <c r="E102" s="44"/>
      <c r="F102" s="44"/>
      <c r="G102" s="44"/>
      <c r="H102" s="44"/>
      <c r="I102" s="123"/>
      <c r="J102" s="123"/>
      <c r="K102" s="123"/>
      <c r="L102" s="124"/>
    </row>
    <row r="103" spans="3:14" ht="18" customHeight="1" x14ac:dyDescent="0.15">
      <c r="C103" s="242" t="s">
        <v>291</v>
      </c>
      <c r="D103" s="122"/>
      <c r="E103" s="44"/>
      <c r="F103" s="44"/>
      <c r="G103" s="44"/>
      <c r="H103" s="44"/>
      <c r="I103" s="31"/>
      <c r="J103" s="31"/>
      <c r="K103" s="31"/>
      <c r="L103" s="69"/>
    </row>
    <row r="104" spans="3:14" ht="18.75" customHeight="1" x14ac:dyDescent="0.3">
      <c r="C104" s="348" t="s">
        <v>465</v>
      </c>
      <c r="D104" s="41"/>
    </row>
    <row r="105" spans="3:14" ht="19.5" customHeight="1" thickBot="1" x14ac:dyDescent="0.25">
      <c r="C105" s="117"/>
      <c r="D105" s="41"/>
    </row>
    <row r="106" spans="3:14" s="16" customFormat="1" ht="37.5" customHeight="1" thickTop="1" thickBot="1" x14ac:dyDescent="0.2">
      <c r="C106" s="487" t="s">
        <v>292</v>
      </c>
      <c r="D106" s="488"/>
      <c r="E106" s="488"/>
      <c r="F106" s="488"/>
      <c r="G106" s="488"/>
      <c r="H106" s="488"/>
      <c r="I106" s="488"/>
      <c r="J106" s="488"/>
      <c r="K106" s="488"/>
      <c r="L106" s="489"/>
    </row>
    <row r="107" spans="3:14" s="16" customFormat="1" ht="22.5" customHeight="1" thickTop="1" thickBot="1" x14ac:dyDescent="0.2">
      <c r="C107" s="490" t="s">
        <v>123</v>
      </c>
      <c r="D107" s="490"/>
      <c r="E107" s="15"/>
      <c r="F107" s="15"/>
      <c r="G107" s="15"/>
      <c r="H107" s="15"/>
    </row>
    <row r="108" spans="3:14" ht="55.5" customHeight="1" x14ac:dyDescent="0.15">
      <c r="C108" s="646" t="s">
        <v>168</v>
      </c>
      <c r="D108" s="623" t="s">
        <v>56</v>
      </c>
      <c r="E108" s="623"/>
      <c r="F108" s="623"/>
      <c r="G108" s="623"/>
      <c r="H108" s="623" t="s">
        <v>161</v>
      </c>
      <c r="I108" s="519" t="s">
        <v>81</v>
      </c>
      <c r="J108" s="638"/>
      <c r="K108" s="638"/>
      <c r="L108" s="520"/>
    </row>
    <row r="109" spans="3:14" ht="18" customHeight="1" thickBot="1" x14ac:dyDescent="0.2">
      <c r="C109" s="647"/>
      <c r="D109" s="47"/>
      <c r="E109" s="193" t="s">
        <v>267</v>
      </c>
      <c r="F109" s="193" t="s">
        <v>268</v>
      </c>
      <c r="G109" s="193" t="s">
        <v>269</v>
      </c>
      <c r="H109" s="648"/>
      <c r="I109" s="47"/>
      <c r="J109" s="193" t="s">
        <v>267</v>
      </c>
      <c r="K109" s="193" t="s">
        <v>268</v>
      </c>
      <c r="L109" s="194" t="s">
        <v>269</v>
      </c>
    </row>
    <row r="110" spans="3:14" ht="18" customHeight="1" thickTop="1" x14ac:dyDescent="0.15">
      <c r="C110" s="227" t="str">
        <f>IF(表6!$C107="","",表6!$C107)</f>
        <v/>
      </c>
      <c r="D110" s="228" t="str">
        <f>IF(表6!$C107="","",表6!$D107)</f>
        <v/>
      </c>
      <c r="E110" s="224"/>
      <c r="F110" s="224"/>
      <c r="G110" s="228" t="str">
        <f>IF(D110="","",D110-E110-F110)</f>
        <v/>
      </c>
      <c r="H110" s="167">
        <f>IF(表6!$F107="","",表6!$F107)</f>
        <v>5.8699999999999996E-4</v>
      </c>
      <c r="I110" s="233" t="str">
        <f>IF(H110="","",表6!G107)</f>
        <v/>
      </c>
      <c r="J110" s="233" t="str">
        <f>IF($D110="","",ROUND(E110*$H110,6))</f>
        <v/>
      </c>
      <c r="K110" s="233" t="str">
        <f>IF($D110="","",ROUND(F110*$H110,6))</f>
        <v/>
      </c>
      <c r="L110" s="234" t="str">
        <f>IF(I110="","",I110-J110-K110)</f>
        <v/>
      </c>
      <c r="N110" s="15" t="s">
        <v>271</v>
      </c>
    </row>
    <row r="111" spans="3:14" ht="18" customHeight="1" x14ac:dyDescent="0.15">
      <c r="C111" s="227" t="str">
        <f>IF(表6!$C108="","",表6!$C108)</f>
        <v/>
      </c>
      <c r="D111" s="228" t="str">
        <f>IF(表6!$C108="","",表6!$D108)</f>
        <v/>
      </c>
      <c r="E111" s="189"/>
      <c r="F111" s="189"/>
      <c r="G111" s="229" t="str">
        <f>IF(D111="","",D111-E111-F111)</f>
        <v/>
      </c>
      <c r="H111" s="167">
        <f>IF(表6!$F108="","",表6!$F108)</f>
        <v>5.8699999999999996E-4</v>
      </c>
      <c r="I111" s="235" t="str">
        <f>IF(H111="","",表6!G108)</f>
        <v/>
      </c>
      <c r="J111" s="235" t="str">
        <f t="shared" ref="J111:K114" si="6">IF($D111="","",ROUND(E111*$H111,6))</f>
        <v/>
      </c>
      <c r="K111" s="235" t="str">
        <f t="shared" si="6"/>
        <v/>
      </c>
      <c r="L111" s="236" t="str">
        <f>IF(I111="","",I111-J111-K111)</f>
        <v/>
      </c>
      <c r="N111" s="15" t="s">
        <v>272</v>
      </c>
    </row>
    <row r="112" spans="3:14" ht="18" customHeight="1" x14ac:dyDescent="0.15">
      <c r="C112" s="227" t="str">
        <f>IF(表6!$C109="","",表6!$C109)</f>
        <v/>
      </c>
      <c r="D112" s="228" t="str">
        <f>IF(表6!$C109="","",表6!$D109)</f>
        <v/>
      </c>
      <c r="E112" s="189"/>
      <c r="F112" s="189"/>
      <c r="G112" s="229" t="str">
        <f>IF(D112="","",D112-E112-F112)</f>
        <v/>
      </c>
      <c r="H112" s="167">
        <f>IF(表6!$F109="","",表6!$F109)</f>
        <v>5.8699999999999996E-4</v>
      </c>
      <c r="I112" s="235" t="str">
        <f>IF(H112="","",表6!G109)</f>
        <v/>
      </c>
      <c r="J112" s="235" t="str">
        <f t="shared" si="6"/>
        <v/>
      </c>
      <c r="K112" s="235" t="str">
        <f t="shared" si="6"/>
        <v/>
      </c>
      <c r="L112" s="236" t="str">
        <f>IF(I112="","",I112-J112-K112)</f>
        <v/>
      </c>
      <c r="N112" s="15" t="s">
        <v>273</v>
      </c>
    </row>
    <row r="113" spans="3:14" ht="18" customHeight="1" x14ac:dyDescent="0.15">
      <c r="C113" s="230" t="str">
        <f>IF(表6!$C110="","",表6!$C110)</f>
        <v/>
      </c>
      <c r="D113" s="228" t="str">
        <f>IF(表6!$C110="","",表6!$D110)</f>
        <v/>
      </c>
      <c r="E113" s="189"/>
      <c r="F113" s="189"/>
      <c r="G113" s="229" t="str">
        <f>IF(D113="","",D113-E113-F113)</f>
        <v/>
      </c>
      <c r="H113" s="167">
        <f>IF(表6!$F110="","",表6!$F110)</f>
        <v>5.8699999999999996E-4</v>
      </c>
      <c r="I113" s="235" t="str">
        <f>IF(H113="","",表6!G110)</f>
        <v/>
      </c>
      <c r="J113" s="235" t="str">
        <f t="shared" si="6"/>
        <v/>
      </c>
      <c r="K113" s="235" t="str">
        <f t="shared" si="6"/>
        <v/>
      </c>
      <c r="L113" s="236" t="str">
        <f>IF(I113="","",I113-J113-K113)</f>
        <v/>
      </c>
      <c r="N113" s="15" t="s">
        <v>274</v>
      </c>
    </row>
    <row r="114" spans="3:14" ht="18" customHeight="1" thickBot="1" x14ac:dyDescent="0.2">
      <c r="C114" s="231" t="str">
        <f>IF(表6!$C111="","",表6!$C111)</f>
        <v/>
      </c>
      <c r="D114" s="228" t="str">
        <f>IF(表6!$C111="","",表6!$D111)</f>
        <v/>
      </c>
      <c r="E114" s="188"/>
      <c r="F114" s="188"/>
      <c r="G114" s="232" t="str">
        <f>IF(D114="","",D114-E114-F114)</f>
        <v/>
      </c>
      <c r="H114" s="167">
        <f>IF(表6!$F111="","",表6!$F111)</f>
        <v>5.8699999999999996E-4</v>
      </c>
      <c r="I114" s="237" t="str">
        <f>IF(H114="","",表6!G111)</f>
        <v/>
      </c>
      <c r="J114" s="237" t="str">
        <f t="shared" si="6"/>
        <v/>
      </c>
      <c r="K114" s="237" t="str">
        <f t="shared" si="6"/>
        <v/>
      </c>
      <c r="L114" s="238" t="str">
        <f>IF(I114="","",I114-J114-K114)</f>
        <v/>
      </c>
      <c r="N114" s="15" t="s">
        <v>275</v>
      </c>
    </row>
    <row r="115" spans="3:14" ht="18" customHeight="1" thickTop="1" thickBot="1" x14ac:dyDescent="0.2">
      <c r="C115" s="120" t="s">
        <v>23</v>
      </c>
      <c r="D115" s="184">
        <f>SUM(D110:D114)</f>
        <v>0</v>
      </c>
      <c r="E115" s="184">
        <f>SUM(E110:E114)</f>
        <v>0</v>
      </c>
      <c r="F115" s="184">
        <f>SUM(F110:F114)</f>
        <v>0</v>
      </c>
      <c r="G115" s="184">
        <f>SUM(G110:G114)</f>
        <v>0</v>
      </c>
      <c r="H115" s="121" t="s">
        <v>99</v>
      </c>
      <c r="I115" s="239">
        <f>SUM(I110:I114)</f>
        <v>0</v>
      </c>
      <c r="J115" s="239">
        <f>SUM(J110:J114)</f>
        <v>0</v>
      </c>
      <c r="K115" s="239">
        <f>SUM(K110:K114)</f>
        <v>0</v>
      </c>
      <c r="L115" s="240">
        <f>SUM(L110:L114)</f>
        <v>0</v>
      </c>
    </row>
    <row r="116" spans="3:14" s="16" customFormat="1" x14ac:dyDescent="0.15"/>
    <row r="117" spans="3:14" ht="18" customHeight="1" x14ac:dyDescent="0.15">
      <c r="C117" s="242" t="s">
        <v>291</v>
      </c>
      <c r="D117" s="122"/>
      <c r="E117" s="44"/>
      <c r="F117" s="44"/>
      <c r="G117" s="44"/>
      <c r="H117" s="44"/>
      <c r="I117" s="31"/>
      <c r="J117" s="31"/>
      <c r="K117" s="31"/>
      <c r="L117" s="69"/>
    </row>
    <row r="118" spans="3:14" ht="18.75" customHeight="1" x14ac:dyDescent="0.2">
      <c r="C118" s="349" t="s">
        <v>429</v>
      </c>
      <c r="D118" s="41"/>
    </row>
    <row r="119" spans="3:14" s="16" customFormat="1" ht="22.5" customHeight="1" thickBot="1" x14ac:dyDescent="0.2">
      <c r="C119" s="639"/>
      <c r="D119" s="639"/>
      <c r="E119" s="15"/>
      <c r="F119" s="15"/>
      <c r="G119" s="15"/>
      <c r="H119" s="15"/>
    </row>
    <row r="120" spans="3:14" ht="55.5" customHeight="1" x14ac:dyDescent="0.15">
      <c r="C120" s="640" t="s">
        <v>370</v>
      </c>
      <c r="D120" s="631" t="s">
        <v>466</v>
      </c>
      <c r="E120" s="631"/>
      <c r="F120" s="631"/>
      <c r="G120" s="631"/>
      <c r="H120" s="631" t="s">
        <v>467</v>
      </c>
      <c r="I120" s="643" t="s">
        <v>468</v>
      </c>
      <c r="J120" s="644"/>
      <c r="K120" s="644"/>
      <c r="L120" s="645"/>
    </row>
    <row r="121" spans="3:14" ht="18" customHeight="1" thickBot="1" x14ac:dyDescent="0.2">
      <c r="C121" s="641"/>
      <c r="D121" s="324"/>
      <c r="E121" s="350" t="s">
        <v>267</v>
      </c>
      <c r="F121" s="350" t="s">
        <v>268</v>
      </c>
      <c r="G121" s="350" t="s">
        <v>269</v>
      </c>
      <c r="H121" s="642"/>
      <c r="I121" s="324"/>
      <c r="J121" s="350" t="s">
        <v>267</v>
      </c>
      <c r="K121" s="350" t="s">
        <v>268</v>
      </c>
      <c r="L121" s="351" t="s">
        <v>269</v>
      </c>
      <c r="M121" s="315"/>
    </row>
    <row r="122" spans="3:14" ht="18" customHeight="1" thickTop="1" x14ac:dyDescent="0.15">
      <c r="C122" s="171"/>
      <c r="D122" s="224"/>
      <c r="E122" s="224"/>
      <c r="F122" s="224"/>
      <c r="G122" s="228" t="str">
        <f>IF(D122="","",D122-E122-F122)</f>
        <v/>
      </c>
      <c r="H122" s="167">
        <v>0</v>
      </c>
      <c r="I122" s="290">
        <v>0</v>
      </c>
      <c r="J122" s="290">
        <v>0</v>
      </c>
      <c r="K122" s="290">
        <v>0</v>
      </c>
      <c r="L122" s="291">
        <v>0</v>
      </c>
    </row>
    <row r="123" spans="3:14" ht="18" customHeight="1" x14ac:dyDescent="0.15">
      <c r="C123" s="171"/>
      <c r="D123" s="322"/>
      <c r="E123" s="322"/>
      <c r="F123" s="322"/>
      <c r="G123" s="229" t="str">
        <f>IF(D123="","",D123-E123-F123)</f>
        <v/>
      </c>
      <c r="H123" s="167">
        <v>0</v>
      </c>
      <c r="I123" s="292">
        <v>0</v>
      </c>
      <c r="J123" s="292">
        <v>0</v>
      </c>
      <c r="K123" s="292">
        <v>0</v>
      </c>
      <c r="L123" s="293">
        <v>0</v>
      </c>
    </row>
    <row r="124" spans="3:14" ht="18" customHeight="1" x14ac:dyDescent="0.15">
      <c r="C124" s="171"/>
      <c r="D124" s="322"/>
      <c r="E124" s="322"/>
      <c r="F124" s="322"/>
      <c r="G124" s="229" t="str">
        <f>IF(D124="","",D124-E124-F124)</f>
        <v/>
      </c>
      <c r="H124" s="167">
        <v>0</v>
      </c>
      <c r="I124" s="292">
        <v>0</v>
      </c>
      <c r="J124" s="292">
        <v>0</v>
      </c>
      <c r="K124" s="292">
        <v>0</v>
      </c>
      <c r="L124" s="293">
        <v>0</v>
      </c>
    </row>
    <row r="125" spans="3:14" ht="18" customHeight="1" x14ac:dyDescent="0.15">
      <c r="C125" s="170"/>
      <c r="D125" s="322"/>
      <c r="E125" s="322"/>
      <c r="F125" s="322"/>
      <c r="G125" s="229" t="str">
        <f>IF(D125="","",D125-E125-F125)</f>
        <v/>
      </c>
      <c r="H125" s="167">
        <v>0</v>
      </c>
      <c r="I125" s="292">
        <v>0</v>
      </c>
      <c r="J125" s="292">
        <v>0</v>
      </c>
      <c r="K125" s="292">
        <v>0</v>
      </c>
      <c r="L125" s="293">
        <v>0</v>
      </c>
    </row>
    <row r="126" spans="3:14" ht="18" customHeight="1" thickBot="1" x14ac:dyDescent="0.2">
      <c r="C126" s="172"/>
      <c r="D126" s="321"/>
      <c r="E126" s="321"/>
      <c r="F126" s="321"/>
      <c r="G126" s="232" t="str">
        <f>IF(D126="","",D126-E126-F126)</f>
        <v/>
      </c>
      <c r="H126" s="167">
        <v>0</v>
      </c>
      <c r="I126" s="294">
        <v>0</v>
      </c>
      <c r="J126" s="294">
        <v>0</v>
      </c>
      <c r="K126" s="294">
        <v>0</v>
      </c>
      <c r="L126" s="295">
        <v>0</v>
      </c>
    </row>
    <row r="127" spans="3:14" ht="18" customHeight="1" thickTop="1" thickBot="1" x14ac:dyDescent="0.2">
      <c r="C127" s="120" t="s">
        <v>23</v>
      </c>
      <c r="D127" s="184">
        <f>SUM(D122:D126)</f>
        <v>0</v>
      </c>
      <c r="E127" s="184">
        <f>SUM(E122:E126)</f>
        <v>0</v>
      </c>
      <c r="F127" s="184">
        <f>SUM(F122:F126)</f>
        <v>0</v>
      </c>
      <c r="G127" s="184">
        <f>SUM(G122:G126)</f>
        <v>0</v>
      </c>
      <c r="H127" s="121" t="s">
        <v>99</v>
      </c>
      <c r="I127" s="296">
        <f>SUM(I122:I126)</f>
        <v>0</v>
      </c>
      <c r="J127" s="296">
        <f>SUM(J122:J126)</f>
        <v>0</v>
      </c>
      <c r="K127" s="296">
        <f>SUM(K122:K126)</f>
        <v>0</v>
      </c>
      <c r="L127" s="297">
        <f>SUM(L122:L126)</f>
        <v>0</v>
      </c>
    </row>
    <row r="128" spans="3:14" s="16" customFormat="1" x14ac:dyDescent="0.15">
      <c r="C128" s="352" t="s">
        <v>373</v>
      </c>
    </row>
  </sheetData>
  <mergeCells count="18">
    <mergeCell ref="C106:L106"/>
    <mergeCell ref="C107:D107"/>
    <mergeCell ref="D108:G108"/>
    <mergeCell ref="I108:L108"/>
    <mergeCell ref="C108:C109"/>
    <mergeCell ref="H108:H109"/>
    <mergeCell ref="A3:M4"/>
    <mergeCell ref="C9:L9"/>
    <mergeCell ref="C10:L10"/>
    <mergeCell ref="C11:C12"/>
    <mergeCell ref="H11:H12"/>
    <mergeCell ref="I11:L11"/>
    <mergeCell ref="D11:G11"/>
    <mergeCell ref="C119:D119"/>
    <mergeCell ref="C120:C121"/>
    <mergeCell ref="D120:G120"/>
    <mergeCell ref="H120:H121"/>
    <mergeCell ref="I120:L120"/>
  </mergeCells>
  <phoneticPr fontId="2"/>
  <pageMargins left="0.78740157480314965" right="0.78740157480314965" top="0.39370078740157483" bottom="0.39370078740157483" header="0.51181102362204722" footer="0.51181102362204722"/>
  <pageSetup paperSize="9" scale="56" fitToHeight="0" orientation="portrait" cellComments="asDisplayed" verticalDpi="72"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B1:K30"/>
  <sheetViews>
    <sheetView showWhiteSpace="0" view="pageBreakPreview" topLeftCell="A16" zoomScale="80" zoomScaleNormal="100" zoomScaleSheetLayoutView="80" workbookViewId="0">
      <selection activeCell="E35" sqref="E35"/>
    </sheetView>
  </sheetViews>
  <sheetFormatPr defaultColWidth="9" defaultRowHeight="13.5" x14ac:dyDescent="0.15"/>
  <cols>
    <col min="1" max="1" width="7.25" style="15" customWidth="1"/>
    <col min="2" max="2" width="19.75" style="15" customWidth="1"/>
    <col min="3" max="10" width="13.75" style="15" customWidth="1"/>
    <col min="11" max="11" width="9.625" style="15" bestFit="1" customWidth="1"/>
    <col min="12" max="16384" width="9" style="15"/>
  </cols>
  <sheetData>
    <row r="1" spans="2:11" s="179" customFormat="1" ht="26.25" customHeight="1" x14ac:dyDescent="0.15">
      <c r="B1" s="15"/>
      <c r="C1" s="15"/>
      <c r="D1" s="15"/>
      <c r="E1" s="15"/>
      <c r="F1" s="15"/>
      <c r="G1" s="15"/>
      <c r="H1" s="15"/>
      <c r="I1" s="15"/>
      <c r="J1" s="345" t="s">
        <v>337</v>
      </c>
    </row>
    <row r="2" spans="2:11" s="179" customFormat="1" ht="18.75" customHeight="1" x14ac:dyDescent="0.15">
      <c r="B2" s="15"/>
      <c r="C2" s="15"/>
      <c r="D2" s="15"/>
      <c r="E2" s="15"/>
      <c r="F2" s="15"/>
      <c r="G2" s="15"/>
      <c r="H2" s="15"/>
      <c r="I2" s="15"/>
      <c r="J2" s="15"/>
    </row>
    <row r="3" spans="2:11" s="179" customFormat="1" ht="21" customHeight="1" x14ac:dyDescent="0.15">
      <c r="B3" s="544" t="s">
        <v>387</v>
      </c>
      <c r="C3" s="627"/>
      <c r="D3" s="627"/>
      <c r="E3" s="627"/>
      <c r="F3" s="627"/>
      <c r="G3" s="627"/>
      <c r="H3" s="627"/>
      <c r="I3" s="627"/>
      <c r="J3" s="627"/>
    </row>
    <row r="4" spans="2:11" s="179" customFormat="1" ht="21" customHeight="1" x14ac:dyDescent="0.15">
      <c r="B4" s="627"/>
      <c r="C4" s="627"/>
      <c r="D4" s="627"/>
      <c r="E4" s="627"/>
      <c r="F4" s="627"/>
      <c r="G4" s="627"/>
      <c r="H4" s="627"/>
      <c r="I4" s="627"/>
      <c r="J4" s="627"/>
    </row>
    <row r="5" spans="2:11" ht="21" customHeight="1" x14ac:dyDescent="0.15">
      <c r="B5" s="51"/>
      <c r="C5" s="42"/>
      <c r="D5" s="42"/>
      <c r="E5" s="42"/>
      <c r="F5" s="42"/>
      <c r="G5" s="42"/>
      <c r="H5" s="42"/>
      <c r="I5" s="42"/>
      <c r="J5" s="241" t="str">
        <f>IF(表紙!$G$8="","会社名",表紙!$G$8)</f>
        <v>会社名</v>
      </c>
    </row>
    <row r="6" spans="2:11" ht="21" customHeight="1" x14ac:dyDescent="0.15">
      <c r="B6" s="51"/>
      <c r="C6" s="42"/>
      <c r="D6" s="42"/>
      <c r="E6" s="42"/>
      <c r="F6" s="42"/>
      <c r="G6" s="42"/>
      <c r="H6" s="42"/>
      <c r="I6" s="42"/>
      <c r="K6" s="66"/>
    </row>
    <row r="7" spans="2:11" ht="18" customHeight="1" thickBot="1" x14ac:dyDescent="0.2">
      <c r="B7" s="51" t="s">
        <v>340</v>
      </c>
    </row>
    <row r="8" spans="2:11" ht="45" customHeight="1" x14ac:dyDescent="0.15">
      <c r="B8" s="649"/>
      <c r="C8" s="623" t="s">
        <v>354</v>
      </c>
      <c r="D8" s="623"/>
      <c r="E8" s="623"/>
      <c r="F8" s="623"/>
      <c r="G8" s="519" t="s">
        <v>355</v>
      </c>
      <c r="H8" s="638"/>
      <c r="I8" s="638"/>
      <c r="J8" s="520"/>
    </row>
    <row r="9" spans="2:11" ht="18" customHeight="1" thickBot="1" x14ac:dyDescent="0.2">
      <c r="B9" s="650"/>
      <c r="C9" s="47"/>
      <c r="D9" s="193" t="s">
        <v>267</v>
      </c>
      <c r="E9" s="193" t="s">
        <v>268</v>
      </c>
      <c r="F9" s="193" t="s">
        <v>269</v>
      </c>
      <c r="G9" s="47"/>
      <c r="H9" s="193" t="s">
        <v>267</v>
      </c>
      <c r="I9" s="193" t="s">
        <v>268</v>
      </c>
      <c r="J9" s="194" t="s">
        <v>269</v>
      </c>
      <c r="K9" s="315"/>
    </row>
    <row r="10" spans="2:11" ht="18" customHeight="1" thickTop="1" x14ac:dyDescent="0.15">
      <c r="B10" s="270" t="s">
        <v>338</v>
      </c>
      <c r="C10" s="271" t="str">
        <f>表1【メ】!$C$49</f>
        <v/>
      </c>
      <c r="D10" s="271">
        <f>表1【メ】!$D$49</f>
        <v>0</v>
      </c>
      <c r="E10" s="271">
        <f>表1【メ】!$E$49</f>
        <v>0</v>
      </c>
      <c r="F10" s="272" t="str">
        <f>表1【メ】!$F$49</f>
        <v/>
      </c>
      <c r="G10" s="273">
        <f>表1【メ】!$G$44</f>
        <v>0</v>
      </c>
      <c r="H10" s="273">
        <f>表1【メ】!$H$44</f>
        <v>0</v>
      </c>
      <c r="I10" s="273">
        <f>表1【メ】!$I$44</f>
        <v>0</v>
      </c>
      <c r="J10" s="274">
        <f>表1【メ】!$J$44</f>
        <v>0</v>
      </c>
    </row>
    <row r="11" spans="2:11" ht="18" customHeight="1" x14ac:dyDescent="0.15">
      <c r="B11" s="275" t="s">
        <v>334</v>
      </c>
      <c r="C11" s="201">
        <f>表2【メ】!$C$43</f>
        <v>0</v>
      </c>
      <c r="D11" s="201">
        <f>表2【メ】!$D$43</f>
        <v>0</v>
      </c>
      <c r="E11" s="201">
        <f>表2【メ】!$E$43</f>
        <v>0</v>
      </c>
      <c r="F11" s="276" t="str">
        <f>表2【メ】!$F$43</f>
        <v/>
      </c>
      <c r="G11" s="209">
        <f>表2【メ】!$G$38</f>
        <v>0</v>
      </c>
      <c r="H11" s="209">
        <f>表2【メ】!$H$38</f>
        <v>0</v>
      </c>
      <c r="I11" s="209">
        <f>表2【メ】!$I$38</f>
        <v>0</v>
      </c>
      <c r="J11" s="277">
        <f>表2【メ】!$J$38</f>
        <v>0</v>
      </c>
    </row>
    <row r="12" spans="2:11" ht="18" customHeight="1" x14ac:dyDescent="0.15">
      <c r="B12" s="275" t="s">
        <v>335</v>
      </c>
      <c r="C12" s="201">
        <f>表3【メ】!$C$43</f>
        <v>0</v>
      </c>
      <c r="D12" s="201">
        <f>表3【メ】!$D$43</f>
        <v>0</v>
      </c>
      <c r="E12" s="201">
        <f>表3【メ】!$E$43</f>
        <v>0</v>
      </c>
      <c r="F12" s="276" t="str">
        <f>表3【メ】!$F$43</f>
        <v/>
      </c>
      <c r="G12" s="209">
        <f>表3【メ】!$G$38</f>
        <v>0</v>
      </c>
      <c r="H12" s="209">
        <f>表3【メ】!$H$38</f>
        <v>0</v>
      </c>
      <c r="I12" s="209">
        <f>表3【メ】!$I$38</f>
        <v>0</v>
      </c>
      <c r="J12" s="277">
        <f>表3【メ】!$J$38</f>
        <v>0</v>
      </c>
    </row>
    <row r="13" spans="2:11" ht="18" customHeight="1" x14ac:dyDescent="0.15">
      <c r="B13" s="275" t="s">
        <v>336</v>
      </c>
      <c r="C13" s="201">
        <f>表4【メ】!$C$23</f>
        <v>0</v>
      </c>
      <c r="D13" s="201">
        <f>表4【メ】!$D$23</f>
        <v>0</v>
      </c>
      <c r="E13" s="201">
        <f>表4【メ】!$E$23</f>
        <v>0</v>
      </c>
      <c r="F13" s="276" t="str">
        <f>表4【メ】!$F$23</f>
        <v/>
      </c>
      <c r="G13" s="209">
        <f>表4【メ】!$G$18</f>
        <v>0</v>
      </c>
      <c r="H13" s="209">
        <f>表4【メ】!$H$18</f>
        <v>0</v>
      </c>
      <c r="I13" s="209">
        <f>表4【メ】!$I$18</f>
        <v>0</v>
      </c>
      <c r="J13" s="277">
        <f>表4【メ】!$J$18</f>
        <v>0</v>
      </c>
    </row>
    <row r="14" spans="2:11" ht="18" customHeight="1" x14ac:dyDescent="0.15">
      <c r="B14" s="275" t="s">
        <v>339</v>
      </c>
      <c r="C14" s="201">
        <f>表5【メ】!$C$17</f>
        <v>0</v>
      </c>
      <c r="D14" s="201">
        <f>表5【メ】!$D$17</f>
        <v>0</v>
      </c>
      <c r="E14" s="201">
        <f>表5【メ】!$E$17</f>
        <v>0</v>
      </c>
      <c r="F14" s="276">
        <f>表5【メ】!$F$17</f>
        <v>0</v>
      </c>
      <c r="G14" s="209">
        <f>表5【メ】!$G$17</f>
        <v>0</v>
      </c>
      <c r="H14" s="209">
        <f>表5【メ】!$H$17</f>
        <v>0</v>
      </c>
      <c r="I14" s="209">
        <f>表5【メ】!$I$17</f>
        <v>0</v>
      </c>
      <c r="J14" s="277">
        <f>表5【メ】!$J$17</f>
        <v>0</v>
      </c>
    </row>
    <row r="15" spans="2:11" ht="18" customHeight="1" x14ac:dyDescent="0.15">
      <c r="B15" s="275" t="s">
        <v>344</v>
      </c>
      <c r="C15" s="201">
        <f>表6【メ】!$D$101</f>
        <v>0</v>
      </c>
      <c r="D15" s="201">
        <f>表6【メ】!$E$101</f>
        <v>0</v>
      </c>
      <c r="E15" s="201">
        <f>表6【メ】!$F$101</f>
        <v>0</v>
      </c>
      <c r="F15" s="276">
        <f>表6【メ】!$G$101</f>
        <v>0</v>
      </c>
      <c r="G15" s="209">
        <f>表6【メ】!$I$101</f>
        <v>0</v>
      </c>
      <c r="H15" s="209">
        <f>表6【メ】!$J$101</f>
        <v>0</v>
      </c>
      <c r="I15" s="209">
        <f>表6【メ】!$K$101</f>
        <v>0</v>
      </c>
      <c r="J15" s="277">
        <f>表6【メ】!$L$101</f>
        <v>0</v>
      </c>
    </row>
    <row r="16" spans="2:11" ht="18" customHeight="1" x14ac:dyDescent="0.15">
      <c r="B16" s="275" t="s">
        <v>374</v>
      </c>
      <c r="C16" s="201">
        <f>表6【メ】!$D$115</f>
        <v>0</v>
      </c>
      <c r="D16" s="201">
        <f>表6【メ】!$E$115</f>
        <v>0</v>
      </c>
      <c r="E16" s="201">
        <f>表6【メ】!$F$115</f>
        <v>0</v>
      </c>
      <c r="F16" s="276">
        <f>表6【メ】!$G$115</f>
        <v>0</v>
      </c>
      <c r="G16" s="209">
        <f>表6【メ】!$I$115</f>
        <v>0</v>
      </c>
      <c r="H16" s="209">
        <f>表6【メ】!$J$115</f>
        <v>0</v>
      </c>
      <c r="I16" s="209">
        <f>表6【メ】!$K$115</f>
        <v>0</v>
      </c>
      <c r="J16" s="277">
        <f>表6【メ】!$L$115</f>
        <v>0</v>
      </c>
    </row>
    <row r="17" spans="2:11" ht="18" customHeight="1" thickBot="1" x14ac:dyDescent="0.2">
      <c r="B17" s="278" t="s">
        <v>375</v>
      </c>
      <c r="C17" s="279">
        <f>表6【メ】!$D$127</f>
        <v>0</v>
      </c>
      <c r="D17" s="279">
        <f>表6【メ】!$E$127</f>
        <v>0</v>
      </c>
      <c r="E17" s="279">
        <f>表6【メ】!$F$127</f>
        <v>0</v>
      </c>
      <c r="F17" s="280">
        <f>表6【メ】!$G$127</f>
        <v>0</v>
      </c>
      <c r="G17" s="281">
        <f>表6【メ】!$I$127</f>
        <v>0</v>
      </c>
      <c r="H17" s="281">
        <f>表6【メ】!$J$127</f>
        <v>0</v>
      </c>
      <c r="I17" s="281">
        <f>表6【メ】!$K$127</f>
        <v>0</v>
      </c>
      <c r="J17" s="282">
        <f>表6【メ】!$L$127</f>
        <v>0</v>
      </c>
    </row>
    <row r="18" spans="2:11" ht="18" customHeight="1" thickTop="1" thickBot="1" x14ac:dyDescent="0.2">
      <c r="B18" s="267" t="s">
        <v>341</v>
      </c>
      <c r="C18" s="264">
        <f>SUM(C10:C17)</f>
        <v>0</v>
      </c>
      <c r="D18" s="264">
        <f t="shared" ref="D18:J18" si="0">SUM(D10:D17)</f>
        <v>0</v>
      </c>
      <c r="E18" s="264">
        <f t="shared" si="0"/>
        <v>0</v>
      </c>
      <c r="F18" s="266">
        <f t="shared" si="0"/>
        <v>0</v>
      </c>
      <c r="G18" s="268">
        <f t="shared" si="0"/>
        <v>0</v>
      </c>
      <c r="H18" s="268">
        <f t="shared" si="0"/>
        <v>0</v>
      </c>
      <c r="I18" s="268">
        <f t="shared" si="0"/>
        <v>0</v>
      </c>
      <c r="J18" s="269">
        <f t="shared" si="0"/>
        <v>0</v>
      </c>
    </row>
    <row r="19" spans="2:11" ht="18" customHeight="1" x14ac:dyDescent="0.15">
      <c r="B19" s="284" t="s">
        <v>360</v>
      </c>
      <c r="C19" s="287" t="str">
        <f>表紙【メ】!$A$18</f>
        <v/>
      </c>
      <c r="D19" s="28"/>
      <c r="E19" s="28"/>
      <c r="F19" s="28"/>
      <c r="G19" s="28"/>
      <c r="H19" s="28"/>
      <c r="I19" s="28"/>
      <c r="J19" s="28"/>
    </row>
    <row r="20" spans="2:11" ht="18" customHeight="1" x14ac:dyDescent="0.15">
      <c r="B20" s="284" t="s">
        <v>342</v>
      </c>
      <c r="C20" s="288" t="str">
        <f>IF(C19="","",表13!$A$15)</f>
        <v/>
      </c>
      <c r="D20" s="283"/>
      <c r="E20" s="283"/>
      <c r="F20" s="283"/>
      <c r="G20" s="31"/>
      <c r="H20" s="31"/>
      <c r="I20" s="31"/>
      <c r="J20" s="31"/>
    </row>
    <row r="21" spans="2:11" ht="18" customHeight="1" x14ac:dyDescent="0.15">
      <c r="B21" s="284"/>
      <c r="C21" s="317"/>
      <c r="D21" s="283"/>
      <c r="E21" s="283"/>
      <c r="F21" s="283"/>
      <c r="G21" s="31"/>
      <c r="H21" s="31"/>
      <c r="I21" s="31"/>
      <c r="J21" s="31"/>
    </row>
    <row r="22" spans="2:11" s="16" customFormat="1" x14ac:dyDescent="0.15"/>
    <row r="23" spans="2:11" s="16" customFormat="1" ht="18" thickBot="1" x14ac:dyDescent="0.2">
      <c r="B23" s="51" t="s">
        <v>424</v>
      </c>
    </row>
    <row r="24" spans="2:11" ht="45" customHeight="1" x14ac:dyDescent="0.15">
      <c r="B24" s="649"/>
      <c r="C24" s="623" t="s">
        <v>343</v>
      </c>
      <c r="D24" s="623"/>
      <c r="E24" s="623"/>
      <c r="F24" s="623"/>
      <c r="G24" s="519" t="s">
        <v>361</v>
      </c>
      <c r="H24" s="638"/>
      <c r="I24" s="638"/>
      <c r="J24" s="520"/>
    </row>
    <row r="25" spans="2:11" ht="18" customHeight="1" thickBot="1" x14ac:dyDescent="0.2">
      <c r="B25" s="650"/>
      <c r="C25" s="47"/>
      <c r="D25" s="193" t="s">
        <v>267</v>
      </c>
      <c r="E25" s="193" t="s">
        <v>268</v>
      </c>
      <c r="F25" s="193" t="s">
        <v>269</v>
      </c>
      <c r="G25" s="47"/>
      <c r="H25" s="193" t="s">
        <v>267</v>
      </c>
      <c r="I25" s="193" t="s">
        <v>268</v>
      </c>
      <c r="J25" s="194" t="s">
        <v>269</v>
      </c>
      <c r="K25" s="315"/>
    </row>
    <row r="26" spans="2:11" ht="18" customHeight="1" thickTop="1" thickBot="1" x14ac:dyDescent="0.2">
      <c r="B26" s="267" t="s">
        <v>23</v>
      </c>
      <c r="C26" s="268" t="str">
        <f>IF(C19="","",$C$19-$C$20)</f>
        <v/>
      </c>
      <c r="D26" s="268" t="str">
        <f>IF($C$26="","",$C$26*(D18/$C18))</f>
        <v/>
      </c>
      <c r="E26" s="268" t="str">
        <f>IF($C$26="","",$C$26*(E18/$C18))</f>
        <v/>
      </c>
      <c r="F26" s="269" t="str">
        <f>IF(C26="","",C26-D26-E26)</f>
        <v/>
      </c>
      <c r="G26" s="268">
        <f>G18</f>
        <v>0</v>
      </c>
      <c r="H26" s="268">
        <f>H18</f>
        <v>0</v>
      </c>
      <c r="I26" s="268">
        <f>I18</f>
        <v>0</v>
      </c>
      <c r="J26" s="269">
        <f>J18</f>
        <v>0</v>
      </c>
    </row>
    <row r="27" spans="2:11" s="16" customFormat="1" x14ac:dyDescent="0.15"/>
    <row r="28" spans="2:11" s="16" customFormat="1" x14ac:dyDescent="0.15"/>
    <row r="29" spans="2:11" s="16" customFormat="1" x14ac:dyDescent="0.15"/>
    <row r="30" spans="2:11" s="16" customFormat="1" x14ac:dyDescent="0.15"/>
  </sheetData>
  <mergeCells count="7">
    <mergeCell ref="B24:B25"/>
    <mergeCell ref="C24:F24"/>
    <mergeCell ref="G24:J24"/>
    <mergeCell ref="B3:J4"/>
    <mergeCell ref="B8:B9"/>
    <mergeCell ref="C8:F8"/>
    <mergeCell ref="G8:J8"/>
  </mergeCells>
  <phoneticPr fontId="2"/>
  <pageMargins left="0.78740157480314965" right="0.78740157480314965" top="0.39370078740157483" bottom="0.39370078740157483" header="0.51181102362204722" footer="0.51181102362204722"/>
  <pageSetup paperSize="9" scale="63" fitToHeight="0" orientation="portrait" cellComments="asDisplayed"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showWhiteSpace="0" view="pageBreakPreview" zoomScale="70" zoomScaleNormal="100" zoomScaleSheetLayoutView="70" workbookViewId="0">
      <selection activeCell="F39" sqref="F39"/>
    </sheetView>
  </sheetViews>
  <sheetFormatPr defaultColWidth="9" defaultRowHeight="13.5" x14ac:dyDescent="0.15"/>
  <cols>
    <col min="1" max="1" width="7.25" style="347" customWidth="1"/>
    <col min="2" max="2" width="19.75" style="347" customWidth="1"/>
    <col min="3" max="8" width="13.75" style="347" customWidth="1"/>
    <col min="9" max="9" width="9.625" style="347" bestFit="1" customWidth="1"/>
    <col min="10" max="16384" width="9" style="347"/>
  </cols>
  <sheetData>
    <row r="1" spans="1:8" ht="26.25" customHeight="1" x14ac:dyDescent="0.15">
      <c r="H1" s="345" t="s">
        <v>403</v>
      </c>
    </row>
    <row r="2" spans="1:8" ht="18.75" customHeight="1" x14ac:dyDescent="0.15"/>
    <row r="3" spans="1:8" ht="21" customHeight="1" x14ac:dyDescent="0.15">
      <c r="A3" s="544" t="s">
        <v>421</v>
      </c>
      <c r="B3" s="544"/>
      <c r="C3" s="544"/>
      <c r="D3" s="544"/>
      <c r="E3" s="544"/>
      <c r="F3" s="544"/>
      <c r="G3" s="544"/>
      <c r="H3" s="544"/>
    </row>
    <row r="4" spans="1:8" ht="21" customHeight="1" x14ac:dyDescent="0.15">
      <c r="A4" s="544"/>
      <c r="B4" s="544"/>
      <c r="C4" s="544"/>
      <c r="D4" s="544"/>
      <c r="E4" s="544"/>
      <c r="F4" s="544"/>
      <c r="G4" s="544"/>
      <c r="H4" s="544"/>
    </row>
    <row r="5" spans="1:8" ht="21" customHeight="1" x14ac:dyDescent="0.15">
      <c r="B5" s="346"/>
      <c r="C5" s="353"/>
      <c r="D5" s="353"/>
      <c r="E5" s="353"/>
      <c r="F5" s="353"/>
      <c r="G5" s="353"/>
      <c r="H5" s="354" t="str">
        <f>IF(表紙!$G$8="","会社名",表紙!$G$8)</f>
        <v>会社名</v>
      </c>
    </row>
    <row r="6" spans="1:8" ht="21" customHeight="1" thickBot="1" x14ac:dyDescent="0.2">
      <c r="B6" s="346" t="s">
        <v>469</v>
      </c>
      <c r="C6" s="353"/>
      <c r="D6" s="353"/>
      <c r="E6" s="353"/>
      <c r="F6" s="353"/>
    </row>
    <row r="7" spans="1:8" ht="30" customHeight="1" x14ac:dyDescent="0.15">
      <c r="B7" s="651"/>
      <c r="C7" s="631" t="s">
        <v>470</v>
      </c>
      <c r="D7" s="631"/>
      <c r="E7" s="631"/>
      <c r="F7" s="653"/>
    </row>
    <row r="8" spans="1:8" ht="18" customHeight="1" thickBot="1" x14ac:dyDescent="0.2">
      <c r="B8" s="652"/>
      <c r="C8" s="355"/>
      <c r="D8" s="350" t="s">
        <v>267</v>
      </c>
      <c r="E8" s="350" t="s">
        <v>268</v>
      </c>
      <c r="F8" s="356" t="s">
        <v>269</v>
      </c>
    </row>
    <row r="9" spans="1:8" ht="18" customHeight="1" thickTop="1" thickBot="1" x14ac:dyDescent="0.2">
      <c r="B9" s="357" t="s">
        <v>32</v>
      </c>
      <c r="C9" s="358">
        <f>表7!D17</f>
        <v>0</v>
      </c>
      <c r="D9" s="381">
        <v>0</v>
      </c>
      <c r="E9" s="381">
        <v>0</v>
      </c>
      <c r="F9" s="359">
        <f>IF(C9="","",C9-D9-E9)</f>
        <v>0</v>
      </c>
    </row>
    <row r="10" spans="1:8" s="325" customFormat="1" x14ac:dyDescent="0.15"/>
    <row r="11" spans="1:8" s="325" customFormat="1" x14ac:dyDescent="0.15"/>
    <row r="12" spans="1:8" ht="21" customHeight="1" thickBot="1" x14ac:dyDescent="0.2">
      <c r="B12" s="346" t="s">
        <v>471</v>
      </c>
      <c r="C12" s="353"/>
      <c r="D12" s="353"/>
      <c r="E12" s="353"/>
      <c r="F12" s="353"/>
    </row>
    <row r="13" spans="1:8" ht="30" customHeight="1" x14ac:dyDescent="0.15">
      <c r="B13" s="651"/>
      <c r="C13" s="631" t="s">
        <v>470</v>
      </c>
      <c r="D13" s="631"/>
      <c r="E13" s="631"/>
      <c r="F13" s="653"/>
    </row>
    <row r="14" spans="1:8" ht="18" customHeight="1" thickBot="1" x14ac:dyDescent="0.2">
      <c r="B14" s="652"/>
      <c r="C14" s="355"/>
      <c r="D14" s="350" t="s">
        <v>267</v>
      </c>
      <c r="E14" s="350" t="s">
        <v>268</v>
      </c>
      <c r="F14" s="356" t="s">
        <v>269</v>
      </c>
    </row>
    <row r="15" spans="1:8" ht="18" customHeight="1" thickTop="1" thickBot="1" x14ac:dyDescent="0.2">
      <c r="B15" s="357" t="s">
        <v>32</v>
      </c>
      <c r="C15" s="358">
        <f>表8!E17</f>
        <v>0</v>
      </c>
      <c r="D15" s="381">
        <v>0</v>
      </c>
      <c r="E15" s="381">
        <v>0</v>
      </c>
      <c r="F15" s="359">
        <f>IF(C15="","",C15-D15-E15)</f>
        <v>0</v>
      </c>
    </row>
    <row r="16" spans="1:8" s="325" customFormat="1" x14ac:dyDescent="0.15"/>
    <row r="17" spans="2:6" s="325" customFormat="1" x14ac:dyDescent="0.15"/>
    <row r="18" spans="2:6" ht="21" customHeight="1" thickBot="1" x14ac:dyDescent="0.2">
      <c r="B18" s="346" t="s">
        <v>472</v>
      </c>
      <c r="C18" s="353"/>
      <c r="D18" s="353"/>
      <c r="E18" s="353"/>
      <c r="F18" s="353"/>
    </row>
    <row r="19" spans="2:6" ht="30" customHeight="1" x14ac:dyDescent="0.15">
      <c r="B19" s="651"/>
      <c r="C19" s="631" t="s">
        <v>473</v>
      </c>
      <c r="D19" s="631"/>
      <c r="E19" s="631"/>
      <c r="F19" s="653"/>
    </row>
    <row r="20" spans="2:6" ht="18" customHeight="1" thickBot="1" x14ac:dyDescent="0.2">
      <c r="B20" s="652"/>
      <c r="C20" s="355"/>
      <c r="D20" s="350" t="s">
        <v>267</v>
      </c>
      <c r="E20" s="350" t="s">
        <v>268</v>
      </c>
      <c r="F20" s="356" t="s">
        <v>269</v>
      </c>
    </row>
    <row r="21" spans="2:6" ht="18" customHeight="1" thickTop="1" thickBot="1" x14ac:dyDescent="0.2">
      <c r="B21" s="357" t="s">
        <v>32</v>
      </c>
      <c r="C21" s="358">
        <f>表9!D17</f>
        <v>0</v>
      </c>
      <c r="D21" s="381">
        <v>0</v>
      </c>
      <c r="E21" s="381">
        <v>0</v>
      </c>
      <c r="F21" s="359">
        <f>IF(C21="","",C21-D21-E21)</f>
        <v>0</v>
      </c>
    </row>
    <row r="22" spans="2:6" s="325" customFormat="1" x14ac:dyDescent="0.15"/>
    <row r="23" spans="2:6" s="325" customFormat="1" x14ac:dyDescent="0.15"/>
    <row r="24" spans="2:6" ht="21" customHeight="1" thickBot="1" x14ac:dyDescent="0.2">
      <c r="B24" s="346" t="s">
        <v>474</v>
      </c>
      <c r="C24" s="353"/>
      <c r="D24" s="353"/>
      <c r="E24" s="353"/>
      <c r="F24" s="353"/>
    </row>
    <row r="25" spans="2:6" ht="30" customHeight="1" x14ac:dyDescent="0.15">
      <c r="B25" s="651"/>
      <c r="C25" s="631" t="s">
        <v>473</v>
      </c>
      <c r="D25" s="631"/>
      <c r="E25" s="631"/>
      <c r="F25" s="653"/>
    </row>
    <row r="26" spans="2:6" ht="18" customHeight="1" thickBot="1" x14ac:dyDescent="0.2">
      <c r="B26" s="652"/>
      <c r="C26" s="355"/>
      <c r="D26" s="350" t="s">
        <v>267</v>
      </c>
      <c r="E26" s="350" t="s">
        <v>268</v>
      </c>
      <c r="F26" s="356" t="s">
        <v>269</v>
      </c>
    </row>
    <row r="27" spans="2:6" ht="18" customHeight="1" thickTop="1" thickBot="1" x14ac:dyDescent="0.2">
      <c r="B27" s="357" t="s">
        <v>32</v>
      </c>
      <c r="C27" s="358">
        <f>表10!E17</f>
        <v>0</v>
      </c>
      <c r="D27" s="381">
        <v>0</v>
      </c>
      <c r="E27" s="381">
        <v>0</v>
      </c>
      <c r="F27" s="359">
        <f>IF(C27="","",C27-D27-E27)</f>
        <v>0</v>
      </c>
    </row>
    <row r="28" spans="2:6" ht="18" customHeight="1" x14ac:dyDescent="0.15">
      <c r="B28" s="337"/>
      <c r="D28" s="360"/>
      <c r="E28" s="360"/>
      <c r="F28" s="360"/>
    </row>
    <row r="29" spans="2:6" s="325" customFormat="1" x14ac:dyDescent="0.15"/>
    <row r="30" spans="2:6" ht="18" customHeight="1" thickBot="1" x14ac:dyDescent="0.2">
      <c r="B30" s="346" t="s">
        <v>475</v>
      </c>
      <c r="C30" s="353"/>
      <c r="D30" s="353"/>
      <c r="E30" s="353"/>
      <c r="F30" s="353"/>
    </row>
    <row r="31" spans="2:6" ht="30" customHeight="1" x14ac:dyDescent="0.15">
      <c r="B31" s="651"/>
      <c r="C31" s="631" t="s">
        <v>476</v>
      </c>
      <c r="D31" s="631"/>
      <c r="E31" s="631"/>
      <c r="F31" s="653"/>
    </row>
    <row r="32" spans="2:6" ht="18" customHeight="1" thickBot="1" x14ac:dyDescent="0.2">
      <c r="B32" s="652"/>
      <c r="C32" s="355"/>
      <c r="D32" s="350" t="s">
        <v>399</v>
      </c>
      <c r="E32" s="350" t="s">
        <v>400</v>
      </c>
      <c r="F32" s="356" t="s">
        <v>401</v>
      </c>
    </row>
    <row r="33" spans="2:6" ht="18" customHeight="1" thickTop="1" thickBot="1" x14ac:dyDescent="0.2">
      <c r="B33" s="357" t="s">
        <v>32</v>
      </c>
      <c r="C33" s="358">
        <f>表11!C17</f>
        <v>0</v>
      </c>
      <c r="D33" s="381">
        <v>0</v>
      </c>
      <c r="E33" s="381">
        <v>0</v>
      </c>
      <c r="F33" s="359">
        <f>IF(C33="","",C33-D33-E33)</f>
        <v>0</v>
      </c>
    </row>
    <row r="34" spans="2:6" ht="18" customHeight="1" x14ac:dyDescent="0.15">
      <c r="B34" s="325"/>
      <c r="C34" s="325"/>
      <c r="D34" s="325"/>
      <c r="E34" s="325"/>
      <c r="F34" s="325"/>
    </row>
    <row r="35" spans="2:6" ht="18" customHeight="1" x14ac:dyDescent="0.15">
      <c r="B35" s="325"/>
      <c r="C35" s="325"/>
      <c r="D35" s="325"/>
      <c r="E35" s="325"/>
      <c r="F35" s="325"/>
    </row>
    <row r="36" spans="2:6" ht="18" customHeight="1" thickBot="1" x14ac:dyDescent="0.2">
      <c r="B36" s="346" t="s">
        <v>477</v>
      </c>
      <c r="C36" s="353"/>
      <c r="D36" s="353"/>
      <c r="E36" s="353"/>
      <c r="F36" s="353"/>
    </row>
    <row r="37" spans="2:6" ht="30" customHeight="1" x14ac:dyDescent="0.15">
      <c r="B37" s="651"/>
      <c r="C37" s="631" t="s">
        <v>478</v>
      </c>
      <c r="D37" s="631"/>
      <c r="E37" s="631"/>
      <c r="F37" s="653"/>
    </row>
    <row r="38" spans="2:6" ht="18" customHeight="1" thickBot="1" x14ac:dyDescent="0.2">
      <c r="B38" s="652"/>
      <c r="C38" s="355"/>
      <c r="D38" s="350" t="s">
        <v>399</v>
      </c>
      <c r="E38" s="350" t="s">
        <v>400</v>
      </c>
      <c r="F38" s="356" t="s">
        <v>401</v>
      </c>
    </row>
    <row r="39" spans="2:6" ht="18" customHeight="1" thickTop="1" thickBot="1" x14ac:dyDescent="0.2">
      <c r="B39" s="357" t="s">
        <v>32</v>
      </c>
      <c r="C39" s="358">
        <f>表12!D17</f>
        <v>0</v>
      </c>
      <c r="D39" s="381">
        <v>0</v>
      </c>
      <c r="E39" s="381">
        <v>0</v>
      </c>
      <c r="F39" s="359">
        <f>IF(C39="","",C39-D39-E39)</f>
        <v>0</v>
      </c>
    </row>
    <row r="40" spans="2:6" ht="18" customHeight="1" x14ac:dyDescent="0.15">
      <c r="B40" s="337"/>
      <c r="C40" s="360"/>
      <c r="D40" s="360"/>
      <c r="E40" s="360"/>
      <c r="F40" s="360"/>
    </row>
    <row r="41" spans="2:6" s="325" customFormat="1" x14ac:dyDescent="0.15"/>
    <row r="42" spans="2:6" ht="21" customHeight="1" thickBot="1" x14ac:dyDescent="0.2">
      <c r="B42" s="346" t="s">
        <v>402</v>
      </c>
      <c r="C42" s="353"/>
      <c r="D42" s="353"/>
      <c r="E42" s="353"/>
      <c r="F42" s="353"/>
    </row>
    <row r="43" spans="2:6" ht="30" customHeight="1" x14ac:dyDescent="0.15">
      <c r="B43" s="651"/>
      <c r="C43" s="631" t="s">
        <v>479</v>
      </c>
      <c r="D43" s="631"/>
      <c r="E43" s="631"/>
      <c r="F43" s="653"/>
    </row>
    <row r="44" spans="2:6" ht="18" customHeight="1" thickBot="1" x14ac:dyDescent="0.2">
      <c r="B44" s="652"/>
      <c r="C44" s="355"/>
      <c r="D44" s="350" t="s">
        <v>267</v>
      </c>
      <c r="E44" s="350" t="s">
        <v>268</v>
      </c>
      <c r="F44" s="356" t="s">
        <v>269</v>
      </c>
    </row>
    <row r="45" spans="2:6" ht="18" customHeight="1" thickTop="1" thickBot="1" x14ac:dyDescent="0.2">
      <c r="B45" s="357" t="s">
        <v>32</v>
      </c>
      <c r="C45" s="358">
        <f>SUM(C9,C15,C21,C27,C33,C39)</f>
        <v>0</v>
      </c>
      <c r="D45" s="358">
        <f>SUM(D9,D15,D21,D27,D33,D39)</f>
        <v>0</v>
      </c>
      <c r="E45" s="358">
        <f>SUM(E9,E15,E21,E27,E33,E39)</f>
        <v>0</v>
      </c>
      <c r="F45" s="359">
        <f>SUM(F9,F15,F21,F27,F33,F39)</f>
        <v>0</v>
      </c>
    </row>
    <row r="46" spans="2:6" s="325" customFormat="1" x14ac:dyDescent="0.15"/>
  </sheetData>
  <mergeCells count="15">
    <mergeCell ref="B7:B8"/>
    <mergeCell ref="C7:F7"/>
    <mergeCell ref="A3:H4"/>
    <mergeCell ref="B43:B44"/>
    <mergeCell ref="C43:F43"/>
    <mergeCell ref="B13:B14"/>
    <mergeCell ref="C13:F13"/>
    <mergeCell ref="B19:B20"/>
    <mergeCell ref="C19:F19"/>
    <mergeCell ref="B31:B32"/>
    <mergeCell ref="C31:F31"/>
    <mergeCell ref="B37:B38"/>
    <mergeCell ref="C37:F37"/>
    <mergeCell ref="B25:B26"/>
    <mergeCell ref="C25:F25"/>
  </mergeCells>
  <phoneticPr fontId="2"/>
  <pageMargins left="0.78740157480314965" right="0.78740157480314965" top="0.39370078740157483" bottom="0.39370078740157483" header="0.51181102362204722" footer="0.51181102362204722"/>
  <pageSetup paperSize="9" scale="79" fitToHeight="0" orientation="portrait" cellComments="asDisplayed"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T49"/>
  <sheetViews>
    <sheetView topLeftCell="A34" zoomScaleNormal="100" zoomScaleSheetLayoutView="50" workbookViewId="0">
      <selection activeCell="I38" sqref="I38:L38"/>
    </sheetView>
  </sheetViews>
  <sheetFormatPr defaultColWidth="9" defaultRowHeight="13.5" x14ac:dyDescent="0.15"/>
  <cols>
    <col min="1" max="1" width="31.625" style="347" customWidth="1"/>
    <col min="2" max="3" width="9.125" style="347" customWidth="1"/>
    <col min="4" max="4" width="8.625" style="347" customWidth="1"/>
    <col min="5" max="5" width="5.125" style="347" customWidth="1"/>
    <col min="6" max="6" width="5.625" style="347" customWidth="1"/>
    <col min="7" max="10" width="6.625" style="347" customWidth="1"/>
    <col min="11" max="11" width="2.375" style="347" customWidth="1"/>
    <col min="12" max="12" width="3.25" style="347" customWidth="1"/>
    <col min="13" max="17" width="7.125" style="347" customWidth="1"/>
    <col min="18" max="18" width="4.75" style="347" customWidth="1"/>
    <col min="19" max="19" width="3.125" style="347" customWidth="1"/>
    <col min="20" max="20" width="6.25" style="347" customWidth="1"/>
    <col min="21" max="16384" width="9" style="347"/>
  </cols>
  <sheetData>
    <row r="1" spans="1:19" ht="26.25" customHeight="1" x14ac:dyDescent="0.15">
      <c r="R1" s="345" t="s">
        <v>422</v>
      </c>
    </row>
    <row r="2" spans="1:19" ht="18.75" customHeight="1" x14ac:dyDescent="0.15">
      <c r="A2" s="544" t="s">
        <v>388</v>
      </c>
      <c r="B2" s="544"/>
      <c r="C2" s="544"/>
      <c r="D2" s="544"/>
      <c r="E2" s="544"/>
      <c r="F2" s="544"/>
      <c r="G2" s="544"/>
      <c r="H2" s="544"/>
      <c r="I2" s="544"/>
      <c r="J2" s="544"/>
      <c r="K2" s="544"/>
      <c r="L2" s="544"/>
      <c r="M2" s="544"/>
      <c r="N2" s="544"/>
      <c r="O2" s="544"/>
      <c r="P2" s="544"/>
      <c r="Q2" s="544"/>
      <c r="R2" s="544"/>
      <c r="S2" s="544"/>
    </row>
    <row r="3" spans="1:19" ht="18.75" customHeight="1" x14ac:dyDescent="0.15">
      <c r="A3" s="544"/>
      <c r="B3" s="544"/>
      <c r="C3" s="544"/>
      <c r="D3" s="544"/>
      <c r="E3" s="544"/>
      <c r="F3" s="544"/>
      <c r="G3" s="544"/>
      <c r="H3" s="544"/>
      <c r="I3" s="544"/>
      <c r="J3" s="544"/>
      <c r="K3" s="544"/>
      <c r="L3" s="544"/>
      <c r="M3" s="544"/>
      <c r="N3" s="544"/>
      <c r="O3" s="544"/>
      <c r="P3" s="544"/>
      <c r="Q3" s="544"/>
      <c r="R3" s="544"/>
      <c r="S3" s="544"/>
    </row>
    <row r="4" spans="1:19" ht="18.75" customHeight="1" x14ac:dyDescent="0.15">
      <c r="A4" s="361"/>
      <c r="B4" s="361"/>
      <c r="C4" s="361"/>
      <c r="D4" s="361"/>
      <c r="E4" s="361"/>
      <c r="F4" s="361"/>
      <c r="G4" s="361"/>
      <c r="H4" s="361"/>
      <c r="I4" s="361"/>
      <c r="J4" s="361"/>
      <c r="K4" s="361"/>
      <c r="L4" s="361"/>
      <c r="M4" s="361"/>
      <c r="N4" s="361"/>
      <c r="O4" s="361"/>
      <c r="P4" s="361"/>
      <c r="Q4" s="361"/>
      <c r="R4" s="361"/>
      <c r="S4" s="361"/>
    </row>
    <row r="5" spans="1:19" ht="21" customHeight="1" x14ac:dyDescent="0.15">
      <c r="S5" s="362" t="str">
        <f>IF(表紙!$G$8="","会社名",表紙!$G$8)</f>
        <v>会社名</v>
      </c>
    </row>
    <row r="6" spans="1:19" ht="21" customHeight="1" x14ac:dyDescent="0.15"/>
    <row r="7" spans="1:19" ht="18" customHeight="1" x14ac:dyDescent="0.15">
      <c r="A7" s="363" t="s">
        <v>376</v>
      </c>
      <c r="B7" s="363"/>
      <c r="C7" s="363"/>
      <c r="D7" s="363"/>
      <c r="E7" s="363"/>
      <c r="F7" s="363"/>
      <c r="G7" s="363"/>
      <c r="H7" s="363"/>
      <c r="I7" s="363"/>
      <c r="J7" s="363"/>
      <c r="K7" s="363"/>
      <c r="L7" s="363"/>
      <c r="M7" s="363"/>
      <c r="N7" s="363"/>
      <c r="O7" s="363"/>
      <c r="P7" s="363"/>
      <c r="Q7" s="363"/>
    </row>
    <row r="8" spans="1:19" ht="18" customHeight="1" x14ac:dyDescent="0.15">
      <c r="A8" s="363" t="s">
        <v>144</v>
      </c>
      <c r="G8" s="363"/>
      <c r="H8" s="363"/>
      <c r="I8" s="363"/>
      <c r="J8" s="363"/>
      <c r="K8" s="363"/>
      <c r="L8" s="363"/>
      <c r="M8" s="363"/>
      <c r="N8" s="363"/>
      <c r="O8" s="363"/>
      <c r="P8" s="363"/>
      <c r="Q8" s="363"/>
    </row>
    <row r="9" spans="1:19" ht="18" customHeight="1" thickBot="1" x14ac:dyDescent="0.2">
      <c r="A9" s="363"/>
      <c r="B9" s="364"/>
      <c r="C9" s="364"/>
      <c r="D9" s="364"/>
      <c r="E9" s="364"/>
      <c r="F9" s="364"/>
      <c r="G9" s="364"/>
      <c r="H9" s="364"/>
      <c r="I9" s="364"/>
      <c r="J9" s="365"/>
      <c r="K9" s="364"/>
      <c r="L9" s="364"/>
      <c r="M9" s="363"/>
      <c r="N9" s="363"/>
      <c r="O9" s="363"/>
      <c r="P9" s="363"/>
      <c r="Q9" s="363"/>
    </row>
    <row r="10" spans="1:19" ht="36" customHeight="1" thickTop="1" x14ac:dyDescent="0.15">
      <c r="A10" s="683" t="s">
        <v>347</v>
      </c>
      <c r="B10" s="665"/>
      <c r="C10" s="665"/>
      <c r="D10" s="366" t="s">
        <v>280</v>
      </c>
      <c r="E10" s="665" t="s">
        <v>287</v>
      </c>
      <c r="F10" s="665"/>
      <c r="G10" s="665"/>
      <c r="H10" s="665"/>
      <c r="I10" s="665"/>
      <c r="J10" s="665"/>
      <c r="K10" s="665"/>
      <c r="L10" s="665"/>
      <c r="M10" s="665"/>
      <c r="N10" s="665"/>
      <c r="O10" s="367" t="s">
        <v>281</v>
      </c>
      <c r="P10" s="680" t="s">
        <v>282</v>
      </c>
      <c r="Q10" s="680"/>
      <c r="R10" s="680"/>
      <c r="S10" s="681"/>
    </row>
    <row r="11" spans="1:19" ht="36" customHeight="1" thickBot="1" x14ac:dyDescent="0.2">
      <c r="A11" s="684" t="s">
        <v>348</v>
      </c>
      <c r="B11" s="666"/>
      <c r="C11" s="666"/>
      <c r="D11" s="368" t="s">
        <v>280</v>
      </c>
      <c r="E11" s="666" t="s">
        <v>288</v>
      </c>
      <c r="F11" s="666"/>
      <c r="G11" s="666"/>
      <c r="H11" s="666"/>
      <c r="I11" s="666"/>
      <c r="J11" s="666"/>
      <c r="K11" s="666"/>
      <c r="L11" s="666"/>
      <c r="M11" s="666"/>
      <c r="N11" s="666"/>
      <c r="O11" s="369" t="s">
        <v>281</v>
      </c>
      <c r="P11" s="693" t="s">
        <v>282</v>
      </c>
      <c r="Q11" s="693"/>
      <c r="R11" s="693"/>
      <c r="S11" s="694"/>
    </row>
    <row r="12" spans="1:19" ht="18.75" customHeight="1" thickTop="1" thickBot="1" x14ac:dyDescent="0.2">
      <c r="A12" s="370"/>
      <c r="B12" s="370"/>
      <c r="C12" s="370"/>
      <c r="D12" s="370"/>
      <c r="E12" s="370"/>
      <c r="F12" s="370"/>
      <c r="G12" s="370"/>
      <c r="H12" s="370"/>
      <c r="I12" s="370"/>
      <c r="J12" s="370"/>
      <c r="K12" s="371"/>
      <c r="L12" s="371"/>
      <c r="M12" s="337"/>
      <c r="N12" s="337"/>
      <c r="O12" s="337"/>
      <c r="P12" s="337"/>
      <c r="Q12" s="337"/>
      <c r="R12" s="365"/>
      <c r="S12" s="372"/>
    </row>
    <row r="13" spans="1:19" ht="54" customHeight="1" thickBot="1" x14ac:dyDescent="0.2">
      <c r="A13" s="373"/>
      <c r="B13" s="672" t="s">
        <v>480</v>
      </c>
      <c r="C13" s="672"/>
      <c r="D13" s="672"/>
      <c r="E13" s="672"/>
      <c r="F13" s="672" t="s">
        <v>282</v>
      </c>
      <c r="G13" s="672"/>
      <c r="H13" s="672"/>
      <c r="I13" s="672"/>
      <c r="J13" s="672"/>
      <c r="K13" s="672" t="s">
        <v>481</v>
      </c>
      <c r="L13" s="672"/>
      <c r="M13" s="672"/>
      <c r="N13" s="672"/>
      <c r="O13" s="690"/>
    </row>
    <row r="14" spans="1:19" ht="30" customHeight="1" thickTop="1" x14ac:dyDescent="0.15">
      <c r="A14" s="374" t="s">
        <v>289</v>
      </c>
      <c r="B14" s="667" t="str">
        <f>IF(表13!G15=0,"",表13!C15*(表13!G15/表13!L15))</f>
        <v/>
      </c>
      <c r="C14" s="667"/>
      <c r="D14" s="667"/>
      <c r="E14" s="667"/>
      <c r="F14" s="677">
        <f>表13!$D$26</f>
        <v>5.5199999999999997E-4</v>
      </c>
      <c r="G14" s="677"/>
      <c r="H14" s="677"/>
      <c r="I14" s="677"/>
      <c r="J14" s="677"/>
      <c r="K14" s="688" t="str">
        <f>IF(B14="","",B14*F14)</f>
        <v/>
      </c>
      <c r="L14" s="688"/>
      <c r="M14" s="688"/>
      <c r="N14" s="688"/>
      <c r="O14" s="689"/>
    </row>
    <row r="15" spans="1:19" ht="30" customHeight="1" thickBot="1" x14ac:dyDescent="0.2">
      <c r="A15" s="375" t="s">
        <v>283</v>
      </c>
      <c r="B15" s="659" t="str">
        <f>IF(表13!G15=0,"",表13!A15)</f>
        <v/>
      </c>
      <c r="C15" s="659"/>
      <c r="D15" s="659"/>
      <c r="E15" s="659"/>
      <c r="F15" s="660">
        <f>表13!$D$26</f>
        <v>5.5199999999999997E-4</v>
      </c>
      <c r="G15" s="660"/>
      <c r="H15" s="660"/>
      <c r="I15" s="660"/>
      <c r="J15" s="660"/>
      <c r="K15" s="686" t="str">
        <f>IF(B15="","",B15*F15)</f>
        <v/>
      </c>
      <c r="L15" s="686"/>
      <c r="M15" s="686"/>
      <c r="N15" s="686"/>
      <c r="O15" s="687"/>
    </row>
    <row r="16" spans="1:19" ht="18" customHeight="1" x14ac:dyDescent="0.15">
      <c r="A16" s="337"/>
      <c r="B16" s="337"/>
      <c r="C16" s="337"/>
      <c r="D16" s="337"/>
      <c r="E16" s="337"/>
      <c r="F16" s="337"/>
      <c r="G16" s="337"/>
      <c r="H16" s="337"/>
      <c r="I16" s="337"/>
      <c r="J16" s="337"/>
      <c r="K16" s="337"/>
      <c r="L16" s="337"/>
      <c r="M16" s="337"/>
      <c r="N16" s="337"/>
      <c r="O16" s="337"/>
      <c r="P16" s="337"/>
      <c r="Q16" s="337"/>
      <c r="R16" s="337"/>
      <c r="S16" s="337"/>
    </row>
    <row r="17" spans="1:20" ht="18" customHeight="1" x14ac:dyDescent="0.15">
      <c r="A17" s="337"/>
      <c r="B17" s="337"/>
      <c r="C17" s="337"/>
      <c r="D17" s="337"/>
      <c r="E17" s="337"/>
      <c r="F17" s="337"/>
      <c r="G17" s="337"/>
      <c r="H17" s="337"/>
      <c r="I17" s="337"/>
      <c r="J17" s="337"/>
      <c r="K17" s="337"/>
      <c r="L17" s="337"/>
      <c r="M17" s="337"/>
      <c r="N17" s="337"/>
      <c r="O17" s="337"/>
      <c r="P17" s="337"/>
      <c r="Q17" s="337"/>
      <c r="R17" s="337"/>
      <c r="S17" s="337"/>
    </row>
    <row r="18" spans="1:20" ht="18" customHeight="1" x14ac:dyDescent="0.15">
      <c r="A18" s="376" t="s">
        <v>428</v>
      </c>
      <c r="B18" s="372"/>
      <c r="C18" s="372"/>
      <c r="D18" s="372"/>
      <c r="E18" s="372"/>
      <c r="F18" s="372"/>
      <c r="G18" s="372"/>
      <c r="H18" s="372"/>
      <c r="I18" s="372"/>
      <c r="J18" s="372"/>
      <c r="K18" s="372"/>
      <c r="L18" s="372"/>
      <c r="M18" s="372"/>
      <c r="N18" s="372"/>
      <c r="O18" s="372"/>
      <c r="P18" s="372"/>
      <c r="Q18" s="372"/>
      <c r="R18" s="372"/>
      <c r="S18" s="372"/>
    </row>
    <row r="19" spans="1:20" ht="18" customHeight="1" x14ac:dyDescent="0.15">
      <c r="A19" s="376" t="s">
        <v>143</v>
      </c>
      <c r="G19" s="372"/>
      <c r="H19" s="372"/>
      <c r="I19" s="372"/>
      <c r="J19" s="372"/>
      <c r="K19" s="372"/>
      <c r="L19" s="372"/>
      <c r="M19" s="372"/>
      <c r="N19" s="372"/>
      <c r="O19" s="372"/>
      <c r="P19" s="372"/>
      <c r="Q19" s="372"/>
      <c r="R19" s="372"/>
      <c r="S19" s="372"/>
    </row>
    <row r="20" spans="1:20" ht="18" customHeight="1" thickBot="1" x14ac:dyDescent="0.2">
      <c r="A20" s="376"/>
      <c r="B20" s="372"/>
      <c r="C20" s="372"/>
      <c r="D20" s="372"/>
      <c r="E20" s="372"/>
      <c r="F20" s="372"/>
      <c r="G20" s="372"/>
      <c r="H20" s="372"/>
      <c r="I20" s="372"/>
      <c r="J20" s="372"/>
      <c r="K20" s="372"/>
      <c r="L20" s="372"/>
      <c r="M20" s="372"/>
      <c r="N20" s="372"/>
      <c r="O20" s="372"/>
      <c r="P20" s="372"/>
      <c r="Q20" s="372"/>
      <c r="R20" s="372"/>
      <c r="S20" s="372"/>
    </row>
    <row r="21" spans="1:20" ht="24" customHeight="1" thickTop="1" x14ac:dyDescent="0.15">
      <c r="A21" s="683" t="s">
        <v>426</v>
      </c>
      <c r="B21" s="665"/>
      <c r="C21" s="665" t="s">
        <v>280</v>
      </c>
      <c r="D21" s="665" t="s">
        <v>357</v>
      </c>
      <c r="E21" s="665"/>
      <c r="F21" s="665"/>
      <c r="G21" s="665"/>
      <c r="H21" s="665"/>
      <c r="I21" s="665"/>
      <c r="J21" s="665" t="s">
        <v>290</v>
      </c>
      <c r="K21" s="665" t="s">
        <v>356</v>
      </c>
      <c r="L21" s="665"/>
      <c r="M21" s="665"/>
      <c r="N21" s="665"/>
      <c r="O21" s="665"/>
      <c r="P21" s="665"/>
      <c r="Q21" s="665"/>
      <c r="R21" s="665"/>
      <c r="S21" s="678"/>
    </row>
    <row r="22" spans="1:20" ht="24" customHeight="1" thickBot="1" x14ac:dyDescent="0.2">
      <c r="A22" s="684"/>
      <c r="B22" s="666"/>
      <c r="C22" s="666"/>
      <c r="D22" s="666"/>
      <c r="E22" s="666"/>
      <c r="F22" s="666"/>
      <c r="G22" s="666"/>
      <c r="H22" s="666"/>
      <c r="I22" s="666"/>
      <c r="J22" s="666"/>
      <c r="K22" s="666"/>
      <c r="L22" s="666"/>
      <c r="M22" s="666"/>
      <c r="N22" s="666"/>
      <c r="O22" s="666"/>
      <c r="P22" s="666"/>
      <c r="Q22" s="666"/>
      <c r="R22" s="666"/>
      <c r="S22" s="679"/>
    </row>
    <row r="23" spans="1:20" ht="18.75" customHeight="1" thickTop="1" thickBot="1" x14ac:dyDescent="0.2">
      <c r="A23" s="367"/>
      <c r="B23" s="367"/>
      <c r="C23" s="367"/>
      <c r="D23" s="367"/>
      <c r="E23" s="367"/>
      <c r="F23" s="367"/>
      <c r="G23" s="367"/>
      <c r="H23" s="367"/>
      <c r="I23" s="367"/>
      <c r="J23" s="367"/>
      <c r="K23" s="367"/>
      <c r="L23" s="367"/>
      <c r="M23" s="367"/>
      <c r="N23" s="367"/>
      <c r="O23" s="367"/>
      <c r="P23" s="367"/>
      <c r="Q23" s="367"/>
      <c r="R23" s="377"/>
      <c r="S23" s="378"/>
    </row>
    <row r="24" spans="1:20" ht="78" customHeight="1" thickBot="1" x14ac:dyDescent="0.2">
      <c r="A24" s="373"/>
      <c r="B24" s="672" t="s">
        <v>482</v>
      </c>
      <c r="C24" s="672"/>
      <c r="D24" s="672"/>
      <c r="E24" s="672" t="s">
        <v>483</v>
      </c>
      <c r="F24" s="672"/>
      <c r="G24" s="672"/>
      <c r="H24" s="672"/>
      <c r="I24" s="672" t="s">
        <v>484</v>
      </c>
      <c r="J24" s="672"/>
      <c r="K24" s="672"/>
      <c r="L24" s="672"/>
      <c r="M24" s="672" t="s">
        <v>485</v>
      </c>
      <c r="N24" s="672"/>
      <c r="O24" s="672"/>
      <c r="P24" s="672" t="s">
        <v>486</v>
      </c>
      <c r="Q24" s="672"/>
      <c r="R24" s="672"/>
      <c r="S24" s="690"/>
    </row>
    <row r="25" spans="1:20" ht="30" customHeight="1" thickTop="1" x14ac:dyDescent="0.15">
      <c r="A25" s="374" t="s">
        <v>284</v>
      </c>
      <c r="B25" s="667" t="str">
        <f>'表1～6の総括【メ】'!$D$26</f>
        <v/>
      </c>
      <c r="C25" s="667"/>
      <c r="D25" s="667"/>
      <c r="E25" s="669">
        <f>'表1～6の総括【メ】'!$H$26</f>
        <v>0</v>
      </c>
      <c r="F25" s="670"/>
      <c r="G25" s="670"/>
      <c r="H25" s="671"/>
      <c r="I25" s="691"/>
      <c r="J25" s="691"/>
      <c r="K25" s="691"/>
      <c r="L25" s="691"/>
      <c r="M25" s="677" t="str">
        <f>IF($B$28=0,"",I25*$F$14)</f>
        <v/>
      </c>
      <c r="N25" s="677"/>
      <c r="O25" s="677"/>
      <c r="P25" s="677" t="str">
        <f>IF($B$28=0,"",E25+M25)</f>
        <v/>
      </c>
      <c r="Q25" s="677"/>
      <c r="R25" s="677"/>
      <c r="S25" s="696"/>
    </row>
    <row r="26" spans="1:20" ht="30" customHeight="1" x14ac:dyDescent="0.15">
      <c r="A26" s="379" t="s">
        <v>285</v>
      </c>
      <c r="B26" s="654" t="str">
        <f>'表1～6の総括【メ】'!$E$26</f>
        <v/>
      </c>
      <c r="C26" s="654"/>
      <c r="D26" s="654"/>
      <c r="E26" s="656">
        <f>'表1～6の総括【メ】'!$I$26</f>
        <v>0</v>
      </c>
      <c r="F26" s="657"/>
      <c r="G26" s="657"/>
      <c r="H26" s="658"/>
      <c r="I26" s="692"/>
      <c r="J26" s="692"/>
      <c r="K26" s="692"/>
      <c r="L26" s="692"/>
      <c r="M26" s="655" t="str">
        <f>IF($B$28=0,"",I26*$F$14)</f>
        <v/>
      </c>
      <c r="N26" s="655"/>
      <c r="O26" s="655"/>
      <c r="P26" s="655" t="str">
        <f>IF($B$28=0,"",E26+M26)</f>
        <v/>
      </c>
      <c r="Q26" s="655"/>
      <c r="R26" s="655"/>
      <c r="S26" s="682"/>
    </row>
    <row r="27" spans="1:20" ht="30" customHeight="1" x14ac:dyDescent="0.15">
      <c r="A27" s="379" t="s">
        <v>286</v>
      </c>
      <c r="B27" s="654" t="str">
        <f>'表1～6の総括【メ】'!$F$26</f>
        <v/>
      </c>
      <c r="C27" s="654"/>
      <c r="D27" s="654"/>
      <c r="E27" s="656">
        <f>'表1～6の総括【メ】'!$J$26</f>
        <v>0</v>
      </c>
      <c r="F27" s="657"/>
      <c r="G27" s="657"/>
      <c r="H27" s="658"/>
      <c r="I27" s="654">
        <f>IF(I28="","",I28-SUM(I25:L26))</f>
        <v>0</v>
      </c>
      <c r="J27" s="654"/>
      <c r="K27" s="654"/>
      <c r="L27" s="654"/>
      <c r="M27" s="655" t="str">
        <f>IF($B$28=0,"",M28-SUM(M25:M26))</f>
        <v/>
      </c>
      <c r="N27" s="655"/>
      <c r="O27" s="655"/>
      <c r="P27" s="655" t="str">
        <f>IF($B$28=0,"",E27+M27)</f>
        <v/>
      </c>
      <c r="Q27" s="655"/>
      <c r="R27" s="655"/>
      <c r="S27" s="682"/>
    </row>
    <row r="28" spans="1:20" ht="30" customHeight="1" thickBot="1" x14ac:dyDescent="0.2">
      <c r="A28" s="375" t="s">
        <v>124</v>
      </c>
      <c r="B28" s="659">
        <f>SUM(B25:B27)</f>
        <v>0</v>
      </c>
      <c r="C28" s="659"/>
      <c r="D28" s="659"/>
      <c r="E28" s="660">
        <f>SUM(E25:E27)</f>
        <v>0</v>
      </c>
      <c r="F28" s="660"/>
      <c r="G28" s="660"/>
      <c r="H28" s="660"/>
      <c r="I28" s="659">
        <f>IF(表13!$A$15="","",表13!$A$15)</f>
        <v>0</v>
      </c>
      <c r="J28" s="659"/>
      <c r="K28" s="659"/>
      <c r="L28" s="659"/>
      <c r="M28" s="660" t="str">
        <f>$K$15</f>
        <v/>
      </c>
      <c r="N28" s="660"/>
      <c r="O28" s="660"/>
      <c r="P28" s="660">
        <f>SUM(P25:P27)</f>
        <v>0</v>
      </c>
      <c r="Q28" s="660"/>
      <c r="R28" s="660"/>
      <c r="S28" s="685"/>
      <c r="T28" s="353"/>
    </row>
    <row r="29" spans="1:20" ht="18" customHeight="1" x14ac:dyDescent="0.15">
      <c r="A29" s="372"/>
      <c r="B29" s="372"/>
      <c r="C29" s="372"/>
      <c r="D29" s="372"/>
      <c r="E29" s="372"/>
      <c r="F29" s="372"/>
      <c r="G29" s="372"/>
      <c r="H29" s="372"/>
      <c r="I29" s="353"/>
      <c r="J29" s="372"/>
      <c r="K29" s="372"/>
      <c r="L29" s="372"/>
      <c r="M29" s="372"/>
      <c r="N29" s="372"/>
      <c r="O29" s="372"/>
    </row>
    <row r="30" spans="1:20" ht="18" customHeight="1" x14ac:dyDescent="0.15">
      <c r="A30" s="337"/>
      <c r="B30" s="337"/>
      <c r="C30" s="337"/>
      <c r="D30" s="337"/>
      <c r="E30" s="337"/>
      <c r="F30" s="337"/>
      <c r="G30" s="337"/>
      <c r="H30" s="337"/>
      <c r="I30" s="337"/>
      <c r="J30" s="337"/>
      <c r="K30" s="337"/>
      <c r="L30" s="337"/>
      <c r="M30" s="337"/>
      <c r="N30" s="337"/>
      <c r="O30" s="337"/>
      <c r="P30" s="337"/>
      <c r="Q30" s="337"/>
      <c r="R30" s="337"/>
      <c r="S30" s="337"/>
    </row>
    <row r="31" spans="1:20" ht="18" customHeight="1" x14ac:dyDescent="0.15">
      <c r="A31" s="376" t="s">
        <v>362</v>
      </c>
      <c r="B31" s="372"/>
      <c r="C31" s="372"/>
      <c r="D31" s="372"/>
      <c r="E31" s="372"/>
      <c r="F31" s="372"/>
      <c r="G31" s="372"/>
      <c r="H31" s="372"/>
      <c r="I31" s="372"/>
      <c r="J31" s="372"/>
      <c r="K31" s="372"/>
      <c r="L31" s="372"/>
      <c r="M31" s="372"/>
      <c r="N31" s="372"/>
      <c r="O31" s="372"/>
      <c r="P31" s="372"/>
      <c r="Q31" s="372"/>
      <c r="R31" s="372"/>
      <c r="S31" s="372"/>
    </row>
    <row r="32" spans="1:20" ht="18" customHeight="1" x14ac:dyDescent="0.15">
      <c r="A32" s="376" t="s">
        <v>143</v>
      </c>
      <c r="G32" s="372"/>
      <c r="H32" s="372"/>
      <c r="I32" s="372"/>
      <c r="J32" s="372"/>
      <c r="K32" s="372"/>
      <c r="L32" s="372"/>
      <c r="M32" s="372"/>
      <c r="N32" s="372"/>
      <c r="O32" s="372"/>
      <c r="P32" s="372"/>
      <c r="Q32" s="372"/>
      <c r="R32" s="372"/>
      <c r="S32" s="372"/>
    </row>
    <row r="33" spans="1:19" ht="18" customHeight="1" thickBot="1" x14ac:dyDescent="0.2">
      <c r="A33" s="376"/>
      <c r="B33" s="372"/>
      <c r="C33" s="372"/>
      <c r="D33" s="372"/>
      <c r="E33" s="372"/>
      <c r="F33" s="372"/>
      <c r="G33" s="372"/>
      <c r="H33" s="372"/>
      <c r="I33" s="372"/>
      <c r="J33" s="372"/>
      <c r="K33" s="372"/>
      <c r="L33" s="372"/>
      <c r="M33" s="372"/>
      <c r="N33" s="372"/>
      <c r="O33" s="372"/>
      <c r="P33" s="372"/>
      <c r="Q33" s="372"/>
      <c r="R33" s="372"/>
      <c r="S33" s="372"/>
    </row>
    <row r="34" spans="1:19" ht="24" customHeight="1" thickTop="1" x14ac:dyDescent="0.15">
      <c r="A34" s="683" t="s">
        <v>358</v>
      </c>
      <c r="B34" s="665"/>
      <c r="C34" s="665" t="s">
        <v>280</v>
      </c>
      <c r="D34" s="665" t="s">
        <v>427</v>
      </c>
      <c r="E34" s="665"/>
      <c r="F34" s="665"/>
      <c r="G34" s="665"/>
      <c r="H34" s="665"/>
      <c r="I34" s="665"/>
      <c r="J34" s="665" t="s">
        <v>295</v>
      </c>
      <c r="K34" s="665" t="s">
        <v>346</v>
      </c>
      <c r="L34" s="665"/>
      <c r="M34" s="665"/>
      <c r="N34" s="665"/>
      <c r="O34" s="665"/>
      <c r="P34" s="665"/>
      <c r="Q34" s="665"/>
      <c r="R34" s="665"/>
      <c r="S34" s="678"/>
    </row>
    <row r="35" spans="1:19" ht="24" customHeight="1" thickBot="1" x14ac:dyDescent="0.2">
      <c r="A35" s="684"/>
      <c r="B35" s="666"/>
      <c r="C35" s="666"/>
      <c r="D35" s="666"/>
      <c r="E35" s="666"/>
      <c r="F35" s="666"/>
      <c r="G35" s="666"/>
      <c r="H35" s="666"/>
      <c r="I35" s="666"/>
      <c r="J35" s="666"/>
      <c r="K35" s="666"/>
      <c r="L35" s="666"/>
      <c r="M35" s="666"/>
      <c r="N35" s="666"/>
      <c r="O35" s="666"/>
      <c r="P35" s="666"/>
      <c r="Q35" s="666"/>
      <c r="R35" s="666"/>
      <c r="S35" s="679"/>
    </row>
    <row r="36" spans="1:19" ht="18.75" customHeight="1" thickTop="1" thickBot="1" x14ac:dyDescent="0.2">
      <c r="A36" s="367"/>
      <c r="B36" s="367"/>
      <c r="C36" s="367"/>
      <c r="D36" s="367"/>
      <c r="E36" s="367"/>
      <c r="F36" s="367"/>
      <c r="G36" s="367"/>
      <c r="H36" s="367"/>
      <c r="I36" s="367"/>
      <c r="J36" s="367"/>
      <c r="K36" s="367"/>
      <c r="L36" s="367"/>
      <c r="M36" s="367"/>
      <c r="N36" s="367"/>
      <c r="O36" s="367"/>
      <c r="P36" s="367"/>
      <c r="Q36" s="367"/>
      <c r="R36" s="377"/>
      <c r="S36" s="378"/>
    </row>
    <row r="37" spans="1:19" ht="78" customHeight="1" thickBot="1" x14ac:dyDescent="0.2">
      <c r="A37" s="373"/>
      <c r="B37" s="672" t="s">
        <v>487</v>
      </c>
      <c r="C37" s="672"/>
      <c r="D37" s="672"/>
      <c r="E37" s="672" t="s">
        <v>488</v>
      </c>
      <c r="F37" s="672"/>
      <c r="G37" s="672"/>
      <c r="H37" s="672"/>
      <c r="I37" s="674" t="s">
        <v>494</v>
      </c>
      <c r="J37" s="675"/>
      <c r="K37" s="675"/>
      <c r="L37" s="676"/>
      <c r="M37" s="674" t="s">
        <v>489</v>
      </c>
      <c r="N37" s="675"/>
      <c r="O37" s="695"/>
      <c r="R37" s="380"/>
    </row>
    <row r="38" spans="1:19" ht="30" customHeight="1" thickTop="1" x14ac:dyDescent="0.15">
      <c r="A38" s="374" t="s">
        <v>284</v>
      </c>
      <c r="B38" s="667" t="str">
        <f>IF($B$28=0,"",B25+I25)</f>
        <v/>
      </c>
      <c r="C38" s="667"/>
      <c r="D38" s="667"/>
      <c r="E38" s="677" t="str">
        <f>P25</f>
        <v/>
      </c>
      <c r="F38" s="677"/>
      <c r="G38" s="677"/>
      <c r="H38" s="677"/>
      <c r="I38" s="669" t="str">
        <f>IF(B38="","",$I$41*(B38/$B$41))</f>
        <v/>
      </c>
      <c r="J38" s="670"/>
      <c r="K38" s="670"/>
      <c r="L38" s="671"/>
      <c r="M38" s="669" t="str">
        <f>IF($B$28=0,"",E38-I38)</f>
        <v/>
      </c>
      <c r="N38" s="670"/>
      <c r="O38" s="673"/>
    </row>
    <row r="39" spans="1:19" ht="30" customHeight="1" x14ac:dyDescent="0.15">
      <c r="A39" s="379" t="s">
        <v>285</v>
      </c>
      <c r="B39" s="654" t="str">
        <f>IF($B$28=0,"",B26+I26)</f>
        <v/>
      </c>
      <c r="C39" s="654"/>
      <c r="D39" s="654"/>
      <c r="E39" s="655" t="str">
        <f>P26</f>
        <v/>
      </c>
      <c r="F39" s="655"/>
      <c r="G39" s="655"/>
      <c r="H39" s="655"/>
      <c r="I39" s="656" t="str">
        <f>IF(B39="","",$I$41*(B39/$B$41))</f>
        <v/>
      </c>
      <c r="J39" s="657"/>
      <c r="K39" s="657"/>
      <c r="L39" s="658"/>
      <c r="M39" s="656" t="str">
        <f>IF($B$28=0,"",E39-I39)</f>
        <v/>
      </c>
      <c r="N39" s="657"/>
      <c r="O39" s="661"/>
    </row>
    <row r="40" spans="1:19" ht="30" customHeight="1" x14ac:dyDescent="0.15">
      <c r="A40" s="379" t="s">
        <v>286</v>
      </c>
      <c r="B40" s="654" t="str">
        <f>IF($B$28=0,"",B27+I27)</f>
        <v/>
      </c>
      <c r="C40" s="654"/>
      <c r="D40" s="654"/>
      <c r="E40" s="655" t="str">
        <f>P27</f>
        <v/>
      </c>
      <c r="F40" s="655"/>
      <c r="G40" s="655"/>
      <c r="H40" s="655"/>
      <c r="I40" s="654" t="str">
        <f>IF(I41="","",I41-SUM(I38:L39))</f>
        <v/>
      </c>
      <c r="J40" s="654"/>
      <c r="K40" s="654"/>
      <c r="L40" s="654"/>
      <c r="M40" s="656" t="str">
        <f>IF(M41="","",M41-SUM(M38:M39))</f>
        <v/>
      </c>
      <c r="N40" s="657"/>
      <c r="O40" s="661"/>
    </row>
    <row r="41" spans="1:19" ht="30" customHeight="1" thickBot="1" x14ac:dyDescent="0.2">
      <c r="A41" s="375" t="s">
        <v>124</v>
      </c>
      <c r="B41" s="659">
        <f>SUM(B38:B40)</f>
        <v>0</v>
      </c>
      <c r="C41" s="659"/>
      <c r="D41" s="659"/>
      <c r="E41" s="660">
        <f>SUM(E38:E40)</f>
        <v>0</v>
      </c>
      <c r="F41" s="660"/>
      <c r="G41" s="660"/>
      <c r="H41" s="660"/>
      <c r="I41" s="662" t="str">
        <f>$K$14</f>
        <v/>
      </c>
      <c r="J41" s="663"/>
      <c r="K41" s="663"/>
      <c r="L41" s="664"/>
      <c r="M41" s="662" t="str">
        <f>IF(表紙!$D$32="","",表紙!$D$32+表紙!Y$53)</f>
        <v/>
      </c>
      <c r="N41" s="663"/>
      <c r="O41" s="668"/>
    </row>
    <row r="42" spans="1:19" ht="18" customHeight="1" x14ac:dyDescent="0.15">
      <c r="A42" s="372"/>
      <c r="B42" s="372"/>
      <c r="C42" s="372"/>
      <c r="D42" s="372"/>
      <c r="E42" s="372"/>
      <c r="F42" s="372"/>
      <c r="G42" s="372"/>
      <c r="H42" s="372"/>
      <c r="I42" s="372"/>
      <c r="J42" s="372"/>
      <c r="K42" s="372"/>
      <c r="L42" s="372"/>
      <c r="M42" s="372"/>
      <c r="N42" s="372"/>
      <c r="O42" s="372"/>
    </row>
    <row r="43" spans="1:19" s="325" customFormat="1" x14ac:dyDescent="0.15"/>
    <row r="44" spans="1:19" s="325" customFormat="1" x14ac:dyDescent="0.15"/>
    <row r="45" spans="1:19" s="325" customFormat="1" x14ac:dyDescent="0.15"/>
    <row r="46" spans="1:19" s="325" customFormat="1" x14ac:dyDescent="0.15"/>
    <row r="47" spans="1:19" s="325" customFormat="1" x14ac:dyDescent="0.15"/>
    <row r="48" spans="1:19" s="325" customFormat="1" x14ac:dyDescent="0.15"/>
    <row r="49" s="325" customFormat="1" x14ac:dyDescent="0.15"/>
  </sheetData>
  <mergeCells count="71">
    <mergeCell ref="P26:S26"/>
    <mergeCell ref="M25:O25"/>
    <mergeCell ref="M24:O24"/>
    <mergeCell ref="E24:H24"/>
    <mergeCell ref="D34:I35"/>
    <mergeCell ref="P24:S24"/>
    <mergeCell ref="P25:S25"/>
    <mergeCell ref="J34:J35"/>
    <mergeCell ref="M28:O28"/>
    <mergeCell ref="I25:L25"/>
    <mergeCell ref="I26:L26"/>
    <mergeCell ref="M26:O26"/>
    <mergeCell ref="B13:E13"/>
    <mergeCell ref="A11:C11"/>
    <mergeCell ref="C21:C22"/>
    <mergeCell ref="E11:N11"/>
    <mergeCell ref="F13:J13"/>
    <mergeCell ref="B14:E14"/>
    <mergeCell ref="F14:J14"/>
    <mergeCell ref="K21:S22"/>
    <mergeCell ref="A2:S3"/>
    <mergeCell ref="K15:O15"/>
    <mergeCell ref="K14:O14"/>
    <mergeCell ref="K13:O13"/>
    <mergeCell ref="A10:C10"/>
    <mergeCell ref="E10:N10"/>
    <mergeCell ref="P11:S11"/>
    <mergeCell ref="P10:S10"/>
    <mergeCell ref="B15:E15"/>
    <mergeCell ref="F15:J15"/>
    <mergeCell ref="E27:H27"/>
    <mergeCell ref="E26:H26"/>
    <mergeCell ref="P27:S27"/>
    <mergeCell ref="M27:O27"/>
    <mergeCell ref="J21:J22"/>
    <mergeCell ref="B25:D25"/>
    <mergeCell ref="D21:I22"/>
    <mergeCell ref="B26:D26"/>
    <mergeCell ref="A21:B22"/>
    <mergeCell ref="E25:H25"/>
    <mergeCell ref="I24:L24"/>
    <mergeCell ref="I27:L27"/>
    <mergeCell ref="B24:D24"/>
    <mergeCell ref="B27:D27"/>
    <mergeCell ref="B38:D38"/>
    <mergeCell ref="E28:H28"/>
    <mergeCell ref="M41:O41"/>
    <mergeCell ref="M40:O40"/>
    <mergeCell ref="I38:L38"/>
    <mergeCell ref="B37:D37"/>
    <mergeCell ref="E37:H37"/>
    <mergeCell ref="M38:O38"/>
    <mergeCell ref="I37:L37"/>
    <mergeCell ref="E38:H38"/>
    <mergeCell ref="K34:S35"/>
    <mergeCell ref="A34:B35"/>
    <mergeCell ref="P28:S28"/>
    <mergeCell ref="B28:D28"/>
    <mergeCell ref="I28:L28"/>
    <mergeCell ref="B41:D41"/>
    <mergeCell ref="E41:H41"/>
    <mergeCell ref="M39:O39"/>
    <mergeCell ref="I41:L41"/>
    <mergeCell ref="C34:C35"/>
    <mergeCell ref="M37:O37"/>
    <mergeCell ref="B39:D39"/>
    <mergeCell ref="E39:H39"/>
    <mergeCell ref="I39:L39"/>
    <mergeCell ref="E40:H40"/>
    <mergeCell ref="I40:L40"/>
    <mergeCell ref="B40:D40"/>
  </mergeCells>
  <phoneticPr fontId="2"/>
  <pageMargins left="0.78740157480314965" right="0.78740157480314965" top="0.39370078740157483" bottom="0.39370078740157483" header="0.51181102362204722" footer="0.51181102362204722"/>
  <pageSetup paperSize="9" scale="59" fitToHeight="0" orientation="portrait" cellComments="asDisplayed" verticalDpi="7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F67"/>
  <sheetViews>
    <sheetView view="pageBreakPreview" topLeftCell="A16" zoomScale="70" zoomScaleNormal="100" zoomScaleSheetLayoutView="70" workbookViewId="0">
      <selection activeCell="B3" sqref="B3:E4"/>
    </sheetView>
  </sheetViews>
  <sheetFormatPr defaultColWidth="9" defaultRowHeight="13.5" x14ac:dyDescent="0.15"/>
  <cols>
    <col min="1" max="1" width="13.5" style="15" customWidth="1"/>
    <col min="2" max="2" width="19.875" style="15" customWidth="1"/>
    <col min="3" max="3" width="19" style="15" customWidth="1"/>
    <col min="4" max="4" width="15.375" style="15" customWidth="1"/>
    <col min="5" max="5" width="20.625" style="15" customWidth="1"/>
    <col min="6" max="16384" width="9" style="15"/>
  </cols>
  <sheetData>
    <row r="1" spans="2:6" ht="26.25" customHeight="1" x14ac:dyDescent="0.15">
      <c r="E1" s="48" t="s">
        <v>40</v>
      </c>
    </row>
    <row r="2" spans="2:6" ht="18.75" customHeight="1" x14ac:dyDescent="0.15"/>
    <row r="3" spans="2:6" ht="18.75" customHeight="1" x14ac:dyDescent="0.15">
      <c r="B3" s="485" t="s">
        <v>379</v>
      </c>
      <c r="C3" s="485"/>
      <c r="D3" s="485"/>
      <c r="E3" s="485"/>
    </row>
    <row r="4" spans="2:6" ht="18.75" customHeight="1" x14ac:dyDescent="0.15">
      <c r="B4" s="485"/>
      <c r="C4" s="485"/>
      <c r="D4" s="485"/>
      <c r="E4" s="485"/>
    </row>
    <row r="5" spans="2:6" ht="21" customHeight="1" x14ac:dyDescent="0.15">
      <c r="C5" s="42"/>
      <c r="D5" s="42"/>
      <c r="E5" s="241" t="str">
        <f>IF(表紙!$G$8="","会社名",表紙!$G$8)</f>
        <v>会社名</v>
      </c>
    </row>
    <row r="6" spans="2:6" ht="24.75" customHeight="1" x14ac:dyDescent="0.15"/>
    <row r="7" spans="2:6" ht="18" customHeight="1" x14ac:dyDescent="0.15">
      <c r="B7" s="51" t="s">
        <v>65</v>
      </c>
    </row>
    <row r="8" spans="2:6" ht="18" customHeight="1" x14ac:dyDescent="0.15">
      <c r="B8" s="51" t="s">
        <v>66</v>
      </c>
    </row>
    <row r="9" spans="2:6" ht="9" customHeight="1" thickBot="1" x14ac:dyDescent="0.2"/>
    <row r="10" spans="2:6" ht="37.5" customHeight="1" thickTop="1" thickBot="1" x14ac:dyDescent="0.2">
      <c r="B10" s="487" t="s">
        <v>100</v>
      </c>
      <c r="C10" s="488"/>
      <c r="D10" s="488"/>
      <c r="E10" s="489"/>
    </row>
    <row r="11" spans="2:6" ht="19.5" customHeight="1" thickTop="1" x14ac:dyDescent="0.15">
      <c r="B11" s="490" t="s">
        <v>101</v>
      </c>
      <c r="C11" s="490"/>
      <c r="D11" s="490"/>
    </row>
    <row r="12" spans="2:6" ht="18" thickBot="1" x14ac:dyDescent="0.2">
      <c r="B12" s="51" t="s">
        <v>57</v>
      </c>
    </row>
    <row r="13" spans="2:6" ht="45" customHeight="1" thickBot="1" x14ac:dyDescent="0.2">
      <c r="B13" s="125" t="s">
        <v>34</v>
      </c>
      <c r="C13" s="84" t="s">
        <v>21</v>
      </c>
      <c r="D13" s="6" t="s">
        <v>80</v>
      </c>
      <c r="E13" s="11" t="s">
        <v>81</v>
      </c>
    </row>
    <row r="14" spans="2:6" ht="18" customHeight="1" thickTop="1" x14ac:dyDescent="0.15">
      <c r="B14" s="127" t="s">
        <v>0</v>
      </c>
      <c r="C14" s="149"/>
      <c r="D14" s="21">
        <v>2.4500000000000001E-2</v>
      </c>
      <c r="E14" s="147">
        <f>(D14*C14/10^6)*44/12</f>
        <v>0</v>
      </c>
      <c r="F14" s="66" t="s">
        <v>243</v>
      </c>
    </row>
    <row r="15" spans="2:6" ht="18" customHeight="1" x14ac:dyDescent="0.15">
      <c r="B15" s="128" t="s">
        <v>22</v>
      </c>
      <c r="C15" s="150"/>
      <c r="D15" s="21">
        <v>2.47E-2</v>
      </c>
      <c r="E15" s="147">
        <f>(D15*C15/10^6)*44/12</f>
        <v>0</v>
      </c>
      <c r="F15" s="66" t="s">
        <v>244</v>
      </c>
    </row>
    <row r="16" spans="2:6" ht="18" customHeight="1" x14ac:dyDescent="0.15">
      <c r="B16" s="128" t="s">
        <v>26</v>
      </c>
      <c r="C16" s="150"/>
      <c r="D16" s="21">
        <v>2.5499999999999998E-2</v>
      </c>
      <c r="E16" s="147">
        <f t="shared" ref="E16:E36" si="0">(D16*C16/10^6)*44/12</f>
        <v>0</v>
      </c>
      <c r="F16" s="66" t="s">
        <v>245</v>
      </c>
    </row>
    <row r="17" spans="2:6" ht="18" customHeight="1" x14ac:dyDescent="0.15">
      <c r="B17" s="128" t="s">
        <v>88</v>
      </c>
      <c r="C17" s="150"/>
      <c r="D17" s="21">
        <v>2.9399999999999999E-2</v>
      </c>
      <c r="E17" s="147">
        <f t="shared" si="0"/>
        <v>0</v>
      </c>
      <c r="F17" s="66" t="s">
        <v>246</v>
      </c>
    </row>
    <row r="18" spans="2:6" ht="18" customHeight="1" x14ac:dyDescent="0.15">
      <c r="B18" s="128" t="s">
        <v>14</v>
      </c>
      <c r="C18" s="150"/>
      <c r="D18" s="21">
        <v>2.5399999999999999E-2</v>
      </c>
      <c r="E18" s="147">
        <f t="shared" si="0"/>
        <v>0</v>
      </c>
      <c r="F18" s="66" t="s">
        <v>247</v>
      </c>
    </row>
    <row r="19" spans="2:6" ht="18" customHeight="1" x14ac:dyDescent="0.15">
      <c r="B19" s="128" t="s">
        <v>89</v>
      </c>
      <c r="C19" s="150"/>
      <c r="D19" s="21">
        <v>2.0899999999999998E-2</v>
      </c>
      <c r="E19" s="147">
        <f t="shared" si="0"/>
        <v>0</v>
      </c>
      <c r="F19" s="66" t="s">
        <v>248</v>
      </c>
    </row>
    <row r="20" spans="2:6" ht="18" customHeight="1" x14ac:dyDescent="0.15">
      <c r="B20" s="128" t="s">
        <v>13</v>
      </c>
      <c r="C20" s="150"/>
      <c r="D20" s="21">
        <v>2.0799999999999999E-2</v>
      </c>
      <c r="E20" s="147">
        <f t="shared" si="0"/>
        <v>0</v>
      </c>
      <c r="F20" s="66" t="s">
        <v>249</v>
      </c>
    </row>
    <row r="21" spans="2:6" ht="18" customHeight="1" x14ac:dyDescent="0.15">
      <c r="B21" s="131" t="s">
        <v>90</v>
      </c>
      <c r="C21" s="150"/>
      <c r="D21" s="21">
        <v>1.84E-2</v>
      </c>
      <c r="E21" s="147">
        <f t="shared" si="0"/>
        <v>0</v>
      </c>
      <c r="F21" s="66" t="s">
        <v>250</v>
      </c>
    </row>
    <row r="22" spans="2:6" ht="18" customHeight="1" x14ac:dyDescent="0.15">
      <c r="B22" s="131" t="s">
        <v>6</v>
      </c>
      <c r="C22" s="150"/>
      <c r="D22" s="21">
        <v>1.8700000000000001E-2</v>
      </c>
      <c r="E22" s="147">
        <f t="shared" si="0"/>
        <v>0</v>
      </c>
      <c r="F22" s="66" t="s">
        <v>251</v>
      </c>
    </row>
    <row r="23" spans="2:6" ht="18" customHeight="1" x14ac:dyDescent="0.15">
      <c r="B23" s="131" t="s">
        <v>102</v>
      </c>
      <c r="C23" s="150"/>
      <c r="D23" s="21">
        <v>1.83E-2</v>
      </c>
      <c r="E23" s="147">
        <f t="shared" si="0"/>
        <v>0</v>
      </c>
      <c r="F23" s="66" t="s">
        <v>252</v>
      </c>
    </row>
    <row r="24" spans="2:6" ht="18" customHeight="1" x14ac:dyDescent="0.15">
      <c r="B24" s="131" t="s">
        <v>103</v>
      </c>
      <c r="C24" s="150"/>
      <c r="D24" s="21">
        <v>1.8200000000000001E-2</v>
      </c>
      <c r="E24" s="147">
        <f t="shared" si="0"/>
        <v>0</v>
      </c>
      <c r="F24" s="66" t="s">
        <v>253</v>
      </c>
    </row>
    <row r="25" spans="2:6" ht="18" customHeight="1" x14ac:dyDescent="0.15">
      <c r="B25" s="131" t="s">
        <v>8</v>
      </c>
      <c r="C25" s="150"/>
      <c r="D25" s="21">
        <v>1.83E-2</v>
      </c>
      <c r="E25" s="147">
        <f t="shared" si="0"/>
        <v>0</v>
      </c>
      <c r="F25" s="66" t="s">
        <v>254</v>
      </c>
    </row>
    <row r="26" spans="2:6" ht="18" customHeight="1" x14ac:dyDescent="0.15">
      <c r="B26" s="131" t="s">
        <v>9</v>
      </c>
      <c r="C26" s="150"/>
      <c r="D26" s="21">
        <v>1.8499999999999999E-2</v>
      </c>
      <c r="E26" s="147">
        <f t="shared" si="0"/>
        <v>0</v>
      </c>
      <c r="F26" s="66" t="s">
        <v>255</v>
      </c>
    </row>
    <row r="27" spans="2:6" ht="18" customHeight="1" x14ac:dyDescent="0.15">
      <c r="B27" s="131" t="s">
        <v>10</v>
      </c>
      <c r="C27" s="150"/>
      <c r="D27" s="21">
        <v>1.8700000000000001E-2</v>
      </c>
      <c r="E27" s="147">
        <f t="shared" si="0"/>
        <v>0</v>
      </c>
      <c r="F27" s="66" t="s">
        <v>256</v>
      </c>
    </row>
    <row r="28" spans="2:6" ht="18" customHeight="1" x14ac:dyDescent="0.15">
      <c r="B28" s="131" t="s">
        <v>11</v>
      </c>
      <c r="C28" s="150"/>
      <c r="D28" s="21">
        <v>1.89E-2</v>
      </c>
      <c r="E28" s="147">
        <f t="shared" si="0"/>
        <v>0</v>
      </c>
      <c r="F28" s="66" t="s">
        <v>257</v>
      </c>
    </row>
    <row r="29" spans="2:6" ht="18" customHeight="1" x14ac:dyDescent="0.15">
      <c r="B29" s="131" t="s">
        <v>12</v>
      </c>
      <c r="C29" s="150"/>
      <c r="D29" s="21">
        <v>1.95E-2</v>
      </c>
      <c r="E29" s="147">
        <f t="shared" si="0"/>
        <v>0</v>
      </c>
      <c r="F29" s="66" t="s">
        <v>258</v>
      </c>
    </row>
    <row r="30" spans="2:6" ht="18" customHeight="1" x14ac:dyDescent="0.15">
      <c r="B30" s="131" t="s">
        <v>7</v>
      </c>
      <c r="C30" s="150"/>
      <c r="D30" s="21">
        <v>1.61E-2</v>
      </c>
      <c r="E30" s="147">
        <f t="shared" si="0"/>
        <v>0</v>
      </c>
      <c r="F30" s="66" t="s">
        <v>259</v>
      </c>
    </row>
    <row r="31" spans="2:6" ht="18" customHeight="1" x14ac:dyDescent="0.15">
      <c r="B31" s="131" t="s">
        <v>15</v>
      </c>
      <c r="C31" s="150"/>
      <c r="D31" s="21">
        <v>1.4200000000000001E-2</v>
      </c>
      <c r="E31" s="147">
        <f t="shared" si="0"/>
        <v>0</v>
      </c>
      <c r="F31" s="66" t="s">
        <v>260</v>
      </c>
    </row>
    <row r="32" spans="2:6" ht="18" customHeight="1" x14ac:dyDescent="0.15">
      <c r="B32" s="131" t="s">
        <v>16</v>
      </c>
      <c r="C32" s="150"/>
      <c r="D32" s="21">
        <v>1.35E-2</v>
      </c>
      <c r="E32" s="147">
        <f t="shared" si="0"/>
        <v>0</v>
      </c>
      <c r="F32" s="66" t="s">
        <v>261</v>
      </c>
    </row>
    <row r="33" spans="2:6" ht="18" customHeight="1" x14ac:dyDescent="0.15">
      <c r="B33" s="131" t="s">
        <v>95</v>
      </c>
      <c r="C33" s="151"/>
      <c r="D33" s="21">
        <v>1.3899999999999999E-2</v>
      </c>
      <c r="E33" s="147">
        <f t="shared" si="0"/>
        <v>0</v>
      </c>
      <c r="F33" s="66" t="s">
        <v>262</v>
      </c>
    </row>
    <row r="34" spans="2:6" ht="18" customHeight="1" x14ac:dyDescent="0.15">
      <c r="B34" s="131" t="s">
        <v>104</v>
      </c>
      <c r="C34" s="150"/>
      <c r="D34" s="21">
        <v>1.0999999999999999E-2</v>
      </c>
      <c r="E34" s="147">
        <f t="shared" si="0"/>
        <v>0</v>
      </c>
      <c r="F34" s="66" t="s">
        <v>263</v>
      </c>
    </row>
    <row r="35" spans="2:6" ht="18" customHeight="1" x14ac:dyDescent="0.15">
      <c r="B35" s="131" t="s">
        <v>105</v>
      </c>
      <c r="C35" s="150"/>
      <c r="D35" s="21">
        <v>2.63E-2</v>
      </c>
      <c r="E35" s="147">
        <f t="shared" si="0"/>
        <v>0</v>
      </c>
      <c r="F35" s="66" t="s">
        <v>264</v>
      </c>
    </row>
    <row r="36" spans="2:6" ht="18" customHeight="1" x14ac:dyDescent="0.15">
      <c r="B36" s="131" t="s">
        <v>5</v>
      </c>
      <c r="C36" s="150"/>
      <c r="D36" s="21">
        <v>3.8399999999999997E-2</v>
      </c>
      <c r="E36" s="147">
        <f t="shared" si="0"/>
        <v>0</v>
      </c>
      <c r="F36" s="66" t="s">
        <v>265</v>
      </c>
    </row>
    <row r="37" spans="2:6" ht="18" customHeight="1" thickBot="1" x14ac:dyDescent="0.2">
      <c r="B37" s="132" t="s">
        <v>17</v>
      </c>
      <c r="C37" s="152"/>
      <c r="D37" s="21">
        <v>1.3599999999999999E-2</v>
      </c>
      <c r="E37" s="147">
        <f>(D37*C37/10^6)*44/12</f>
        <v>0</v>
      </c>
      <c r="F37" s="66" t="s">
        <v>266</v>
      </c>
    </row>
    <row r="38" spans="2:6" ht="18" customHeight="1" thickTop="1" thickBot="1" x14ac:dyDescent="0.2">
      <c r="B38" s="120" t="s">
        <v>23</v>
      </c>
      <c r="C38" s="146">
        <f>SUM(C14:C37)</f>
        <v>0</v>
      </c>
      <c r="D38" s="43" t="s">
        <v>140</v>
      </c>
      <c r="E38" s="148">
        <f>SUM(E14:E37)</f>
        <v>0</v>
      </c>
    </row>
    <row r="39" spans="2:6" ht="18" customHeight="1" x14ac:dyDescent="0.15">
      <c r="B39" s="105"/>
      <c r="C39" s="116"/>
      <c r="D39" s="44"/>
      <c r="E39" s="31"/>
    </row>
    <row r="40" spans="2:6" ht="18" customHeight="1" x14ac:dyDescent="0.15">
      <c r="B40" s="28"/>
      <c r="C40" s="116"/>
      <c r="D40" s="44"/>
      <c r="E40" s="31"/>
    </row>
    <row r="41" spans="2:6" s="16" customFormat="1" x14ac:dyDescent="0.15"/>
    <row r="42" spans="2:6" s="16" customFormat="1" x14ac:dyDescent="0.15"/>
    <row r="43" spans="2:6" s="16" customFormat="1" x14ac:dyDescent="0.15"/>
    <row r="44" spans="2:6" s="16" customFormat="1" x14ac:dyDescent="0.15"/>
    <row r="45" spans="2:6" s="16" customFormat="1" x14ac:dyDescent="0.15"/>
    <row r="46" spans="2:6" s="16" customFormat="1" x14ac:dyDescent="0.15"/>
    <row r="47" spans="2:6" s="16" customFormat="1" x14ac:dyDescent="0.15"/>
    <row r="48" spans="2:6" s="16" customFormat="1" x14ac:dyDescent="0.15"/>
    <row r="49" s="16" customFormat="1" x14ac:dyDescent="0.15"/>
    <row r="50" s="16" customFormat="1" x14ac:dyDescent="0.15"/>
    <row r="51" s="16" customFormat="1" x14ac:dyDescent="0.15"/>
    <row r="52" s="16" customFormat="1" x14ac:dyDescent="0.15"/>
    <row r="53" s="16" customFormat="1" x14ac:dyDescent="0.15"/>
    <row r="54" s="16" customFormat="1" x14ac:dyDescent="0.15"/>
    <row r="55" s="16" customFormat="1" x14ac:dyDescent="0.15"/>
    <row r="56" s="16" customFormat="1" x14ac:dyDescent="0.15"/>
    <row r="57" s="16" customFormat="1" x14ac:dyDescent="0.15"/>
    <row r="58" s="16" customFormat="1" x14ac:dyDescent="0.15"/>
    <row r="59" s="16" customFormat="1" x14ac:dyDescent="0.15"/>
    <row r="60" s="16" customFormat="1" x14ac:dyDescent="0.15"/>
    <row r="61" s="16" customFormat="1" x14ac:dyDescent="0.15"/>
    <row r="62" s="16" customFormat="1" x14ac:dyDescent="0.15"/>
    <row r="63" s="16" customFormat="1" x14ac:dyDescent="0.15"/>
    <row r="64" s="16" customFormat="1" x14ac:dyDescent="0.15"/>
    <row r="65" s="16" customFormat="1" x14ac:dyDescent="0.15"/>
    <row r="66" s="16" customFormat="1" x14ac:dyDescent="0.15"/>
    <row r="67" s="16" customFormat="1" x14ac:dyDescent="0.15"/>
  </sheetData>
  <customSheetViews>
    <customSheetView guid="{7C73768E-F605-4E66-A1EA-792805CF7D21}" showPageBreaks="1" printArea="1" hiddenColumns="1" view="pageBreakPreview" showRuler="0">
      <selection activeCell="G6" sqref="G6"/>
      <pageMargins left="0.39370078740157483" right="0.39370078740157483" top="0.39370078740157483" bottom="0.39370078740157483" header="0.51181102362204722" footer="0.51181102362204722"/>
      <pageSetup paperSize="9" orientation="portrait" r:id="rId1"/>
      <headerFooter alignWithMargins="0"/>
    </customSheetView>
  </customSheetViews>
  <mergeCells count="3">
    <mergeCell ref="B3:E4"/>
    <mergeCell ref="B10:E10"/>
    <mergeCell ref="B11:D11"/>
  </mergeCells>
  <phoneticPr fontId="2"/>
  <pageMargins left="0.78740157480314965" right="0.78740157480314965" top="0.39370078740157483" bottom="0.39370078740157483" header="0.51181102362204722" footer="0.51181102362204722"/>
  <pageSetup paperSize="9" scale="98" fitToHeight="0" orientation="portrait" cellComments="asDisplayed" verticalDpi="72"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67"/>
  <sheetViews>
    <sheetView view="pageBreakPreview" topLeftCell="A19" zoomScale="70" zoomScaleNormal="100" zoomScaleSheetLayoutView="70" workbookViewId="0">
      <selection activeCell="C38" sqref="C38:D38"/>
    </sheetView>
  </sheetViews>
  <sheetFormatPr defaultColWidth="9" defaultRowHeight="13.5" x14ac:dyDescent="0.15"/>
  <cols>
    <col min="1" max="1" width="2" style="15" customWidth="1"/>
    <col min="2" max="2" width="19.875" style="15" customWidth="1"/>
    <col min="3" max="3" width="9.75" style="15" bestFit="1" customWidth="1"/>
    <col min="4" max="4" width="5.25" style="15" bestFit="1" customWidth="1"/>
    <col min="5" max="5" width="10.625" style="15" customWidth="1"/>
    <col min="6" max="6" width="4.625" style="15" customWidth="1"/>
    <col min="7" max="7" width="15.375" style="15" bestFit="1" customWidth="1"/>
    <col min="8" max="8" width="15.375" style="15" customWidth="1"/>
    <col min="9" max="9" width="13.75" style="15" bestFit="1" customWidth="1"/>
    <col min="10" max="10" width="9.625" style="15" bestFit="1" customWidth="1"/>
    <col min="11" max="16384" width="9" style="15"/>
  </cols>
  <sheetData>
    <row r="1" spans="2:10" ht="26.25" customHeight="1" x14ac:dyDescent="0.15">
      <c r="I1" s="48" t="s">
        <v>42</v>
      </c>
    </row>
    <row r="2" spans="2:10" ht="18.75" customHeight="1" x14ac:dyDescent="0.15"/>
    <row r="3" spans="2:10" ht="21" customHeight="1" x14ac:dyDescent="0.15">
      <c r="B3" s="485" t="s">
        <v>380</v>
      </c>
      <c r="C3" s="485"/>
      <c r="D3" s="485"/>
      <c r="E3" s="485"/>
      <c r="F3" s="485"/>
      <c r="G3" s="485"/>
      <c r="H3" s="485"/>
      <c r="I3" s="485"/>
    </row>
    <row r="4" spans="2:10" ht="21" customHeight="1" x14ac:dyDescent="0.15">
      <c r="B4" s="485"/>
      <c r="C4" s="485"/>
      <c r="D4" s="485"/>
      <c r="E4" s="485"/>
      <c r="F4" s="485"/>
      <c r="G4" s="485"/>
      <c r="H4" s="485"/>
      <c r="I4" s="485"/>
    </row>
    <row r="5" spans="2:10" ht="21" customHeight="1" x14ac:dyDescent="0.15">
      <c r="B5" s="51"/>
      <c r="G5" s="42"/>
      <c r="H5" s="42"/>
      <c r="I5" s="241" t="str">
        <f>IF(表紙!$G$8="","会社名",表紙!$G$8)</f>
        <v>会社名</v>
      </c>
    </row>
    <row r="6" spans="2:10" ht="22.5" customHeight="1" x14ac:dyDescent="0.15"/>
    <row r="7" spans="2:10" ht="18" customHeight="1" x14ac:dyDescent="0.15">
      <c r="B7" s="51" t="s">
        <v>65</v>
      </c>
    </row>
    <row r="8" spans="2:10" ht="18" customHeight="1" x14ac:dyDescent="0.15">
      <c r="B8" s="51" t="s">
        <v>67</v>
      </c>
    </row>
    <row r="9" spans="2:10" ht="9" customHeight="1" thickBot="1" x14ac:dyDescent="0.2"/>
    <row r="10" spans="2:10" ht="37.5" customHeight="1" thickTop="1" thickBot="1" x14ac:dyDescent="0.2">
      <c r="B10" s="487" t="s">
        <v>116</v>
      </c>
      <c r="C10" s="488"/>
      <c r="D10" s="488"/>
      <c r="E10" s="488"/>
      <c r="F10" s="488"/>
      <c r="G10" s="488"/>
      <c r="H10" s="488"/>
      <c r="I10" s="489"/>
    </row>
    <row r="11" spans="2:10" ht="30" customHeight="1" thickTop="1" x14ac:dyDescent="0.15">
      <c r="B11" s="490" t="s">
        <v>121</v>
      </c>
      <c r="C11" s="490"/>
      <c r="D11" s="490"/>
      <c r="E11" s="490"/>
      <c r="F11" s="490"/>
      <c r="G11" s="490"/>
    </row>
    <row r="12" spans="2:10" ht="18" thickBot="1" x14ac:dyDescent="0.2">
      <c r="B12" s="51" t="s">
        <v>57</v>
      </c>
    </row>
    <row r="13" spans="2:10" ht="45" customHeight="1" thickBot="1" x14ac:dyDescent="0.2">
      <c r="B13" s="125" t="s">
        <v>34</v>
      </c>
      <c r="C13" s="509" t="s">
        <v>55</v>
      </c>
      <c r="D13" s="510"/>
      <c r="E13" s="509" t="s">
        <v>117</v>
      </c>
      <c r="F13" s="510"/>
      <c r="G13" s="84" t="s">
        <v>21</v>
      </c>
      <c r="H13" s="6" t="s">
        <v>80</v>
      </c>
      <c r="I13" s="11" t="s">
        <v>81</v>
      </c>
    </row>
    <row r="14" spans="2:10" ht="18" customHeight="1" thickTop="1" x14ac:dyDescent="0.15">
      <c r="B14" s="127" t="s">
        <v>0</v>
      </c>
      <c r="C14" s="505"/>
      <c r="D14" s="506"/>
      <c r="E14" s="505"/>
      <c r="F14" s="506"/>
      <c r="G14" s="145">
        <f>IF(E14=0,0,C14/(E14/100)*3600)</f>
        <v>0</v>
      </c>
      <c r="H14" s="21">
        <v>2.4500000000000001E-2</v>
      </c>
      <c r="I14" s="147">
        <f>(H14*G14/10^6)*44/12</f>
        <v>0</v>
      </c>
      <c r="J14" s="66" t="s">
        <v>243</v>
      </c>
    </row>
    <row r="15" spans="2:10" ht="18" customHeight="1" x14ac:dyDescent="0.15">
      <c r="B15" s="128" t="s">
        <v>22</v>
      </c>
      <c r="C15" s="503"/>
      <c r="D15" s="504"/>
      <c r="E15" s="503"/>
      <c r="F15" s="504"/>
      <c r="G15" s="145">
        <f t="shared" ref="G15:G37" si="0">IF(E15=0,0,C15/(E15/100)*3600)</f>
        <v>0</v>
      </c>
      <c r="H15" s="21">
        <v>2.47E-2</v>
      </c>
      <c r="I15" s="147">
        <f>(H15*G15/10^6)*44/12</f>
        <v>0</v>
      </c>
      <c r="J15" s="66" t="s">
        <v>244</v>
      </c>
    </row>
    <row r="16" spans="2:10" ht="18" customHeight="1" x14ac:dyDescent="0.15">
      <c r="B16" s="128" t="s">
        <v>26</v>
      </c>
      <c r="C16" s="503"/>
      <c r="D16" s="504"/>
      <c r="E16" s="503"/>
      <c r="F16" s="504"/>
      <c r="G16" s="145">
        <f t="shared" si="0"/>
        <v>0</v>
      </c>
      <c r="H16" s="21">
        <v>2.5499999999999998E-2</v>
      </c>
      <c r="I16" s="147">
        <f t="shared" ref="I16:I36" si="1">(H16*G16/10^6)*44/12</f>
        <v>0</v>
      </c>
      <c r="J16" s="66" t="s">
        <v>245</v>
      </c>
    </row>
    <row r="17" spans="2:10" ht="18" customHeight="1" x14ac:dyDescent="0.15">
      <c r="B17" s="128" t="s">
        <v>88</v>
      </c>
      <c r="C17" s="503"/>
      <c r="D17" s="504"/>
      <c r="E17" s="503"/>
      <c r="F17" s="504"/>
      <c r="G17" s="145">
        <f t="shared" si="0"/>
        <v>0</v>
      </c>
      <c r="H17" s="21">
        <v>2.9399999999999999E-2</v>
      </c>
      <c r="I17" s="147">
        <f t="shared" si="1"/>
        <v>0</v>
      </c>
      <c r="J17" s="66" t="s">
        <v>246</v>
      </c>
    </row>
    <row r="18" spans="2:10" ht="18" customHeight="1" x14ac:dyDescent="0.15">
      <c r="B18" s="128" t="s">
        <v>14</v>
      </c>
      <c r="C18" s="503"/>
      <c r="D18" s="504"/>
      <c r="E18" s="503"/>
      <c r="F18" s="504"/>
      <c r="G18" s="145">
        <f t="shared" si="0"/>
        <v>0</v>
      </c>
      <c r="H18" s="21">
        <v>2.5399999999999999E-2</v>
      </c>
      <c r="I18" s="147">
        <f t="shared" si="1"/>
        <v>0</v>
      </c>
      <c r="J18" s="66" t="s">
        <v>247</v>
      </c>
    </row>
    <row r="19" spans="2:10" ht="18" customHeight="1" x14ac:dyDescent="0.15">
      <c r="B19" s="128" t="s">
        <v>89</v>
      </c>
      <c r="C19" s="503"/>
      <c r="D19" s="504"/>
      <c r="E19" s="503"/>
      <c r="F19" s="504"/>
      <c r="G19" s="145">
        <f t="shared" si="0"/>
        <v>0</v>
      </c>
      <c r="H19" s="21">
        <v>2.0899999999999998E-2</v>
      </c>
      <c r="I19" s="147">
        <f t="shared" si="1"/>
        <v>0</v>
      </c>
      <c r="J19" s="66" t="s">
        <v>248</v>
      </c>
    </row>
    <row r="20" spans="2:10" ht="18" customHeight="1" x14ac:dyDescent="0.15">
      <c r="B20" s="128" t="s">
        <v>13</v>
      </c>
      <c r="C20" s="503"/>
      <c r="D20" s="504"/>
      <c r="E20" s="503"/>
      <c r="F20" s="504"/>
      <c r="G20" s="145">
        <f t="shared" si="0"/>
        <v>0</v>
      </c>
      <c r="H20" s="21">
        <v>2.0799999999999999E-2</v>
      </c>
      <c r="I20" s="147">
        <f t="shared" si="1"/>
        <v>0</v>
      </c>
      <c r="J20" s="66" t="s">
        <v>249</v>
      </c>
    </row>
    <row r="21" spans="2:10" ht="18" customHeight="1" x14ac:dyDescent="0.15">
      <c r="B21" s="131" t="s">
        <v>90</v>
      </c>
      <c r="C21" s="503"/>
      <c r="D21" s="504"/>
      <c r="E21" s="503"/>
      <c r="F21" s="504"/>
      <c r="G21" s="145">
        <f t="shared" si="0"/>
        <v>0</v>
      </c>
      <c r="H21" s="21">
        <v>1.84E-2</v>
      </c>
      <c r="I21" s="147">
        <f t="shared" si="1"/>
        <v>0</v>
      </c>
      <c r="J21" s="66" t="s">
        <v>250</v>
      </c>
    </row>
    <row r="22" spans="2:10" ht="18" customHeight="1" x14ac:dyDescent="0.15">
      <c r="B22" s="131" t="s">
        <v>6</v>
      </c>
      <c r="C22" s="503"/>
      <c r="D22" s="504"/>
      <c r="E22" s="503"/>
      <c r="F22" s="504"/>
      <c r="G22" s="145">
        <f t="shared" si="0"/>
        <v>0</v>
      </c>
      <c r="H22" s="21">
        <v>1.8700000000000001E-2</v>
      </c>
      <c r="I22" s="147">
        <f t="shared" si="1"/>
        <v>0</v>
      </c>
      <c r="J22" s="66" t="s">
        <v>251</v>
      </c>
    </row>
    <row r="23" spans="2:10" ht="18" customHeight="1" x14ac:dyDescent="0.15">
      <c r="B23" s="131" t="s">
        <v>102</v>
      </c>
      <c r="C23" s="503"/>
      <c r="D23" s="504"/>
      <c r="E23" s="503"/>
      <c r="F23" s="504"/>
      <c r="G23" s="145">
        <f t="shared" si="0"/>
        <v>0</v>
      </c>
      <c r="H23" s="21">
        <v>1.83E-2</v>
      </c>
      <c r="I23" s="147">
        <f t="shared" si="1"/>
        <v>0</v>
      </c>
      <c r="J23" s="66" t="s">
        <v>252</v>
      </c>
    </row>
    <row r="24" spans="2:10" ht="18" customHeight="1" x14ac:dyDescent="0.15">
      <c r="B24" s="131" t="s">
        <v>103</v>
      </c>
      <c r="C24" s="503"/>
      <c r="D24" s="504"/>
      <c r="E24" s="503"/>
      <c r="F24" s="504"/>
      <c r="G24" s="145">
        <f t="shared" si="0"/>
        <v>0</v>
      </c>
      <c r="H24" s="21">
        <v>1.8200000000000001E-2</v>
      </c>
      <c r="I24" s="147">
        <f t="shared" si="1"/>
        <v>0</v>
      </c>
      <c r="J24" s="66" t="s">
        <v>253</v>
      </c>
    </row>
    <row r="25" spans="2:10" ht="18" customHeight="1" x14ac:dyDescent="0.15">
      <c r="B25" s="131" t="s">
        <v>8</v>
      </c>
      <c r="C25" s="503"/>
      <c r="D25" s="504"/>
      <c r="E25" s="503"/>
      <c r="F25" s="504"/>
      <c r="G25" s="145">
        <f t="shared" si="0"/>
        <v>0</v>
      </c>
      <c r="H25" s="21">
        <v>1.83E-2</v>
      </c>
      <c r="I25" s="147">
        <f t="shared" si="1"/>
        <v>0</v>
      </c>
      <c r="J25" s="66" t="s">
        <v>254</v>
      </c>
    </row>
    <row r="26" spans="2:10" ht="18" customHeight="1" x14ac:dyDescent="0.15">
      <c r="B26" s="131" t="s">
        <v>9</v>
      </c>
      <c r="C26" s="503"/>
      <c r="D26" s="504"/>
      <c r="E26" s="503"/>
      <c r="F26" s="504"/>
      <c r="G26" s="145">
        <f t="shared" si="0"/>
        <v>0</v>
      </c>
      <c r="H26" s="21">
        <v>1.8499999999999999E-2</v>
      </c>
      <c r="I26" s="147">
        <f t="shared" si="1"/>
        <v>0</v>
      </c>
      <c r="J26" s="66" t="s">
        <v>255</v>
      </c>
    </row>
    <row r="27" spans="2:10" ht="18" customHeight="1" x14ac:dyDescent="0.15">
      <c r="B27" s="131" t="s">
        <v>10</v>
      </c>
      <c r="C27" s="503"/>
      <c r="D27" s="504"/>
      <c r="E27" s="503"/>
      <c r="F27" s="504"/>
      <c r="G27" s="145">
        <f t="shared" si="0"/>
        <v>0</v>
      </c>
      <c r="H27" s="21">
        <v>1.8700000000000001E-2</v>
      </c>
      <c r="I27" s="147">
        <f t="shared" si="1"/>
        <v>0</v>
      </c>
      <c r="J27" s="66" t="s">
        <v>256</v>
      </c>
    </row>
    <row r="28" spans="2:10" ht="18" customHeight="1" x14ac:dyDescent="0.15">
      <c r="B28" s="131" t="s">
        <v>11</v>
      </c>
      <c r="C28" s="503"/>
      <c r="D28" s="504"/>
      <c r="E28" s="503"/>
      <c r="F28" s="504"/>
      <c r="G28" s="145">
        <f t="shared" si="0"/>
        <v>0</v>
      </c>
      <c r="H28" s="21">
        <v>1.89E-2</v>
      </c>
      <c r="I28" s="147">
        <f t="shared" si="1"/>
        <v>0</v>
      </c>
      <c r="J28" s="66" t="s">
        <v>257</v>
      </c>
    </row>
    <row r="29" spans="2:10" ht="18" customHeight="1" x14ac:dyDescent="0.15">
      <c r="B29" s="131" t="s">
        <v>12</v>
      </c>
      <c r="C29" s="503"/>
      <c r="D29" s="504"/>
      <c r="E29" s="503"/>
      <c r="F29" s="504"/>
      <c r="G29" s="145">
        <f t="shared" si="0"/>
        <v>0</v>
      </c>
      <c r="H29" s="21">
        <v>1.95E-2</v>
      </c>
      <c r="I29" s="147">
        <f t="shared" si="1"/>
        <v>0</v>
      </c>
      <c r="J29" s="66" t="s">
        <v>258</v>
      </c>
    </row>
    <row r="30" spans="2:10" ht="18" customHeight="1" x14ac:dyDescent="0.15">
      <c r="B30" s="131" t="s">
        <v>7</v>
      </c>
      <c r="C30" s="503"/>
      <c r="D30" s="504"/>
      <c r="E30" s="503"/>
      <c r="F30" s="504"/>
      <c r="G30" s="145">
        <f t="shared" si="0"/>
        <v>0</v>
      </c>
      <c r="H30" s="21">
        <v>1.61E-2</v>
      </c>
      <c r="I30" s="147">
        <f t="shared" si="1"/>
        <v>0</v>
      </c>
      <c r="J30" s="66" t="s">
        <v>259</v>
      </c>
    </row>
    <row r="31" spans="2:10" ht="18" customHeight="1" x14ac:dyDescent="0.15">
      <c r="B31" s="131" t="s">
        <v>15</v>
      </c>
      <c r="C31" s="503"/>
      <c r="D31" s="504"/>
      <c r="E31" s="503"/>
      <c r="F31" s="504"/>
      <c r="G31" s="145">
        <f t="shared" si="0"/>
        <v>0</v>
      </c>
      <c r="H31" s="21">
        <v>1.4200000000000001E-2</v>
      </c>
      <c r="I31" s="147">
        <f t="shared" si="1"/>
        <v>0</v>
      </c>
      <c r="J31" s="66" t="s">
        <v>260</v>
      </c>
    </row>
    <row r="32" spans="2:10" ht="18" customHeight="1" x14ac:dyDescent="0.15">
      <c r="B32" s="131" t="s">
        <v>16</v>
      </c>
      <c r="C32" s="503"/>
      <c r="D32" s="504"/>
      <c r="E32" s="503"/>
      <c r="F32" s="504"/>
      <c r="G32" s="145">
        <f t="shared" si="0"/>
        <v>0</v>
      </c>
      <c r="H32" s="21">
        <v>1.35E-2</v>
      </c>
      <c r="I32" s="147">
        <f t="shared" si="1"/>
        <v>0</v>
      </c>
      <c r="J32" s="66" t="s">
        <v>261</v>
      </c>
    </row>
    <row r="33" spans="2:10" ht="18" customHeight="1" x14ac:dyDescent="0.15">
      <c r="B33" s="131" t="s">
        <v>95</v>
      </c>
      <c r="C33" s="503"/>
      <c r="D33" s="504"/>
      <c r="E33" s="503"/>
      <c r="F33" s="504"/>
      <c r="G33" s="145">
        <f t="shared" si="0"/>
        <v>0</v>
      </c>
      <c r="H33" s="21">
        <v>1.3899999999999999E-2</v>
      </c>
      <c r="I33" s="147">
        <f t="shared" si="1"/>
        <v>0</v>
      </c>
      <c r="J33" s="66" t="s">
        <v>262</v>
      </c>
    </row>
    <row r="34" spans="2:10" ht="18" customHeight="1" x14ac:dyDescent="0.15">
      <c r="B34" s="131" t="s">
        <v>104</v>
      </c>
      <c r="C34" s="503"/>
      <c r="D34" s="504"/>
      <c r="E34" s="503"/>
      <c r="F34" s="504"/>
      <c r="G34" s="145">
        <f t="shared" si="0"/>
        <v>0</v>
      </c>
      <c r="H34" s="21">
        <v>1.0999999999999999E-2</v>
      </c>
      <c r="I34" s="147">
        <f t="shared" si="1"/>
        <v>0</v>
      </c>
      <c r="J34" s="66" t="s">
        <v>263</v>
      </c>
    </row>
    <row r="35" spans="2:10" ht="18" customHeight="1" x14ac:dyDescent="0.15">
      <c r="B35" s="131" t="s">
        <v>105</v>
      </c>
      <c r="C35" s="503"/>
      <c r="D35" s="504"/>
      <c r="E35" s="503"/>
      <c r="F35" s="504"/>
      <c r="G35" s="145">
        <f t="shared" si="0"/>
        <v>0</v>
      </c>
      <c r="H35" s="21">
        <v>2.63E-2</v>
      </c>
      <c r="I35" s="147">
        <f t="shared" si="1"/>
        <v>0</v>
      </c>
      <c r="J35" s="66" t="s">
        <v>264</v>
      </c>
    </row>
    <row r="36" spans="2:10" ht="18" customHeight="1" x14ac:dyDescent="0.15">
      <c r="B36" s="131" t="s">
        <v>5</v>
      </c>
      <c r="C36" s="503"/>
      <c r="D36" s="504"/>
      <c r="E36" s="503"/>
      <c r="F36" s="504"/>
      <c r="G36" s="145">
        <f t="shared" si="0"/>
        <v>0</v>
      </c>
      <c r="H36" s="21">
        <v>3.8399999999999997E-2</v>
      </c>
      <c r="I36" s="147">
        <f t="shared" si="1"/>
        <v>0</v>
      </c>
      <c r="J36" s="66" t="s">
        <v>265</v>
      </c>
    </row>
    <row r="37" spans="2:10" ht="18" customHeight="1" thickBot="1" x14ac:dyDescent="0.2">
      <c r="B37" s="132" t="s">
        <v>17</v>
      </c>
      <c r="C37" s="507"/>
      <c r="D37" s="508"/>
      <c r="E37" s="507"/>
      <c r="F37" s="508"/>
      <c r="G37" s="145">
        <f t="shared" si="0"/>
        <v>0</v>
      </c>
      <c r="H37" s="21">
        <v>1.3599999999999999E-2</v>
      </c>
      <c r="I37" s="147">
        <f>(H37*G37/10^6)*44/12</f>
        <v>0</v>
      </c>
      <c r="J37" s="66" t="s">
        <v>266</v>
      </c>
    </row>
    <row r="38" spans="2:10" ht="18" customHeight="1" thickTop="1" thickBot="1" x14ac:dyDescent="0.2">
      <c r="B38" s="120" t="s">
        <v>23</v>
      </c>
      <c r="C38" s="511">
        <f>SUM(C14:C37)</f>
        <v>0</v>
      </c>
      <c r="D38" s="512"/>
      <c r="E38" s="499" t="s">
        <v>99</v>
      </c>
      <c r="F38" s="500"/>
      <c r="G38" s="146">
        <f>SUM(G14:G37)</f>
        <v>0</v>
      </c>
      <c r="H38" s="43" t="s">
        <v>99</v>
      </c>
      <c r="I38" s="148">
        <f>SUM(I14:I37)</f>
        <v>0</v>
      </c>
    </row>
    <row r="39" spans="2:10" ht="18" customHeight="1" x14ac:dyDescent="0.15">
      <c r="B39" s="105"/>
      <c r="C39" s="122"/>
      <c r="D39" s="8"/>
      <c r="E39" s="122"/>
      <c r="F39" s="8"/>
      <c r="G39" s="116"/>
      <c r="H39" s="44"/>
      <c r="I39" s="31"/>
    </row>
    <row r="40" spans="2:10" ht="18" customHeight="1" x14ac:dyDescent="0.15">
      <c r="B40" s="28"/>
      <c r="C40" s="122"/>
      <c r="D40" s="8"/>
      <c r="E40" s="122"/>
      <c r="F40" s="8"/>
      <c r="G40" s="116"/>
      <c r="H40" s="44"/>
      <c r="I40" s="31"/>
    </row>
    <row r="41" spans="2:10" s="16" customFormat="1" x14ac:dyDescent="0.15"/>
    <row r="42" spans="2:10" s="16" customFormat="1" x14ac:dyDescent="0.15"/>
    <row r="43" spans="2:10" s="16" customFormat="1" x14ac:dyDescent="0.15"/>
    <row r="44" spans="2:10" s="16" customFormat="1" x14ac:dyDescent="0.15"/>
    <row r="45" spans="2:10" s="16" customFormat="1" x14ac:dyDescent="0.15"/>
    <row r="46" spans="2:10" s="16" customFormat="1" x14ac:dyDescent="0.15"/>
    <row r="47" spans="2:10" s="16" customFormat="1" x14ac:dyDescent="0.15"/>
    <row r="48" spans="2:10" s="16" customFormat="1" x14ac:dyDescent="0.15"/>
    <row r="49" s="16" customFormat="1" x14ac:dyDescent="0.15"/>
    <row r="50" s="16" customFormat="1" x14ac:dyDescent="0.15"/>
    <row r="51" s="16" customFormat="1" x14ac:dyDescent="0.15"/>
    <row r="52" s="16" customFormat="1" x14ac:dyDescent="0.15"/>
    <row r="53" s="16" customFormat="1" x14ac:dyDescent="0.15"/>
    <row r="54" s="16" customFormat="1" x14ac:dyDescent="0.15"/>
    <row r="55" s="16" customFormat="1" x14ac:dyDescent="0.15"/>
    <row r="56" s="16" customFormat="1" x14ac:dyDescent="0.15"/>
    <row r="57" s="16" customFormat="1" x14ac:dyDescent="0.15"/>
    <row r="58" s="16" customFormat="1" x14ac:dyDescent="0.15"/>
    <row r="59" s="16" customFormat="1" x14ac:dyDescent="0.15"/>
    <row r="60" s="16" customFormat="1" x14ac:dyDescent="0.15"/>
    <row r="61" s="16" customFormat="1" x14ac:dyDescent="0.15"/>
    <row r="62" s="16" customFormat="1" x14ac:dyDescent="0.15"/>
    <row r="63" s="16" customFormat="1" x14ac:dyDescent="0.15"/>
    <row r="64" s="16" customFormat="1" x14ac:dyDescent="0.15"/>
    <row r="65" s="16" customFormat="1" x14ac:dyDescent="0.15"/>
    <row r="66" s="16" customFormat="1" x14ac:dyDescent="0.15"/>
    <row r="67" s="16" customFormat="1" x14ac:dyDescent="0.15"/>
  </sheetData>
  <customSheetViews>
    <customSheetView guid="{7C73768E-F605-4E66-A1EA-792805CF7D21}" showPageBreaks="1" fitToPage="1" hiddenColumns="1" view="pageBreakPreview" showRuler="0">
      <selection activeCell="K6" sqref="K6"/>
      <pageMargins left="0.39370078740157483" right="0.39370078740157483" top="0.39370078740157483" bottom="0.39370078740157483" header="0.51181102362204722" footer="0.51181102362204722"/>
      <pageSetup paperSize="9" scale="91" orientation="portrait" r:id="rId1"/>
      <headerFooter alignWithMargins="0"/>
    </customSheetView>
  </customSheetViews>
  <mergeCells count="55">
    <mergeCell ref="E35:F35"/>
    <mergeCell ref="E36:F36"/>
    <mergeCell ref="E29:F29"/>
    <mergeCell ref="C38:D38"/>
    <mergeCell ref="E14:F14"/>
    <mergeCell ref="E15:F15"/>
    <mergeCell ref="E16:F16"/>
    <mergeCell ref="E17:F17"/>
    <mergeCell ref="E18:F18"/>
    <mergeCell ref="E19:F19"/>
    <mergeCell ref="E20:F20"/>
    <mergeCell ref="E21:F21"/>
    <mergeCell ref="E37:F37"/>
    <mergeCell ref="E31:F31"/>
    <mergeCell ref="E32:F32"/>
    <mergeCell ref="E33:F33"/>
    <mergeCell ref="E34:F34"/>
    <mergeCell ref="E23:F23"/>
    <mergeCell ref="E24:F24"/>
    <mergeCell ref="C33:D33"/>
    <mergeCell ref="E22:F22"/>
    <mergeCell ref="C30:D30"/>
    <mergeCell ref="C31:D31"/>
    <mergeCell ref="E25:F25"/>
    <mergeCell ref="E26:F26"/>
    <mergeCell ref="E27:F27"/>
    <mergeCell ref="E28:F28"/>
    <mergeCell ref="C22:D22"/>
    <mergeCell ref="C23:D23"/>
    <mergeCell ref="C24:D24"/>
    <mergeCell ref="E30:F30"/>
    <mergeCell ref="C36:D36"/>
    <mergeCell ref="C37:D37"/>
    <mergeCell ref="B3:I4"/>
    <mergeCell ref="E38:F38"/>
    <mergeCell ref="B10:I10"/>
    <mergeCell ref="C13:D13"/>
    <mergeCell ref="E13:F13"/>
    <mergeCell ref="B11:G11"/>
    <mergeCell ref="C26:D26"/>
    <mergeCell ref="C27:D27"/>
    <mergeCell ref="C25:D25"/>
    <mergeCell ref="C34:D34"/>
    <mergeCell ref="C35:D35"/>
    <mergeCell ref="C28:D28"/>
    <mergeCell ref="C29:D29"/>
    <mergeCell ref="C32:D32"/>
    <mergeCell ref="C20:D20"/>
    <mergeCell ref="C21:D21"/>
    <mergeCell ref="C14:D14"/>
    <mergeCell ref="C15:D15"/>
    <mergeCell ref="C16:D16"/>
    <mergeCell ref="C17:D17"/>
    <mergeCell ref="C18:D18"/>
    <mergeCell ref="C19:D19"/>
  </mergeCells>
  <phoneticPr fontId="2"/>
  <pageMargins left="0.78740157480314965" right="0.78740157480314965" top="0.39370078740157483" bottom="0.39370078740157483" header="0.51181102362204722" footer="0.51181102362204722"/>
  <pageSetup paperSize="9" scale="90" fitToHeight="0" orientation="portrait" cellComments="asDisplayed" verticalDpi="72"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F47"/>
  <sheetViews>
    <sheetView view="pageBreakPreview" zoomScale="80" zoomScaleNormal="100" zoomScaleSheetLayoutView="80" workbookViewId="0">
      <selection activeCell="H14" sqref="H14"/>
    </sheetView>
  </sheetViews>
  <sheetFormatPr defaultColWidth="9" defaultRowHeight="13.5" x14ac:dyDescent="0.15"/>
  <cols>
    <col min="1" max="1" width="7.25" style="15" customWidth="1"/>
    <col min="2" max="2" width="19.75" style="15" customWidth="1"/>
    <col min="3" max="3" width="17.625" style="15" customWidth="1"/>
    <col min="4" max="4" width="15.375" style="15" customWidth="1"/>
    <col min="5" max="5" width="19" style="15" customWidth="1"/>
    <col min="6" max="6" width="9.625" style="15" bestFit="1" customWidth="1"/>
    <col min="7" max="16384" width="9" style="15"/>
  </cols>
  <sheetData>
    <row r="1" spans="2:6" ht="26.25" customHeight="1" x14ac:dyDescent="0.15">
      <c r="E1" s="48" t="s">
        <v>49</v>
      </c>
    </row>
    <row r="2" spans="2:6" ht="18.75" customHeight="1" x14ac:dyDescent="0.15"/>
    <row r="3" spans="2:6" ht="21" customHeight="1" x14ac:dyDescent="0.15">
      <c r="B3" s="485" t="s">
        <v>380</v>
      </c>
      <c r="C3" s="486"/>
      <c r="D3" s="486"/>
      <c r="E3" s="486"/>
    </row>
    <row r="4" spans="2:6" ht="21" customHeight="1" x14ac:dyDescent="0.15">
      <c r="B4" s="486"/>
      <c r="C4" s="486"/>
      <c r="D4" s="486"/>
      <c r="E4" s="486"/>
    </row>
    <row r="5" spans="2:6" ht="21" customHeight="1" x14ac:dyDescent="0.15">
      <c r="B5" s="51"/>
      <c r="C5" s="42"/>
      <c r="D5" s="42"/>
      <c r="E5" s="241" t="str">
        <f>IF(表紙!$G$8="","会社名",表紙!$G$8)</f>
        <v>会社名</v>
      </c>
    </row>
    <row r="6" spans="2:6" ht="21" customHeight="1" x14ac:dyDescent="0.15">
      <c r="B6" s="51"/>
      <c r="C6" s="42"/>
      <c r="D6" s="42"/>
      <c r="F6" s="66"/>
    </row>
    <row r="7" spans="2:6" ht="20.25" customHeight="1" x14ac:dyDescent="0.15"/>
    <row r="8" spans="2:6" ht="18" customHeight="1" x14ac:dyDescent="0.15">
      <c r="B8" s="51" t="s">
        <v>64</v>
      </c>
    </row>
    <row r="9" spans="2:6" ht="18" customHeight="1" x14ac:dyDescent="0.15">
      <c r="B9" s="51" t="s">
        <v>43</v>
      </c>
    </row>
    <row r="10" spans="2:6" ht="9" customHeight="1" thickBot="1" x14ac:dyDescent="0.2"/>
    <row r="11" spans="2:6" ht="37.5" customHeight="1" thickTop="1" thickBot="1" x14ac:dyDescent="0.2">
      <c r="B11" s="487" t="s">
        <v>73</v>
      </c>
      <c r="C11" s="488"/>
      <c r="D11" s="488"/>
      <c r="E11" s="489"/>
    </row>
    <row r="12" spans="2:6" ht="21.75" customHeight="1" thickTop="1" x14ac:dyDescent="0.2">
      <c r="B12" s="490" t="s">
        <v>118</v>
      </c>
      <c r="C12" s="490"/>
      <c r="D12" s="490"/>
      <c r="E12" s="490"/>
    </row>
    <row r="13" spans="2:6" ht="18" thickBot="1" x14ac:dyDescent="0.2">
      <c r="B13" s="51" t="s">
        <v>57</v>
      </c>
    </row>
    <row r="14" spans="2:6" ht="45" customHeight="1" thickBot="1" x14ac:dyDescent="0.2">
      <c r="B14" s="125" t="s">
        <v>46</v>
      </c>
      <c r="C14" s="84" t="s">
        <v>44</v>
      </c>
      <c r="D14" s="6" t="s">
        <v>70</v>
      </c>
      <c r="E14" s="11" t="s">
        <v>81</v>
      </c>
    </row>
    <row r="15" spans="2:6" ht="18" customHeight="1" thickTop="1" x14ac:dyDescent="0.15">
      <c r="B15" s="129" t="s">
        <v>63</v>
      </c>
      <c r="C15" s="153"/>
      <c r="D15" s="119">
        <f>参考!$D$36</f>
        <v>9.0665808855820762E-2</v>
      </c>
      <c r="E15" s="154">
        <f>D15*C15/10^6</f>
        <v>0</v>
      </c>
      <c r="F15" s="66" t="s">
        <v>243</v>
      </c>
    </row>
    <row r="16" spans="2:6" ht="18" customHeight="1" x14ac:dyDescent="0.15">
      <c r="B16" s="130" t="s">
        <v>18</v>
      </c>
      <c r="C16" s="153"/>
      <c r="D16" s="119">
        <f>参考!$E$36</f>
        <v>7.0012008591709293E-2</v>
      </c>
      <c r="E16" s="154">
        <f>D16*C16/10^6</f>
        <v>0</v>
      </c>
      <c r="F16" s="66" t="s">
        <v>244</v>
      </c>
    </row>
    <row r="17" spans="2:6" ht="18" customHeight="1" thickBot="1" x14ac:dyDescent="0.2">
      <c r="B17" s="130" t="s">
        <v>106</v>
      </c>
      <c r="C17" s="153"/>
      <c r="D17" s="119">
        <f>参考!$F$36</f>
        <v>5.0539288653717658E-2</v>
      </c>
      <c r="E17" s="154">
        <f>D17*C17/10^6</f>
        <v>0</v>
      </c>
      <c r="F17" s="66" t="s">
        <v>245</v>
      </c>
    </row>
    <row r="18" spans="2:6" ht="18" customHeight="1" thickTop="1" thickBot="1" x14ac:dyDescent="0.2">
      <c r="B18" s="120" t="s">
        <v>23</v>
      </c>
      <c r="C18" s="300">
        <f>SUM(C15:C17)</f>
        <v>0</v>
      </c>
      <c r="D18" s="43" t="s">
        <v>99</v>
      </c>
      <c r="E18" s="148">
        <f>SUM(E15:E17)</f>
        <v>0</v>
      </c>
    </row>
    <row r="19" spans="2:6" ht="18" customHeight="1" x14ac:dyDescent="0.15">
      <c r="B19" s="105"/>
      <c r="C19" s="116"/>
      <c r="D19" s="44"/>
      <c r="E19" s="31"/>
    </row>
    <row r="20" spans="2:6" ht="18" customHeight="1" x14ac:dyDescent="0.15">
      <c r="B20" s="28"/>
      <c r="C20" s="116"/>
      <c r="D20" s="44"/>
      <c r="E20" s="31"/>
    </row>
    <row r="21" spans="2:6" s="16" customFormat="1" x14ac:dyDescent="0.15"/>
    <row r="22" spans="2:6" s="16" customFormat="1" x14ac:dyDescent="0.15"/>
    <row r="23" spans="2:6" s="16" customFormat="1" x14ac:dyDescent="0.15"/>
    <row r="24" spans="2:6" s="16" customFormat="1" x14ac:dyDescent="0.15"/>
    <row r="25" spans="2:6" s="16" customFormat="1" x14ac:dyDescent="0.15"/>
    <row r="26" spans="2:6" s="16" customFormat="1" x14ac:dyDescent="0.15"/>
    <row r="27" spans="2:6" s="16" customFormat="1" x14ac:dyDescent="0.15"/>
    <row r="28" spans="2:6" s="16" customFormat="1" x14ac:dyDescent="0.15"/>
    <row r="29" spans="2:6" s="16" customFormat="1" x14ac:dyDescent="0.15"/>
    <row r="30" spans="2:6" s="16" customFormat="1" x14ac:dyDescent="0.15"/>
    <row r="31" spans="2:6" s="16" customFormat="1" x14ac:dyDescent="0.15"/>
    <row r="32" spans="2:6" s="16" customFormat="1" x14ac:dyDescent="0.15"/>
    <row r="33" s="16" customFormat="1" x14ac:dyDescent="0.15"/>
    <row r="34" s="16" customFormat="1" x14ac:dyDescent="0.15"/>
    <row r="35" s="16" customFormat="1" x14ac:dyDescent="0.15"/>
    <row r="36" s="16" customFormat="1" x14ac:dyDescent="0.15"/>
    <row r="37" s="16" customFormat="1" x14ac:dyDescent="0.15"/>
    <row r="38" s="16" customFormat="1" x14ac:dyDescent="0.15"/>
    <row r="39" s="16" customFormat="1" x14ac:dyDescent="0.15"/>
    <row r="40" s="16" customFormat="1" x14ac:dyDescent="0.15"/>
    <row r="41" s="16" customFormat="1" x14ac:dyDescent="0.15"/>
    <row r="42" s="16" customFormat="1" x14ac:dyDescent="0.15"/>
    <row r="43" s="16" customFormat="1" x14ac:dyDescent="0.15"/>
    <row r="44" s="16" customFormat="1" x14ac:dyDescent="0.15"/>
    <row r="45" s="16" customFormat="1" x14ac:dyDescent="0.15"/>
    <row r="46" s="16" customFormat="1" x14ac:dyDescent="0.15"/>
    <row r="47" s="16" customFormat="1" x14ac:dyDescent="0.15"/>
  </sheetData>
  <customSheetViews>
    <customSheetView guid="{7C73768E-F605-4E66-A1EA-792805CF7D21}" hiddenColumns="1" showRuler="0">
      <selection activeCell="H6" sqref="H6"/>
      <pageMargins left="0.39370078740157483" right="0.39370078740157483" top="0.39370078740157483" bottom="0.39370078740157483" header="0.51181102362204722" footer="0.51181102362204722"/>
      <pageSetup paperSize="9" scale="105" orientation="portrait" r:id="rId1"/>
      <headerFooter alignWithMargins="0"/>
    </customSheetView>
  </customSheetViews>
  <mergeCells count="3">
    <mergeCell ref="B11:E11"/>
    <mergeCell ref="B12:E12"/>
    <mergeCell ref="B3:E4"/>
  </mergeCells>
  <phoneticPr fontId="2"/>
  <pageMargins left="0.78740157480314965" right="0.78740157480314965" top="0.39370078740157483" bottom="0.39370078740157483" header="0.51181102362204722" footer="0.51181102362204722"/>
  <pageSetup paperSize="9" fitToHeight="0" orientation="portrait" cellComments="asDisplayed"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46"/>
  <sheetViews>
    <sheetView view="pageBreakPreview" zoomScale="85" zoomScaleNormal="100" zoomScaleSheetLayoutView="85" workbookViewId="0">
      <selection activeCell="E23" sqref="E23"/>
    </sheetView>
  </sheetViews>
  <sheetFormatPr defaultColWidth="9" defaultRowHeight="13.5" x14ac:dyDescent="0.15"/>
  <cols>
    <col min="1" max="1" width="1.625" style="15" customWidth="1"/>
    <col min="2" max="2" width="19.875" style="15" customWidth="1"/>
    <col min="3" max="3" width="9.75" style="15" bestFit="1" customWidth="1"/>
    <col min="4" max="4" width="5.25" style="15" bestFit="1" customWidth="1"/>
    <col min="5" max="5" width="10.625" style="15" customWidth="1"/>
    <col min="6" max="6" width="4.625" style="15" customWidth="1"/>
    <col min="7" max="7" width="15.375" style="15" bestFit="1" customWidth="1"/>
    <col min="8" max="8" width="15.375" style="15" customWidth="1"/>
    <col min="9" max="9" width="13.75" style="15" bestFit="1" customWidth="1"/>
    <col min="10" max="10" width="9.625" style="15" bestFit="1" customWidth="1"/>
    <col min="11" max="16384" width="9" style="15"/>
  </cols>
  <sheetData>
    <row r="1" spans="2:10" ht="26.25" customHeight="1" x14ac:dyDescent="0.15">
      <c r="I1" s="48" t="s">
        <v>48</v>
      </c>
    </row>
    <row r="2" spans="2:10" ht="18.75" customHeight="1" x14ac:dyDescent="0.15"/>
    <row r="3" spans="2:10" ht="21" customHeight="1" x14ac:dyDescent="0.15">
      <c r="B3" s="485" t="s">
        <v>380</v>
      </c>
      <c r="C3" s="485"/>
      <c r="D3" s="485"/>
      <c r="E3" s="485"/>
      <c r="F3" s="485"/>
      <c r="G3" s="485"/>
      <c r="H3" s="485"/>
      <c r="I3" s="485"/>
    </row>
    <row r="4" spans="2:10" ht="21" customHeight="1" x14ac:dyDescent="0.15">
      <c r="B4" s="485"/>
      <c r="C4" s="485"/>
      <c r="D4" s="485"/>
      <c r="E4" s="485"/>
      <c r="F4" s="485"/>
      <c r="G4" s="485"/>
      <c r="H4" s="485"/>
      <c r="I4" s="485"/>
    </row>
    <row r="5" spans="2:10" ht="21" customHeight="1" x14ac:dyDescent="0.15">
      <c r="B5" s="51"/>
      <c r="G5" s="42"/>
      <c r="H5" s="42"/>
      <c r="I5" s="241" t="str">
        <f>IF(表紙!$G$8="","会社名",表紙!$G$8)</f>
        <v>会社名</v>
      </c>
    </row>
    <row r="6" spans="2:10" ht="20.25" customHeight="1" x14ac:dyDescent="0.15">
      <c r="E6" s="126"/>
    </row>
    <row r="7" spans="2:10" ht="18" customHeight="1" x14ac:dyDescent="0.15">
      <c r="B7" s="51" t="s">
        <v>64</v>
      </c>
    </row>
    <row r="8" spans="2:10" ht="18" customHeight="1" x14ac:dyDescent="0.15">
      <c r="B8" s="51" t="s">
        <v>45</v>
      </c>
    </row>
    <row r="9" spans="2:10" ht="9" customHeight="1" thickBot="1" x14ac:dyDescent="0.2"/>
    <row r="10" spans="2:10" ht="37.5" customHeight="1" thickTop="1" thickBot="1" x14ac:dyDescent="0.2">
      <c r="B10" s="487" t="s">
        <v>119</v>
      </c>
      <c r="C10" s="488"/>
      <c r="D10" s="488"/>
      <c r="E10" s="488"/>
      <c r="F10" s="488"/>
      <c r="G10" s="488"/>
      <c r="H10" s="488"/>
      <c r="I10" s="489"/>
    </row>
    <row r="11" spans="2:10" ht="30" customHeight="1" thickTop="1" x14ac:dyDescent="0.2">
      <c r="B11" s="490" t="s">
        <v>122</v>
      </c>
      <c r="C11" s="490"/>
      <c r="D11" s="490"/>
      <c r="E11" s="490"/>
      <c r="F11" s="490"/>
      <c r="G11" s="490"/>
    </row>
    <row r="12" spans="2:10" ht="18" thickBot="1" x14ac:dyDescent="0.2">
      <c r="B12" s="51" t="s">
        <v>57</v>
      </c>
    </row>
    <row r="13" spans="2:10" ht="45" customHeight="1" thickBot="1" x14ac:dyDescent="0.2">
      <c r="B13" s="125" t="s">
        <v>46</v>
      </c>
      <c r="C13" s="509" t="s">
        <v>56</v>
      </c>
      <c r="D13" s="510"/>
      <c r="E13" s="509" t="s">
        <v>117</v>
      </c>
      <c r="F13" s="510"/>
      <c r="G13" s="84" t="s">
        <v>21</v>
      </c>
      <c r="H13" s="6" t="s">
        <v>70</v>
      </c>
      <c r="I13" s="11" t="s">
        <v>81</v>
      </c>
    </row>
    <row r="14" spans="2:10" ht="18" customHeight="1" thickTop="1" x14ac:dyDescent="0.15">
      <c r="B14" s="127" t="s">
        <v>63</v>
      </c>
      <c r="C14" s="505"/>
      <c r="D14" s="506"/>
      <c r="E14" s="505"/>
      <c r="F14" s="506"/>
      <c r="G14" s="145">
        <f>IF(E14=0,0,C14/(E14/100)*3600)</f>
        <v>0</v>
      </c>
      <c r="H14" s="259">
        <f>参考!$D$36</f>
        <v>9.0665808855820762E-2</v>
      </c>
      <c r="I14" s="154">
        <f>H14*G14/10^6</f>
        <v>0</v>
      </c>
      <c r="J14" s="66" t="s">
        <v>243</v>
      </c>
    </row>
    <row r="15" spans="2:10" ht="18" customHeight="1" x14ac:dyDescent="0.15">
      <c r="B15" s="128" t="s">
        <v>18</v>
      </c>
      <c r="C15" s="503"/>
      <c r="D15" s="504"/>
      <c r="E15" s="503"/>
      <c r="F15" s="504"/>
      <c r="G15" s="145">
        <f>IF(E15=0,0,C15/(E15/100)*3600)</f>
        <v>0</v>
      </c>
      <c r="H15" s="259">
        <f>参考!$E$36</f>
        <v>7.0012008591709293E-2</v>
      </c>
      <c r="I15" s="154">
        <f>H15*G15/10^6</f>
        <v>0</v>
      </c>
      <c r="J15" s="66" t="s">
        <v>244</v>
      </c>
    </row>
    <row r="16" spans="2:10" ht="18" customHeight="1" thickBot="1" x14ac:dyDescent="0.2">
      <c r="B16" s="128" t="s">
        <v>106</v>
      </c>
      <c r="C16" s="507"/>
      <c r="D16" s="508"/>
      <c r="E16" s="507"/>
      <c r="F16" s="508"/>
      <c r="G16" s="145">
        <f>IF(E16=0,0,C16/(E16/100)*3600)</f>
        <v>0</v>
      </c>
      <c r="H16" s="259">
        <f>参考!$F$36</f>
        <v>5.0539288653717658E-2</v>
      </c>
      <c r="I16" s="154">
        <f>H16*G16/10^6</f>
        <v>0</v>
      </c>
      <c r="J16" s="66" t="s">
        <v>245</v>
      </c>
    </row>
    <row r="17" spans="2:9" ht="18" customHeight="1" thickTop="1" thickBot="1" x14ac:dyDescent="0.2">
      <c r="B17" s="120" t="s">
        <v>23</v>
      </c>
      <c r="C17" s="511">
        <f>SUM(C14:C16)</f>
        <v>0</v>
      </c>
      <c r="D17" s="512"/>
      <c r="E17" s="499" t="s">
        <v>99</v>
      </c>
      <c r="F17" s="500"/>
      <c r="G17" s="146">
        <f>SUM(G14:G16)</f>
        <v>0</v>
      </c>
      <c r="H17" s="43" t="s">
        <v>99</v>
      </c>
      <c r="I17" s="148">
        <f>SUM(I14:I16)</f>
        <v>0</v>
      </c>
    </row>
    <row r="18" spans="2:9" ht="18" customHeight="1" x14ac:dyDescent="0.15">
      <c r="B18" s="105"/>
      <c r="C18" s="122"/>
      <c r="D18" s="8"/>
      <c r="E18" s="122"/>
      <c r="F18" s="8"/>
      <c r="G18" s="116"/>
      <c r="H18" s="44"/>
      <c r="I18" s="31"/>
    </row>
    <row r="19" spans="2:9" ht="18" customHeight="1" x14ac:dyDescent="0.15">
      <c r="B19" s="28"/>
      <c r="C19" s="122"/>
      <c r="D19" s="8"/>
      <c r="E19" s="122"/>
      <c r="F19" s="8"/>
      <c r="G19" s="116"/>
      <c r="H19" s="44"/>
      <c r="I19" s="31"/>
    </row>
    <row r="20" spans="2:9" s="16" customFormat="1" x14ac:dyDescent="0.15"/>
    <row r="21" spans="2:9" s="16" customFormat="1" x14ac:dyDescent="0.15"/>
    <row r="22" spans="2:9" s="16" customFormat="1" x14ac:dyDescent="0.15"/>
    <row r="23" spans="2:9" s="16" customFormat="1" x14ac:dyDescent="0.15"/>
    <row r="24" spans="2:9" s="16" customFormat="1" x14ac:dyDescent="0.15"/>
    <row r="25" spans="2:9" s="16" customFormat="1" x14ac:dyDescent="0.15"/>
    <row r="26" spans="2:9" s="16" customFormat="1" x14ac:dyDescent="0.15"/>
    <row r="27" spans="2:9" s="16" customFormat="1" x14ac:dyDescent="0.15"/>
    <row r="28" spans="2:9" s="16" customFormat="1" x14ac:dyDescent="0.15"/>
    <row r="29" spans="2:9" s="16" customFormat="1" x14ac:dyDescent="0.15"/>
    <row r="30" spans="2:9" s="16" customFormat="1" x14ac:dyDescent="0.15"/>
    <row r="31" spans="2:9" s="16" customFormat="1" x14ac:dyDescent="0.15"/>
    <row r="32" spans="2:9" s="16" customFormat="1" x14ac:dyDescent="0.15"/>
    <row r="33" s="16" customFormat="1" x14ac:dyDescent="0.15"/>
    <row r="34" s="16" customFormat="1" x14ac:dyDescent="0.15"/>
    <row r="35" s="16" customFormat="1" x14ac:dyDescent="0.15"/>
    <row r="36" s="16" customFormat="1" x14ac:dyDescent="0.15"/>
    <row r="37" s="16" customFormat="1" x14ac:dyDescent="0.15"/>
    <row r="38" s="16" customFormat="1" x14ac:dyDescent="0.15"/>
    <row r="39" s="16" customFormat="1" x14ac:dyDescent="0.15"/>
    <row r="40" s="16" customFormat="1" x14ac:dyDescent="0.15"/>
    <row r="41" s="16" customFormat="1" x14ac:dyDescent="0.15"/>
    <row r="42" s="16" customFormat="1" x14ac:dyDescent="0.15"/>
    <row r="43" s="16" customFormat="1" x14ac:dyDescent="0.15"/>
    <row r="44" s="16" customFormat="1" x14ac:dyDescent="0.15"/>
    <row r="45" s="16" customFormat="1" x14ac:dyDescent="0.15"/>
    <row r="46" s="16" customFormat="1" x14ac:dyDescent="0.15"/>
  </sheetData>
  <customSheetViews>
    <customSheetView guid="{7C73768E-F605-4E66-A1EA-792805CF7D21}" showPageBreaks="1" fitToPage="1" hiddenColumns="1" view="pageBreakPreview" showRuler="0">
      <selection activeCell="K6" sqref="K6"/>
      <pageMargins left="0.39370078740157483" right="0.39370078740157483" top="0.39370078740157483" bottom="0.39370078740157483" header="0.51181102362204722" footer="0.51181102362204722"/>
      <pageSetup paperSize="9" scale="91" orientation="portrait" r:id="rId1"/>
      <headerFooter alignWithMargins="0"/>
    </customSheetView>
  </customSheetViews>
  <mergeCells count="13">
    <mergeCell ref="B3:I4"/>
    <mergeCell ref="E17:F17"/>
    <mergeCell ref="C13:D13"/>
    <mergeCell ref="E13:F13"/>
    <mergeCell ref="B10:I10"/>
    <mergeCell ref="C14:D14"/>
    <mergeCell ref="C15:D15"/>
    <mergeCell ref="C16:D16"/>
    <mergeCell ref="B11:G11"/>
    <mergeCell ref="C17:D17"/>
    <mergeCell ref="E14:F14"/>
    <mergeCell ref="E15:F15"/>
    <mergeCell ref="E16:F16"/>
  </mergeCells>
  <phoneticPr fontId="2"/>
  <pageMargins left="0.78740157480314965" right="0.78740157480314965" top="0.39370078740157483" bottom="0.39370078740157483" header="0.51181102362204722" footer="0.51181102362204722"/>
  <pageSetup paperSize="9" scale="90" fitToHeight="0" orientation="portrait" cellComments="asDisplayed" verticalDpi="72"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32"/>
  <sheetViews>
    <sheetView view="pageBreakPreview" topLeftCell="A49" zoomScaleNormal="100" zoomScaleSheetLayoutView="100" workbookViewId="0">
      <selection activeCell="F116" sqref="F116"/>
    </sheetView>
  </sheetViews>
  <sheetFormatPr defaultColWidth="9" defaultRowHeight="13.5" outlineLevelRow="1" x14ac:dyDescent="0.15"/>
  <cols>
    <col min="1" max="1" width="6.375" style="15" customWidth="1"/>
    <col min="2" max="2" width="5.125" style="15" customWidth="1"/>
    <col min="3" max="3" width="19.75" style="15" customWidth="1"/>
    <col min="4" max="4" width="9.75" style="15" bestFit="1" customWidth="1"/>
    <col min="5" max="5" width="9" style="15"/>
    <col min="6" max="6" width="18.125" style="15" customWidth="1"/>
    <col min="7" max="7" width="11.625" style="15" customWidth="1"/>
    <col min="8" max="8" width="6" style="15" customWidth="1"/>
    <col min="9" max="16384" width="9" style="15"/>
  </cols>
  <sheetData>
    <row r="1" spans="1:10" ht="26.25" customHeight="1" x14ac:dyDescent="0.15">
      <c r="I1" s="48" t="s">
        <v>47</v>
      </c>
    </row>
    <row r="2" spans="1:10" ht="18.75" customHeight="1" x14ac:dyDescent="0.15"/>
    <row r="3" spans="1:10" ht="21" customHeight="1" x14ac:dyDescent="0.15">
      <c r="A3" s="485" t="s">
        <v>380</v>
      </c>
      <c r="B3" s="485"/>
      <c r="C3" s="485"/>
      <c r="D3" s="485"/>
      <c r="E3" s="485"/>
      <c r="F3" s="485"/>
      <c r="G3" s="485"/>
      <c r="H3" s="485"/>
      <c r="I3" s="485"/>
    </row>
    <row r="4" spans="1:10" ht="21" customHeight="1" x14ac:dyDescent="0.15">
      <c r="A4" s="485"/>
      <c r="B4" s="485"/>
      <c r="C4" s="485"/>
      <c r="D4" s="485"/>
      <c r="E4" s="485"/>
      <c r="F4" s="485"/>
      <c r="G4" s="485"/>
      <c r="H4" s="485"/>
      <c r="I4" s="485"/>
    </row>
    <row r="5" spans="1:10" ht="21" customHeight="1" x14ac:dyDescent="0.15">
      <c r="C5" s="51"/>
      <c r="F5" s="42"/>
      <c r="H5" s="241" t="str">
        <f>IF(表紙!$G$8="","会社名",表紙!$G$8)</f>
        <v>会社名</v>
      </c>
    </row>
    <row r="6" spans="1:10" ht="21" customHeight="1" x14ac:dyDescent="0.15"/>
    <row r="7" spans="1:10" ht="22.5" customHeight="1" x14ac:dyDescent="0.15">
      <c r="C7" s="538" t="s">
        <v>423</v>
      </c>
      <c r="D7" s="538"/>
      <c r="E7" s="538"/>
      <c r="F7" s="538"/>
      <c r="G7" s="538"/>
      <c r="H7" s="538"/>
    </row>
    <row r="8" spans="1:10" ht="19.5" customHeight="1" thickBot="1" x14ac:dyDescent="0.2">
      <c r="G8" s="69"/>
    </row>
    <row r="9" spans="1:10" ht="37.5" customHeight="1" thickTop="1" thickBot="1" x14ac:dyDescent="0.2">
      <c r="C9" s="487" t="s">
        <v>157</v>
      </c>
      <c r="D9" s="488"/>
      <c r="E9" s="488"/>
      <c r="F9" s="488"/>
      <c r="G9" s="488"/>
      <c r="H9" s="489"/>
    </row>
    <row r="10" spans="1:10" ht="18.75" customHeight="1" thickTop="1" x14ac:dyDescent="0.15">
      <c r="C10" s="535" t="s">
        <v>441</v>
      </c>
      <c r="D10" s="535"/>
      <c r="E10" s="535"/>
      <c r="F10" s="535"/>
      <c r="G10" s="535"/>
      <c r="H10" s="535"/>
    </row>
    <row r="11" spans="1:10" ht="18.75" customHeight="1" thickBot="1" x14ac:dyDescent="0.25">
      <c r="C11" s="117"/>
      <c r="G11" s="90"/>
      <c r="H11" s="90"/>
    </row>
    <row r="12" spans="1:10" ht="55.5" customHeight="1" thickBot="1" x14ac:dyDescent="0.2">
      <c r="C12" s="82" t="s">
        <v>158</v>
      </c>
      <c r="D12" s="509" t="s">
        <v>56</v>
      </c>
      <c r="E12" s="510"/>
      <c r="F12" s="6" t="s">
        <v>159</v>
      </c>
      <c r="G12" s="519" t="s">
        <v>81</v>
      </c>
      <c r="H12" s="520"/>
    </row>
    <row r="13" spans="1:10" ht="18" customHeight="1" thickTop="1" x14ac:dyDescent="0.15">
      <c r="C13" s="181"/>
      <c r="D13" s="517"/>
      <c r="E13" s="518"/>
      <c r="F13" s="182"/>
      <c r="G13" s="521" t="str">
        <f>IF(F13="","",ROUND(D13*F13,6))</f>
        <v/>
      </c>
      <c r="H13" s="522"/>
      <c r="J13" s="15" t="s">
        <v>179</v>
      </c>
    </row>
    <row r="14" spans="1:10" ht="18" customHeight="1" x14ac:dyDescent="0.15">
      <c r="C14" s="175"/>
      <c r="D14" s="513"/>
      <c r="E14" s="514"/>
      <c r="F14" s="166"/>
      <c r="G14" s="515" t="str">
        <f>IF(F14="","",ROUND(D14*F14,6))</f>
        <v/>
      </c>
      <c r="H14" s="516"/>
      <c r="J14" s="15" t="s">
        <v>180</v>
      </c>
    </row>
    <row r="15" spans="1:10" ht="18" customHeight="1" x14ac:dyDescent="0.15">
      <c r="C15" s="175"/>
      <c r="D15" s="513"/>
      <c r="E15" s="514"/>
      <c r="F15" s="166"/>
      <c r="G15" s="515" t="str">
        <f>IF(F15="","",ROUND(D15*F15,6))</f>
        <v/>
      </c>
      <c r="H15" s="516"/>
      <c r="J15" s="15" t="s">
        <v>181</v>
      </c>
    </row>
    <row r="16" spans="1:10" ht="18" customHeight="1" x14ac:dyDescent="0.15">
      <c r="C16" s="175"/>
      <c r="D16" s="513"/>
      <c r="E16" s="514"/>
      <c r="F16" s="166"/>
      <c r="G16" s="515" t="str">
        <f t="shared" ref="G16:G40" si="0">IF(F16="","",ROUND(D16*F16,6))</f>
        <v/>
      </c>
      <c r="H16" s="516"/>
      <c r="J16" s="15" t="s">
        <v>182</v>
      </c>
    </row>
    <row r="17" spans="3:10" ht="18" customHeight="1" x14ac:dyDescent="0.15">
      <c r="C17" s="175"/>
      <c r="D17" s="513"/>
      <c r="E17" s="514"/>
      <c r="F17" s="166"/>
      <c r="G17" s="515" t="str">
        <f t="shared" si="0"/>
        <v/>
      </c>
      <c r="H17" s="516"/>
      <c r="J17" s="15" t="s">
        <v>183</v>
      </c>
    </row>
    <row r="18" spans="3:10" ht="18" customHeight="1" x14ac:dyDescent="0.15">
      <c r="C18" s="175"/>
      <c r="D18" s="513"/>
      <c r="E18" s="514"/>
      <c r="F18" s="166"/>
      <c r="G18" s="515" t="str">
        <f t="shared" si="0"/>
        <v/>
      </c>
      <c r="H18" s="516"/>
      <c r="J18" s="15" t="s">
        <v>184</v>
      </c>
    </row>
    <row r="19" spans="3:10" ht="18" customHeight="1" x14ac:dyDescent="0.15">
      <c r="C19" s="175"/>
      <c r="D19" s="513"/>
      <c r="E19" s="514"/>
      <c r="F19" s="166"/>
      <c r="G19" s="515" t="str">
        <f t="shared" si="0"/>
        <v/>
      </c>
      <c r="H19" s="516"/>
      <c r="J19" s="15" t="s">
        <v>185</v>
      </c>
    </row>
    <row r="20" spans="3:10" ht="18" customHeight="1" x14ac:dyDescent="0.15">
      <c r="C20" s="175"/>
      <c r="D20" s="513"/>
      <c r="E20" s="514"/>
      <c r="F20" s="166"/>
      <c r="G20" s="515" t="str">
        <f t="shared" si="0"/>
        <v/>
      </c>
      <c r="H20" s="516"/>
      <c r="J20" s="15" t="s">
        <v>186</v>
      </c>
    </row>
    <row r="21" spans="3:10" ht="18" customHeight="1" x14ac:dyDescent="0.15">
      <c r="C21" s="175"/>
      <c r="D21" s="513"/>
      <c r="E21" s="514"/>
      <c r="F21" s="166"/>
      <c r="G21" s="515" t="str">
        <f t="shared" si="0"/>
        <v/>
      </c>
      <c r="H21" s="516"/>
      <c r="J21" s="15" t="s">
        <v>187</v>
      </c>
    </row>
    <row r="22" spans="3:10" ht="18" customHeight="1" x14ac:dyDescent="0.15">
      <c r="C22" s="175"/>
      <c r="D22" s="513"/>
      <c r="E22" s="514"/>
      <c r="F22" s="166"/>
      <c r="G22" s="515" t="str">
        <f t="shared" si="0"/>
        <v/>
      </c>
      <c r="H22" s="516"/>
      <c r="J22" s="15" t="s">
        <v>188</v>
      </c>
    </row>
    <row r="23" spans="3:10" ht="18" hidden="1" customHeight="1" outlineLevel="1" x14ac:dyDescent="0.15">
      <c r="C23" s="174"/>
      <c r="D23" s="513"/>
      <c r="E23" s="514"/>
      <c r="F23" s="163" t="str">
        <f t="shared" ref="F23:F41" si="1">IF(C23="","",VLOOKUP(C23,データ,2,FALSE))</f>
        <v/>
      </c>
      <c r="G23" s="515" t="str">
        <f t="shared" si="0"/>
        <v/>
      </c>
      <c r="H23" s="516"/>
      <c r="J23" s="15" t="s">
        <v>189</v>
      </c>
    </row>
    <row r="24" spans="3:10" ht="18" hidden="1" customHeight="1" outlineLevel="1" x14ac:dyDescent="0.15">
      <c r="C24" s="174"/>
      <c r="D24" s="513"/>
      <c r="E24" s="514"/>
      <c r="F24" s="163" t="str">
        <f t="shared" si="1"/>
        <v/>
      </c>
      <c r="G24" s="515" t="str">
        <f t="shared" si="0"/>
        <v/>
      </c>
      <c r="H24" s="516"/>
      <c r="J24" s="15" t="s">
        <v>190</v>
      </c>
    </row>
    <row r="25" spans="3:10" ht="18" hidden="1" customHeight="1" outlineLevel="1" x14ac:dyDescent="0.15">
      <c r="C25" s="174"/>
      <c r="D25" s="513"/>
      <c r="E25" s="514"/>
      <c r="F25" s="163" t="str">
        <f t="shared" si="1"/>
        <v/>
      </c>
      <c r="G25" s="515" t="str">
        <f t="shared" si="0"/>
        <v/>
      </c>
      <c r="H25" s="516"/>
      <c r="J25" s="15" t="s">
        <v>191</v>
      </c>
    </row>
    <row r="26" spans="3:10" ht="18" hidden="1" customHeight="1" outlineLevel="1" x14ac:dyDescent="0.15">
      <c r="C26" s="174"/>
      <c r="D26" s="513"/>
      <c r="E26" s="514"/>
      <c r="F26" s="163" t="str">
        <f t="shared" si="1"/>
        <v/>
      </c>
      <c r="G26" s="515" t="str">
        <f t="shared" si="0"/>
        <v/>
      </c>
      <c r="H26" s="516"/>
      <c r="J26" s="15" t="s">
        <v>192</v>
      </c>
    </row>
    <row r="27" spans="3:10" ht="18" hidden="1" customHeight="1" outlineLevel="1" x14ac:dyDescent="0.15">
      <c r="C27" s="174"/>
      <c r="D27" s="513"/>
      <c r="E27" s="514"/>
      <c r="F27" s="163" t="str">
        <f t="shared" si="1"/>
        <v/>
      </c>
      <c r="G27" s="515" t="str">
        <f t="shared" si="0"/>
        <v/>
      </c>
      <c r="H27" s="516"/>
      <c r="J27" s="15" t="s">
        <v>193</v>
      </c>
    </row>
    <row r="28" spans="3:10" ht="18" hidden="1" customHeight="1" outlineLevel="1" x14ac:dyDescent="0.15">
      <c r="C28" s="174"/>
      <c r="D28" s="513"/>
      <c r="E28" s="514"/>
      <c r="F28" s="163" t="str">
        <f t="shared" si="1"/>
        <v/>
      </c>
      <c r="G28" s="515" t="str">
        <f t="shared" si="0"/>
        <v/>
      </c>
      <c r="H28" s="516"/>
      <c r="J28" s="15" t="s">
        <v>194</v>
      </c>
    </row>
    <row r="29" spans="3:10" ht="18" hidden="1" customHeight="1" outlineLevel="1" x14ac:dyDescent="0.15">
      <c r="C29" s="174"/>
      <c r="D29" s="513"/>
      <c r="E29" s="514"/>
      <c r="F29" s="163" t="str">
        <f t="shared" si="1"/>
        <v/>
      </c>
      <c r="G29" s="515" t="str">
        <f t="shared" si="0"/>
        <v/>
      </c>
      <c r="H29" s="516"/>
      <c r="J29" s="15" t="s">
        <v>195</v>
      </c>
    </row>
    <row r="30" spans="3:10" ht="18" hidden="1" customHeight="1" outlineLevel="1" x14ac:dyDescent="0.15">
      <c r="C30" s="174"/>
      <c r="D30" s="513"/>
      <c r="E30" s="514"/>
      <c r="F30" s="163" t="str">
        <f t="shared" si="1"/>
        <v/>
      </c>
      <c r="G30" s="515" t="str">
        <f t="shared" si="0"/>
        <v/>
      </c>
      <c r="H30" s="516"/>
      <c r="J30" s="15" t="s">
        <v>196</v>
      </c>
    </row>
    <row r="31" spans="3:10" ht="18" hidden="1" customHeight="1" outlineLevel="1" x14ac:dyDescent="0.15">
      <c r="C31" s="174"/>
      <c r="D31" s="513"/>
      <c r="E31" s="514"/>
      <c r="F31" s="163" t="str">
        <f t="shared" si="1"/>
        <v/>
      </c>
      <c r="G31" s="515" t="str">
        <f t="shared" si="0"/>
        <v/>
      </c>
      <c r="H31" s="516"/>
      <c r="J31" s="15" t="s">
        <v>197</v>
      </c>
    </row>
    <row r="32" spans="3:10" ht="18" hidden="1" customHeight="1" outlineLevel="1" x14ac:dyDescent="0.15">
      <c r="C32" s="174"/>
      <c r="D32" s="513"/>
      <c r="E32" s="514"/>
      <c r="F32" s="163" t="str">
        <f t="shared" si="1"/>
        <v/>
      </c>
      <c r="G32" s="515" t="str">
        <f t="shared" si="0"/>
        <v/>
      </c>
      <c r="H32" s="516"/>
      <c r="J32" s="15" t="s">
        <v>198</v>
      </c>
    </row>
    <row r="33" spans="3:10" ht="18" hidden="1" customHeight="1" outlineLevel="1" x14ac:dyDescent="0.15">
      <c r="C33" s="174"/>
      <c r="D33" s="513"/>
      <c r="E33" s="514"/>
      <c r="F33" s="163" t="str">
        <f t="shared" si="1"/>
        <v/>
      </c>
      <c r="G33" s="515" t="str">
        <f t="shared" si="0"/>
        <v/>
      </c>
      <c r="H33" s="516"/>
      <c r="J33" s="15" t="s">
        <v>199</v>
      </c>
    </row>
    <row r="34" spans="3:10" ht="18" hidden="1" customHeight="1" outlineLevel="1" x14ac:dyDescent="0.15">
      <c r="C34" s="174"/>
      <c r="D34" s="513"/>
      <c r="E34" s="514"/>
      <c r="F34" s="163" t="str">
        <f t="shared" si="1"/>
        <v/>
      </c>
      <c r="G34" s="515" t="str">
        <f t="shared" si="0"/>
        <v/>
      </c>
      <c r="H34" s="516"/>
      <c r="J34" s="15" t="s">
        <v>200</v>
      </c>
    </row>
    <row r="35" spans="3:10" ht="18" hidden="1" customHeight="1" outlineLevel="1" x14ac:dyDescent="0.15">
      <c r="C35" s="174"/>
      <c r="D35" s="513"/>
      <c r="E35" s="514"/>
      <c r="F35" s="163" t="str">
        <f t="shared" si="1"/>
        <v/>
      </c>
      <c r="G35" s="515" t="str">
        <f t="shared" si="0"/>
        <v/>
      </c>
      <c r="H35" s="516"/>
      <c r="J35" s="15" t="s">
        <v>201</v>
      </c>
    </row>
    <row r="36" spans="3:10" ht="18" hidden="1" customHeight="1" outlineLevel="1" x14ac:dyDescent="0.15">
      <c r="C36" s="174"/>
      <c r="D36" s="513"/>
      <c r="E36" s="514"/>
      <c r="F36" s="163" t="str">
        <f t="shared" si="1"/>
        <v/>
      </c>
      <c r="G36" s="515" t="str">
        <f t="shared" si="0"/>
        <v/>
      </c>
      <c r="H36" s="516"/>
      <c r="J36" s="15" t="s">
        <v>202</v>
      </c>
    </row>
    <row r="37" spans="3:10" ht="18" hidden="1" customHeight="1" outlineLevel="1" x14ac:dyDescent="0.15">
      <c r="C37" s="174"/>
      <c r="D37" s="513"/>
      <c r="E37" s="514"/>
      <c r="F37" s="163" t="str">
        <f t="shared" si="1"/>
        <v/>
      </c>
      <c r="G37" s="515" t="str">
        <f t="shared" si="0"/>
        <v/>
      </c>
      <c r="H37" s="516"/>
      <c r="J37" s="15" t="s">
        <v>203</v>
      </c>
    </row>
    <row r="38" spans="3:10" ht="18" hidden="1" customHeight="1" outlineLevel="1" x14ac:dyDescent="0.15">
      <c r="C38" s="174"/>
      <c r="D38" s="513"/>
      <c r="E38" s="514"/>
      <c r="F38" s="163" t="str">
        <f t="shared" si="1"/>
        <v/>
      </c>
      <c r="G38" s="515" t="str">
        <f t="shared" si="0"/>
        <v/>
      </c>
      <c r="H38" s="516"/>
      <c r="J38" s="15" t="s">
        <v>204</v>
      </c>
    </row>
    <row r="39" spans="3:10" ht="18" hidden="1" customHeight="1" outlineLevel="1" x14ac:dyDescent="0.15">
      <c r="C39" s="174"/>
      <c r="D39" s="513"/>
      <c r="E39" s="514"/>
      <c r="F39" s="163" t="str">
        <f t="shared" si="1"/>
        <v/>
      </c>
      <c r="G39" s="515" t="str">
        <f t="shared" si="0"/>
        <v/>
      </c>
      <c r="H39" s="516"/>
      <c r="J39" s="15" t="s">
        <v>205</v>
      </c>
    </row>
    <row r="40" spans="3:10" ht="18" hidden="1" customHeight="1" outlineLevel="1" x14ac:dyDescent="0.15">
      <c r="C40" s="174"/>
      <c r="D40" s="513"/>
      <c r="E40" s="514"/>
      <c r="F40" s="163" t="str">
        <f t="shared" si="1"/>
        <v/>
      </c>
      <c r="G40" s="515" t="str">
        <f t="shared" si="0"/>
        <v/>
      </c>
      <c r="H40" s="516"/>
      <c r="J40" s="15" t="s">
        <v>206</v>
      </c>
    </row>
    <row r="41" spans="3:10" ht="18" hidden="1" customHeight="1" outlineLevel="1" x14ac:dyDescent="0.15">
      <c r="C41" s="174"/>
      <c r="D41" s="513"/>
      <c r="E41" s="514"/>
      <c r="F41" s="163" t="str">
        <f t="shared" si="1"/>
        <v/>
      </c>
      <c r="G41" s="515" t="str">
        <f t="shared" ref="G41:G47" si="2">IF(F41="","",ROUND(D41*F41,6))</f>
        <v/>
      </c>
      <c r="H41" s="516"/>
      <c r="J41" s="15" t="s">
        <v>207</v>
      </c>
    </row>
    <row r="42" spans="3:10" ht="18" hidden="1" customHeight="1" outlineLevel="1" x14ac:dyDescent="0.15">
      <c r="C42" s="174"/>
      <c r="D42" s="513"/>
      <c r="E42" s="514"/>
      <c r="F42" s="163" t="str">
        <f>IF(C42="","",VLOOKUP(C42,データ,2,FALSE))</f>
        <v/>
      </c>
      <c r="G42" s="515" t="str">
        <f>IF(F42="","",ROUND(D42*F42,6))</f>
        <v/>
      </c>
      <c r="H42" s="516"/>
      <c r="J42" s="15" t="s">
        <v>208</v>
      </c>
    </row>
    <row r="43" spans="3:10" ht="18" customHeight="1" collapsed="1" x14ac:dyDescent="0.15">
      <c r="C43" s="175"/>
      <c r="D43" s="513"/>
      <c r="E43" s="514"/>
      <c r="F43" s="166"/>
      <c r="G43" s="515" t="str">
        <f t="shared" si="2"/>
        <v/>
      </c>
      <c r="H43" s="516"/>
      <c r="J43" s="15" t="s">
        <v>209</v>
      </c>
    </row>
    <row r="44" spans="3:10" ht="18" customHeight="1" x14ac:dyDescent="0.15">
      <c r="C44" s="175"/>
      <c r="D44" s="513"/>
      <c r="E44" s="514"/>
      <c r="F44" s="166"/>
      <c r="G44" s="515" t="str">
        <f t="shared" si="2"/>
        <v/>
      </c>
      <c r="H44" s="516"/>
      <c r="J44" s="15" t="s">
        <v>210</v>
      </c>
    </row>
    <row r="45" spans="3:10" ht="18" customHeight="1" x14ac:dyDescent="0.15">
      <c r="C45" s="175"/>
      <c r="D45" s="513"/>
      <c r="E45" s="514"/>
      <c r="F45" s="166"/>
      <c r="G45" s="515" t="str">
        <f t="shared" si="2"/>
        <v/>
      </c>
      <c r="H45" s="516"/>
      <c r="J45" s="15" t="s">
        <v>211</v>
      </c>
    </row>
    <row r="46" spans="3:10" ht="18" customHeight="1" x14ac:dyDescent="0.15">
      <c r="C46" s="175"/>
      <c r="D46" s="513"/>
      <c r="E46" s="514"/>
      <c r="F46" s="166"/>
      <c r="G46" s="515" t="str">
        <f t="shared" si="2"/>
        <v/>
      </c>
      <c r="H46" s="516"/>
      <c r="J46" s="15" t="s">
        <v>212</v>
      </c>
    </row>
    <row r="47" spans="3:10" ht="18" customHeight="1" x14ac:dyDescent="0.15">
      <c r="C47" s="175"/>
      <c r="D47" s="513"/>
      <c r="E47" s="514"/>
      <c r="F47" s="166"/>
      <c r="G47" s="515" t="str">
        <f t="shared" si="2"/>
        <v/>
      </c>
      <c r="H47" s="516"/>
      <c r="J47" s="15" t="s">
        <v>213</v>
      </c>
    </row>
    <row r="48" spans="3:10" ht="18" customHeight="1" x14ac:dyDescent="0.15">
      <c r="C48" s="175"/>
      <c r="D48" s="513"/>
      <c r="E48" s="514"/>
      <c r="F48" s="166"/>
      <c r="G48" s="515" t="str">
        <f t="shared" ref="G48:G53" si="3">IF(F48="","",ROUND(D48*F48,6))</f>
        <v/>
      </c>
      <c r="H48" s="516"/>
      <c r="J48" s="15" t="s">
        <v>214</v>
      </c>
    </row>
    <row r="49" spans="3:10" ht="18" customHeight="1" thickBot="1" x14ac:dyDescent="0.2">
      <c r="C49" s="175"/>
      <c r="D49" s="513"/>
      <c r="E49" s="514"/>
      <c r="F49" s="166"/>
      <c r="G49" s="515" t="str">
        <f t="shared" si="3"/>
        <v/>
      </c>
      <c r="H49" s="516"/>
      <c r="J49" s="15" t="s">
        <v>215</v>
      </c>
    </row>
    <row r="50" spans="3:10" ht="18" hidden="1" customHeight="1" outlineLevel="1" x14ac:dyDescent="0.15">
      <c r="C50" s="175"/>
      <c r="D50" s="513"/>
      <c r="E50" s="514"/>
      <c r="F50" s="166"/>
      <c r="G50" s="515" t="str">
        <f t="shared" si="3"/>
        <v/>
      </c>
      <c r="H50" s="516"/>
      <c r="J50" s="15" t="s">
        <v>219</v>
      </c>
    </row>
    <row r="51" spans="3:10" ht="18" hidden="1" customHeight="1" outlineLevel="1" x14ac:dyDescent="0.15">
      <c r="C51" s="175"/>
      <c r="D51" s="513"/>
      <c r="E51" s="514"/>
      <c r="F51" s="166"/>
      <c r="G51" s="515" t="str">
        <f t="shared" si="3"/>
        <v/>
      </c>
      <c r="H51" s="516"/>
      <c r="J51" s="15" t="s">
        <v>220</v>
      </c>
    </row>
    <row r="52" spans="3:10" ht="18" hidden="1" customHeight="1" outlineLevel="1" x14ac:dyDescent="0.15">
      <c r="C52" s="175"/>
      <c r="D52" s="513"/>
      <c r="E52" s="514"/>
      <c r="F52" s="166"/>
      <c r="G52" s="515" t="str">
        <f t="shared" si="3"/>
        <v/>
      </c>
      <c r="H52" s="516"/>
      <c r="J52" s="15" t="s">
        <v>221</v>
      </c>
    </row>
    <row r="53" spans="3:10" ht="18" hidden="1" customHeight="1" outlineLevel="1" x14ac:dyDescent="0.15">
      <c r="C53" s="175"/>
      <c r="D53" s="513"/>
      <c r="E53" s="514"/>
      <c r="F53" s="166"/>
      <c r="G53" s="515" t="str">
        <f t="shared" si="3"/>
        <v/>
      </c>
      <c r="H53" s="516"/>
      <c r="J53" s="15" t="s">
        <v>222</v>
      </c>
    </row>
    <row r="54" spans="3:10" ht="18" hidden="1" customHeight="1" outlineLevel="1" x14ac:dyDescent="0.15">
      <c r="C54" s="175"/>
      <c r="D54" s="513"/>
      <c r="E54" s="514"/>
      <c r="F54" s="166"/>
      <c r="G54" s="515" t="str">
        <f t="shared" ref="G54:G97" si="4">IF(F54="","",ROUND(D54*F54,6))</f>
        <v/>
      </c>
      <c r="H54" s="516"/>
      <c r="J54" s="15" t="s">
        <v>223</v>
      </c>
    </row>
    <row r="55" spans="3:10" ht="18" hidden="1" customHeight="1" outlineLevel="1" x14ac:dyDescent="0.15">
      <c r="C55" s="175"/>
      <c r="D55" s="513"/>
      <c r="E55" s="514"/>
      <c r="F55" s="166"/>
      <c r="G55" s="515" t="str">
        <f t="shared" si="4"/>
        <v/>
      </c>
      <c r="H55" s="516"/>
      <c r="J55" s="15" t="s">
        <v>224</v>
      </c>
    </row>
    <row r="56" spans="3:10" ht="18" hidden="1" customHeight="1" outlineLevel="1" x14ac:dyDescent="0.15">
      <c r="C56" s="175"/>
      <c r="D56" s="513"/>
      <c r="E56" s="514"/>
      <c r="F56" s="166"/>
      <c r="G56" s="515" t="str">
        <f t="shared" si="4"/>
        <v/>
      </c>
      <c r="H56" s="516"/>
      <c r="J56" s="15" t="s">
        <v>225</v>
      </c>
    </row>
    <row r="57" spans="3:10" ht="18" hidden="1" customHeight="1" outlineLevel="1" x14ac:dyDescent="0.15">
      <c r="C57" s="175"/>
      <c r="D57" s="513"/>
      <c r="E57" s="514"/>
      <c r="F57" s="166"/>
      <c r="G57" s="515" t="str">
        <f t="shared" si="4"/>
        <v/>
      </c>
      <c r="H57" s="516"/>
      <c r="J57" s="15" t="s">
        <v>226</v>
      </c>
    </row>
    <row r="58" spans="3:10" ht="18" hidden="1" customHeight="1" outlineLevel="1" x14ac:dyDescent="0.15">
      <c r="C58" s="175"/>
      <c r="D58" s="513"/>
      <c r="E58" s="514"/>
      <c r="F58" s="166"/>
      <c r="G58" s="515" t="str">
        <f t="shared" si="4"/>
        <v/>
      </c>
      <c r="H58" s="516"/>
      <c r="J58" s="15" t="s">
        <v>227</v>
      </c>
    </row>
    <row r="59" spans="3:10" ht="18" hidden="1" customHeight="1" outlineLevel="1" x14ac:dyDescent="0.15">
      <c r="C59" s="175"/>
      <c r="D59" s="513"/>
      <c r="E59" s="514"/>
      <c r="F59" s="166"/>
      <c r="G59" s="515" t="str">
        <f t="shared" si="4"/>
        <v/>
      </c>
      <c r="H59" s="516"/>
      <c r="J59" s="15" t="s">
        <v>228</v>
      </c>
    </row>
    <row r="60" spans="3:10" ht="18" hidden="1" customHeight="1" outlineLevel="1" x14ac:dyDescent="0.15">
      <c r="C60" s="175"/>
      <c r="D60" s="513"/>
      <c r="E60" s="514"/>
      <c r="F60" s="166"/>
      <c r="G60" s="515" t="str">
        <f t="shared" si="4"/>
        <v/>
      </c>
      <c r="H60" s="516"/>
      <c r="J60" s="15" t="s">
        <v>229</v>
      </c>
    </row>
    <row r="61" spans="3:10" ht="18" hidden="1" customHeight="1" outlineLevel="1" x14ac:dyDescent="0.15">
      <c r="C61" s="175"/>
      <c r="D61" s="513"/>
      <c r="E61" s="514"/>
      <c r="F61" s="166"/>
      <c r="G61" s="515" t="str">
        <f t="shared" ref="G61:G67" si="5">IF(F61="","",ROUND(D61*F61,6))</f>
        <v/>
      </c>
      <c r="H61" s="516"/>
      <c r="J61" s="15" t="s">
        <v>230</v>
      </c>
    </row>
    <row r="62" spans="3:10" ht="18" hidden="1" customHeight="1" outlineLevel="1" x14ac:dyDescent="0.15">
      <c r="C62" s="175"/>
      <c r="D62" s="513"/>
      <c r="E62" s="514"/>
      <c r="F62" s="166"/>
      <c r="G62" s="515" t="str">
        <f t="shared" si="5"/>
        <v/>
      </c>
      <c r="H62" s="516"/>
      <c r="J62" s="15" t="s">
        <v>231</v>
      </c>
    </row>
    <row r="63" spans="3:10" ht="18" hidden="1" customHeight="1" outlineLevel="1" x14ac:dyDescent="0.15">
      <c r="C63" s="175"/>
      <c r="D63" s="513"/>
      <c r="E63" s="514"/>
      <c r="F63" s="166"/>
      <c r="G63" s="515" t="str">
        <f t="shared" si="5"/>
        <v/>
      </c>
      <c r="H63" s="516"/>
      <c r="J63" s="15" t="s">
        <v>232</v>
      </c>
    </row>
    <row r="64" spans="3:10" ht="18" hidden="1" customHeight="1" outlineLevel="1" x14ac:dyDescent="0.15">
      <c r="C64" s="175"/>
      <c r="D64" s="513"/>
      <c r="E64" s="514"/>
      <c r="F64" s="166"/>
      <c r="G64" s="515" t="str">
        <f t="shared" si="5"/>
        <v/>
      </c>
      <c r="H64" s="516"/>
      <c r="J64" s="15" t="s">
        <v>233</v>
      </c>
    </row>
    <row r="65" spans="3:10" ht="18" hidden="1" customHeight="1" outlineLevel="1" x14ac:dyDescent="0.15">
      <c r="C65" s="175"/>
      <c r="D65" s="513"/>
      <c r="E65" s="514"/>
      <c r="F65" s="166"/>
      <c r="G65" s="515" t="str">
        <f t="shared" si="5"/>
        <v/>
      </c>
      <c r="H65" s="516"/>
      <c r="J65" s="15" t="s">
        <v>234</v>
      </c>
    </row>
    <row r="66" spans="3:10" ht="18" hidden="1" customHeight="1" outlineLevel="1" x14ac:dyDescent="0.15">
      <c r="C66" s="175"/>
      <c r="D66" s="513"/>
      <c r="E66" s="514"/>
      <c r="F66" s="166"/>
      <c r="G66" s="515" t="str">
        <f t="shared" si="5"/>
        <v/>
      </c>
      <c r="H66" s="516"/>
      <c r="J66" s="15" t="s">
        <v>235</v>
      </c>
    </row>
    <row r="67" spans="3:10" ht="18" hidden="1" customHeight="1" outlineLevel="1" x14ac:dyDescent="0.15">
      <c r="C67" s="175"/>
      <c r="D67" s="513"/>
      <c r="E67" s="514"/>
      <c r="F67" s="166"/>
      <c r="G67" s="515" t="str">
        <f t="shared" si="5"/>
        <v/>
      </c>
      <c r="H67" s="516"/>
      <c r="J67" s="15" t="s">
        <v>236</v>
      </c>
    </row>
    <row r="68" spans="3:10" ht="18" hidden="1" customHeight="1" outlineLevel="1" x14ac:dyDescent="0.15">
      <c r="C68" s="175"/>
      <c r="D68" s="513"/>
      <c r="E68" s="514"/>
      <c r="F68" s="166"/>
      <c r="G68" s="515" t="str">
        <f t="shared" si="4"/>
        <v/>
      </c>
      <c r="H68" s="516"/>
      <c r="J68" s="15" t="s">
        <v>237</v>
      </c>
    </row>
    <row r="69" spans="3:10" ht="18" hidden="1" customHeight="1" outlineLevel="1" x14ac:dyDescent="0.15">
      <c r="C69" s="175"/>
      <c r="D69" s="513"/>
      <c r="E69" s="514"/>
      <c r="F69" s="166"/>
      <c r="G69" s="515" t="str">
        <f t="shared" si="4"/>
        <v/>
      </c>
      <c r="H69" s="516"/>
      <c r="J69" s="15" t="s">
        <v>238</v>
      </c>
    </row>
    <row r="70" spans="3:10" ht="18" hidden="1" customHeight="1" outlineLevel="1" x14ac:dyDescent="0.15">
      <c r="C70" s="175"/>
      <c r="D70" s="513"/>
      <c r="E70" s="514"/>
      <c r="F70" s="166"/>
      <c r="G70" s="515" t="str">
        <f t="shared" si="4"/>
        <v/>
      </c>
      <c r="H70" s="516"/>
      <c r="J70" s="15" t="s">
        <v>305</v>
      </c>
    </row>
    <row r="71" spans="3:10" ht="18" hidden="1" customHeight="1" outlineLevel="1" x14ac:dyDescent="0.15">
      <c r="C71" s="175"/>
      <c r="D71" s="513"/>
      <c r="E71" s="514"/>
      <c r="F71" s="166"/>
      <c r="G71" s="515" t="str">
        <f t="shared" si="4"/>
        <v/>
      </c>
      <c r="H71" s="516"/>
      <c r="J71" s="15" t="s">
        <v>306</v>
      </c>
    </row>
    <row r="72" spans="3:10" ht="18" hidden="1" customHeight="1" outlineLevel="1" x14ac:dyDescent="0.15">
      <c r="C72" s="175"/>
      <c r="D72" s="513"/>
      <c r="E72" s="514"/>
      <c r="F72" s="166"/>
      <c r="G72" s="515" t="str">
        <f t="shared" si="4"/>
        <v/>
      </c>
      <c r="H72" s="516"/>
      <c r="J72" s="15" t="s">
        <v>307</v>
      </c>
    </row>
    <row r="73" spans="3:10" ht="18" hidden="1" customHeight="1" outlineLevel="1" x14ac:dyDescent="0.15">
      <c r="C73" s="175"/>
      <c r="D73" s="513"/>
      <c r="E73" s="514"/>
      <c r="F73" s="166"/>
      <c r="G73" s="515" t="str">
        <f t="shared" si="4"/>
        <v/>
      </c>
      <c r="H73" s="516"/>
      <c r="J73" s="15" t="s">
        <v>308</v>
      </c>
    </row>
    <row r="74" spans="3:10" ht="18" hidden="1" customHeight="1" outlineLevel="1" x14ac:dyDescent="0.15">
      <c r="C74" s="175"/>
      <c r="D74" s="513"/>
      <c r="E74" s="514"/>
      <c r="F74" s="166"/>
      <c r="G74" s="515" t="str">
        <f t="shared" si="4"/>
        <v/>
      </c>
      <c r="H74" s="516"/>
      <c r="J74" s="15" t="s">
        <v>309</v>
      </c>
    </row>
    <row r="75" spans="3:10" ht="18" hidden="1" customHeight="1" outlineLevel="1" x14ac:dyDescent="0.15">
      <c r="C75" s="175"/>
      <c r="D75" s="513"/>
      <c r="E75" s="514"/>
      <c r="F75" s="166"/>
      <c r="G75" s="515" t="str">
        <f t="shared" si="4"/>
        <v/>
      </c>
      <c r="H75" s="516"/>
      <c r="J75" s="15" t="s">
        <v>310</v>
      </c>
    </row>
    <row r="76" spans="3:10" ht="18" hidden="1" customHeight="1" outlineLevel="1" x14ac:dyDescent="0.15">
      <c r="C76" s="175"/>
      <c r="D76" s="513"/>
      <c r="E76" s="514"/>
      <c r="F76" s="166"/>
      <c r="G76" s="515" t="str">
        <f t="shared" si="4"/>
        <v/>
      </c>
      <c r="H76" s="516"/>
      <c r="J76" s="15" t="s">
        <v>311</v>
      </c>
    </row>
    <row r="77" spans="3:10" ht="18" hidden="1" customHeight="1" outlineLevel="1" x14ac:dyDescent="0.15">
      <c r="C77" s="175"/>
      <c r="D77" s="513"/>
      <c r="E77" s="514"/>
      <c r="F77" s="166"/>
      <c r="G77" s="515" t="str">
        <f t="shared" si="4"/>
        <v/>
      </c>
      <c r="H77" s="516"/>
      <c r="J77" s="15" t="s">
        <v>312</v>
      </c>
    </row>
    <row r="78" spans="3:10" ht="18" hidden="1" customHeight="1" outlineLevel="1" x14ac:dyDescent="0.15">
      <c r="C78" s="175"/>
      <c r="D78" s="513"/>
      <c r="E78" s="514"/>
      <c r="F78" s="166"/>
      <c r="G78" s="515" t="str">
        <f t="shared" si="4"/>
        <v/>
      </c>
      <c r="H78" s="516"/>
      <c r="J78" s="15" t="s">
        <v>313</v>
      </c>
    </row>
    <row r="79" spans="3:10" ht="18" hidden="1" customHeight="1" outlineLevel="1" x14ac:dyDescent="0.15">
      <c r="C79" s="175"/>
      <c r="D79" s="513"/>
      <c r="E79" s="514"/>
      <c r="F79" s="166"/>
      <c r="G79" s="515" t="str">
        <f t="shared" si="4"/>
        <v/>
      </c>
      <c r="H79" s="516"/>
      <c r="J79" s="15" t="s">
        <v>314</v>
      </c>
    </row>
    <row r="80" spans="3:10" ht="18" hidden="1" customHeight="1" outlineLevel="1" x14ac:dyDescent="0.15">
      <c r="C80" s="175"/>
      <c r="D80" s="513"/>
      <c r="E80" s="514"/>
      <c r="F80" s="166"/>
      <c r="G80" s="515" t="str">
        <f t="shared" si="4"/>
        <v/>
      </c>
      <c r="H80" s="516"/>
      <c r="J80" s="15" t="s">
        <v>315</v>
      </c>
    </row>
    <row r="81" spans="3:10" ht="18" hidden="1" customHeight="1" outlineLevel="1" x14ac:dyDescent="0.15">
      <c r="C81" s="175"/>
      <c r="D81" s="513"/>
      <c r="E81" s="514"/>
      <c r="F81" s="166"/>
      <c r="G81" s="515" t="str">
        <f t="shared" si="4"/>
        <v/>
      </c>
      <c r="H81" s="516"/>
      <c r="J81" s="15" t="s">
        <v>316</v>
      </c>
    </row>
    <row r="82" spans="3:10" ht="18" hidden="1" customHeight="1" outlineLevel="1" x14ac:dyDescent="0.15">
      <c r="C82" s="175"/>
      <c r="D82" s="513"/>
      <c r="E82" s="514"/>
      <c r="F82" s="166"/>
      <c r="G82" s="515" t="str">
        <f t="shared" ref="G82:G96" si="6">IF(F82="","",ROUND(D82*F82,6))</f>
        <v/>
      </c>
      <c r="H82" s="516"/>
      <c r="J82" s="15" t="s">
        <v>317</v>
      </c>
    </row>
    <row r="83" spans="3:10" ht="18" hidden="1" customHeight="1" outlineLevel="1" x14ac:dyDescent="0.15">
      <c r="C83" s="175"/>
      <c r="D83" s="513"/>
      <c r="E83" s="514"/>
      <c r="F83" s="166"/>
      <c r="G83" s="515" t="str">
        <f t="shared" si="6"/>
        <v/>
      </c>
      <c r="H83" s="516"/>
      <c r="J83" s="15" t="s">
        <v>318</v>
      </c>
    </row>
    <row r="84" spans="3:10" ht="18" hidden="1" customHeight="1" outlineLevel="1" x14ac:dyDescent="0.15">
      <c r="C84" s="175"/>
      <c r="D84" s="513"/>
      <c r="E84" s="514"/>
      <c r="F84" s="166"/>
      <c r="G84" s="515" t="str">
        <f t="shared" si="6"/>
        <v/>
      </c>
      <c r="H84" s="516"/>
      <c r="J84" s="15" t="s">
        <v>319</v>
      </c>
    </row>
    <row r="85" spans="3:10" ht="18" hidden="1" customHeight="1" outlineLevel="1" x14ac:dyDescent="0.15">
      <c r="C85" s="175"/>
      <c r="D85" s="513"/>
      <c r="E85" s="514"/>
      <c r="F85" s="166"/>
      <c r="G85" s="515" t="str">
        <f t="shared" si="6"/>
        <v/>
      </c>
      <c r="H85" s="516"/>
      <c r="J85" s="15" t="s">
        <v>320</v>
      </c>
    </row>
    <row r="86" spans="3:10" ht="18" hidden="1" customHeight="1" outlineLevel="1" x14ac:dyDescent="0.15">
      <c r="C86" s="175"/>
      <c r="D86" s="513"/>
      <c r="E86" s="514"/>
      <c r="F86" s="166"/>
      <c r="G86" s="515" t="str">
        <f t="shared" si="6"/>
        <v/>
      </c>
      <c r="H86" s="516"/>
      <c r="J86" s="15" t="s">
        <v>321</v>
      </c>
    </row>
    <row r="87" spans="3:10" ht="18" hidden="1" customHeight="1" outlineLevel="1" x14ac:dyDescent="0.15">
      <c r="C87" s="175"/>
      <c r="D87" s="513"/>
      <c r="E87" s="514"/>
      <c r="F87" s="166"/>
      <c r="G87" s="515" t="str">
        <f t="shared" si="6"/>
        <v/>
      </c>
      <c r="H87" s="516"/>
      <c r="J87" s="15" t="s">
        <v>322</v>
      </c>
    </row>
    <row r="88" spans="3:10" ht="18" hidden="1" customHeight="1" outlineLevel="1" x14ac:dyDescent="0.15">
      <c r="C88" s="175"/>
      <c r="D88" s="513"/>
      <c r="E88" s="514"/>
      <c r="F88" s="166"/>
      <c r="G88" s="515" t="str">
        <f t="shared" si="6"/>
        <v/>
      </c>
      <c r="H88" s="516"/>
      <c r="J88" s="15" t="s">
        <v>323</v>
      </c>
    </row>
    <row r="89" spans="3:10" ht="18" hidden="1" customHeight="1" outlineLevel="1" x14ac:dyDescent="0.15">
      <c r="C89" s="175"/>
      <c r="D89" s="513"/>
      <c r="E89" s="514"/>
      <c r="F89" s="166"/>
      <c r="G89" s="515" t="str">
        <f t="shared" si="6"/>
        <v/>
      </c>
      <c r="H89" s="516"/>
      <c r="J89" s="15" t="s">
        <v>324</v>
      </c>
    </row>
    <row r="90" spans="3:10" ht="18" hidden="1" customHeight="1" outlineLevel="1" x14ac:dyDescent="0.15">
      <c r="C90" s="175"/>
      <c r="D90" s="513"/>
      <c r="E90" s="514"/>
      <c r="F90" s="166"/>
      <c r="G90" s="515" t="str">
        <f t="shared" si="6"/>
        <v/>
      </c>
      <c r="H90" s="516"/>
      <c r="J90" s="15" t="s">
        <v>325</v>
      </c>
    </row>
    <row r="91" spans="3:10" ht="18" hidden="1" customHeight="1" outlineLevel="1" x14ac:dyDescent="0.15">
      <c r="C91" s="175"/>
      <c r="D91" s="513"/>
      <c r="E91" s="514"/>
      <c r="F91" s="166"/>
      <c r="G91" s="515" t="str">
        <f t="shared" si="6"/>
        <v/>
      </c>
      <c r="H91" s="516"/>
      <c r="J91" s="15" t="s">
        <v>326</v>
      </c>
    </row>
    <row r="92" spans="3:10" ht="18" hidden="1" customHeight="1" outlineLevel="1" x14ac:dyDescent="0.15">
      <c r="C92" s="175"/>
      <c r="D92" s="513"/>
      <c r="E92" s="514"/>
      <c r="F92" s="166"/>
      <c r="G92" s="515" t="str">
        <f t="shared" si="6"/>
        <v/>
      </c>
      <c r="H92" s="516"/>
      <c r="J92" s="15" t="s">
        <v>327</v>
      </c>
    </row>
    <row r="93" spans="3:10" ht="18" hidden="1" customHeight="1" outlineLevel="1" x14ac:dyDescent="0.15">
      <c r="C93" s="175"/>
      <c r="D93" s="513"/>
      <c r="E93" s="514"/>
      <c r="F93" s="166"/>
      <c r="G93" s="515" t="str">
        <f t="shared" si="6"/>
        <v/>
      </c>
      <c r="H93" s="516"/>
      <c r="J93" s="15" t="s">
        <v>328</v>
      </c>
    </row>
    <row r="94" spans="3:10" ht="18" hidden="1" customHeight="1" outlineLevel="1" x14ac:dyDescent="0.15">
      <c r="C94" s="175"/>
      <c r="D94" s="513"/>
      <c r="E94" s="514"/>
      <c r="F94" s="166"/>
      <c r="G94" s="515" t="str">
        <f t="shared" si="6"/>
        <v/>
      </c>
      <c r="H94" s="516"/>
      <c r="J94" s="15" t="s">
        <v>329</v>
      </c>
    </row>
    <row r="95" spans="3:10" ht="18" hidden="1" customHeight="1" outlineLevel="1" x14ac:dyDescent="0.15">
      <c r="C95" s="175"/>
      <c r="D95" s="513"/>
      <c r="E95" s="514"/>
      <c r="F95" s="166"/>
      <c r="G95" s="515" t="str">
        <f t="shared" si="6"/>
        <v/>
      </c>
      <c r="H95" s="516"/>
      <c r="J95" s="15" t="s">
        <v>330</v>
      </c>
    </row>
    <row r="96" spans="3:10" ht="18" hidden="1" customHeight="1" outlineLevel="1" x14ac:dyDescent="0.15">
      <c r="C96" s="175"/>
      <c r="D96" s="513"/>
      <c r="E96" s="514"/>
      <c r="F96" s="166"/>
      <c r="G96" s="515" t="str">
        <f t="shared" si="6"/>
        <v/>
      </c>
      <c r="H96" s="516"/>
      <c r="J96" s="15" t="s">
        <v>331</v>
      </c>
    </row>
    <row r="97" spans="3:10" ht="18" hidden="1" customHeight="1" outlineLevel="1" thickBot="1" x14ac:dyDescent="0.2">
      <c r="C97" s="175"/>
      <c r="D97" s="513"/>
      <c r="E97" s="514"/>
      <c r="F97" s="166"/>
      <c r="G97" s="515" t="str">
        <f t="shared" si="4"/>
        <v/>
      </c>
      <c r="H97" s="516"/>
      <c r="J97" s="15" t="s">
        <v>332</v>
      </c>
    </row>
    <row r="98" spans="3:10" ht="18" customHeight="1" collapsed="1" thickTop="1" thickBot="1" x14ac:dyDescent="0.2">
      <c r="C98" s="120" t="s">
        <v>23</v>
      </c>
      <c r="D98" s="527">
        <f>SUM(D13:D97)</f>
        <v>0</v>
      </c>
      <c r="E98" s="528"/>
      <c r="F98" s="121" t="s">
        <v>99</v>
      </c>
      <c r="G98" s="529">
        <f>SUM(G13:H97)</f>
        <v>0</v>
      </c>
      <c r="H98" s="530"/>
    </row>
    <row r="99" spans="3:10" ht="18" customHeight="1" x14ac:dyDescent="0.15">
      <c r="C99" s="105" t="s">
        <v>294</v>
      </c>
      <c r="D99" s="122"/>
      <c r="E99" s="8"/>
      <c r="F99" s="44"/>
      <c r="G99" s="123"/>
      <c r="H99" s="124"/>
    </row>
    <row r="100" spans="3:10" ht="18" customHeight="1" x14ac:dyDescent="0.15">
      <c r="C100" s="242"/>
      <c r="D100" s="122"/>
      <c r="E100" s="8"/>
      <c r="F100" s="44"/>
      <c r="G100" s="31"/>
      <c r="H100" s="69"/>
    </row>
    <row r="101" spans="3:10" ht="18.75" customHeight="1" x14ac:dyDescent="0.3">
      <c r="C101" s="539" t="s">
        <v>442</v>
      </c>
      <c r="D101" s="539"/>
      <c r="E101" s="539"/>
      <c r="F101" s="539"/>
      <c r="G101" s="539"/>
      <c r="H101" s="539"/>
    </row>
    <row r="102" spans="3:10" ht="19.5" customHeight="1" thickBot="1" x14ac:dyDescent="0.25">
      <c r="C102" s="117"/>
      <c r="D102" s="41"/>
      <c r="E102" s="41"/>
    </row>
    <row r="103" spans="3:10" s="16" customFormat="1" ht="37.5" customHeight="1" thickTop="1" thickBot="1" x14ac:dyDescent="0.2">
      <c r="C103" s="487" t="s">
        <v>160</v>
      </c>
      <c r="D103" s="488"/>
      <c r="E103" s="488"/>
      <c r="F103" s="488"/>
      <c r="G103" s="488"/>
      <c r="H103" s="489"/>
    </row>
    <row r="104" spans="3:10" s="16" customFormat="1" ht="22.5" customHeight="1" thickTop="1" x14ac:dyDescent="0.15">
      <c r="C104" s="490" t="s">
        <v>123</v>
      </c>
      <c r="D104" s="490"/>
      <c r="E104" s="490"/>
      <c r="F104" s="15"/>
    </row>
    <row r="105" spans="3:10" ht="18.75" customHeight="1" thickBot="1" x14ac:dyDescent="0.25">
      <c r="C105" s="117"/>
      <c r="G105" s="90"/>
      <c r="H105" s="90"/>
    </row>
    <row r="106" spans="3:10" ht="55.5" customHeight="1" thickBot="1" x14ac:dyDescent="0.2">
      <c r="C106" s="125" t="s">
        <v>33</v>
      </c>
      <c r="D106" s="509" t="s">
        <v>56</v>
      </c>
      <c r="E106" s="510"/>
      <c r="F106" s="6" t="s">
        <v>161</v>
      </c>
      <c r="G106" s="519" t="s">
        <v>81</v>
      </c>
      <c r="H106" s="520"/>
    </row>
    <row r="107" spans="3:10" ht="18" customHeight="1" thickTop="1" x14ac:dyDescent="0.15">
      <c r="C107" s="169"/>
      <c r="D107" s="531"/>
      <c r="E107" s="532"/>
      <c r="F107" s="167">
        <v>5.8699999999999996E-4</v>
      </c>
      <c r="G107" s="533" t="str">
        <f>IF(D107="","",ROUND(D107*F107,6))</f>
        <v/>
      </c>
      <c r="H107" s="534"/>
      <c r="J107" s="15" t="s">
        <v>271</v>
      </c>
    </row>
    <row r="108" spans="3:10" ht="18" customHeight="1" x14ac:dyDescent="0.15">
      <c r="C108" s="171"/>
      <c r="D108" s="523"/>
      <c r="E108" s="524"/>
      <c r="F108" s="167">
        <v>5.8699999999999996E-4</v>
      </c>
      <c r="G108" s="525" t="str">
        <f>IF(D108="","",ROUND(D108*F108,6))</f>
        <v/>
      </c>
      <c r="H108" s="526"/>
      <c r="J108" s="15" t="s">
        <v>272</v>
      </c>
    </row>
    <row r="109" spans="3:10" ht="18" customHeight="1" x14ac:dyDescent="0.15">
      <c r="C109" s="171"/>
      <c r="D109" s="523"/>
      <c r="E109" s="524"/>
      <c r="F109" s="167">
        <v>5.8699999999999996E-4</v>
      </c>
      <c r="G109" s="525" t="str">
        <f>IF(D109="","",ROUND(D109*F109,6))</f>
        <v/>
      </c>
      <c r="H109" s="526"/>
      <c r="J109" s="15" t="s">
        <v>273</v>
      </c>
    </row>
    <row r="110" spans="3:10" ht="18" customHeight="1" x14ac:dyDescent="0.15">
      <c r="C110" s="170"/>
      <c r="D110" s="523"/>
      <c r="E110" s="524"/>
      <c r="F110" s="167">
        <v>5.8699999999999996E-4</v>
      </c>
      <c r="G110" s="525" t="str">
        <f>IF(D110="","",ROUND(D110*F110,6))</f>
        <v/>
      </c>
      <c r="H110" s="526"/>
      <c r="J110" s="15" t="s">
        <v>274</v>
      </c>
    </row>
    <row r="111" spans="3:10" ht="18" customHeight="1" thickBot="1" x14ac:dyDescent="0.2">
      <c r="C111" s="172"/>
      <c r="D111" s="507"/>
      <c r="E111" s="508"/>
      <c r="F111" s="167">
        <v>5.8699999999999996E-4</v>
      </c>
      <c r="G111" s="525" t="str">
        <f>IF(D111="","",ROUND(D111*F111,6))</f>
        <v/>
      </c>
      <c r="H111" s="526"/>
      <c r="J111" s="15" t="s">
        <v>275</v>
      </c>
    </row>
    <row r="112" spans="3:10" ht="18" customHeight="1" thickTop="1" thickBot="1" x14ac:dyDescent="0.2">
      <c r="C112" s="120" t="s">
        <v>23</v>
      </c>
      <c r="D112" s="527">
        <f>SUM(D107:D111)</f>
        <v>0</v>
      </c>
      <c r="E112" s="528"/>
      <c r="F112" s="121" t="s">
        <v>99</v>
      </c>
      <c r="G112" s="536">
        <f>SUM(G107:H111)</f>
        <v>0</v>
      </c>
      <c r="H112" s="537"/>
    </row>
    <row r="113" spans="3:3" s="16" customFormat="1" x14ac:dyDescent="0.15"/>
    <row r="114" spans="3:3" s="16" customFormat="1" ht="18.75" customHeight="1" x14ac:dyDescent="0.2">
      <c r="C114" s="117"/>
    </row>
    <row r="115" spans="3:3" s="16" customFormat="1" ht="18.75" customHeight="1" x14ac:dyDescent="0.2">
      <c r="C115" s="117"/>
    </row>
    <row r="116" spans="3:3" s="16" customFormat="1" ht="18.75" customHeight="1" x14ac:dyDescent="0.2">
      <c r="C116" s="117"/>
    </row>
    <row r="117" spans="3:3" s="16" customFormat="1" ht="18.75" customHeight="1" x14ac:dyDescent="0.2">
      <c r="C117" s="117"/>
    </row>
    <row r="118" spans="3:3" s="16" customFormat="1" ht="18.75" customHeight="1" x14ac:dyDescent="0.2">
      <c r="C118" s="117"/>
    </row>
    <row r="119" spans="3:3" s="16" customFormat="1" ht="18.75" customHeight="1" x14ac:dyDescent="0.2">
      <c r="C119" s="117"/>
    </row>
    <row r="120" spans="3:3" s="16" customFormat="1" ht="18.75" customHeight="1" x14ac:dyDescent="0.2">
      <c r="C120" s="117"/>
    </row>
    <row r="121" spans="3:3" s="16" customFormat="1" ht="18.75" customHeight="1" x14ac:dyDescent="0.2">
      <c r="C121" s="117"/>
    </row>
    <row r="122" spans="3:3" s="16" customFormat="1" ht="18.75" customHeight="1" x14ac:dyDescent="0.2">
      <c r="C122" s="117"/>
    </row>
    <row r="123" spans="3:3" s="16" customFormat="1" ht="18.75" customHeight="1" x14ac:dyDescent="0.2">
      <c r="C123" s="117"/>
    </row>
    <row r="124" spans="3:3" s="16" customFormat="1" ht="18.75" customHeight="1" x14ac:dyDescent="0.2">
      <c r="C124" s="117"/>
    </row>
    <row r="125" spans="3:3" s="16" customFormat="1" ht="18.75" customHeight="1" x14ac:dyDescent="0.2">
      <c r="C125" s="117"/>
    </row>
    <row r="126" spans="3:3" s="16" customFormat="1" ht="18.75" customHeight="1" x14ac:dyDescent="0.2">
      <c r="C126" s="117"/>
    </row>
    <row r="127" spans="3:3" s="16" customFormat="1" ht="18.75" customHeight="1" x14ac:dyDescent="0.2">
      <c r="C127" s="117"/>
    </row>
    <row r="128" spans="3:3" s="16" customFormat="1" ht="18.75" customHeight="1" x14ac:dyDescent="0.2">
      <c r="C128" s="117"/>
    </row>
    <row r="129" spans="3:3" s="16" customFormat="1" ht="18.75" customHeight="1" x14ac:dyDescent="0.2">
      <c r="C129" s="117"/>
    </row>
    <row r="130" spans="3:3" s="16" customFormat="1" ht="18.75" customHeight="1" x14ac:dyDescent="0.2">
      <c r="C130" s="117"/>
    </row>
    <row r="131" spans="3:3" s="16" customFormat="1" ht="18.75" customHeight="1" x14ac:dyDescent="0.2">
      <c r="C131" s="117"/>
    </row>
    <row r="132" spans="3:3" s="16" customFormat="1" ht="18.75" customHeight="1" x14ac:dyDescent="0.2">
      <c r="C132" s="117"/>
    </row>
  </sheetData>
  <customSheetViews>
    <customSheetView guid="{7C73768E-F605-4E66-A1EA-792805CF7D21}" fitToPage="1" hiddenColumns="1" showRuler="0">
      <selection activeCell="G14" sqref="G14"/>
      <pageMargins left="0.39370078740157483" right="0.39370078740157483" top="0.39370078740157483" bottom="0.39370078740157483" header="0.51181102362204722" footer="0.51181102362204722"/>
      <pageSetup paperSize="9" orientation="portrait" r:id="rId1"/>
      <headerFooter alignWithMargins="0"/>
    </customSheetView>
  </customSheetViews>
  <mergeCells count="195">
    <mergeCell ref="C7:H7"/>
    <mergeCell ref="C101:H101"/>
    <mergeCell ref="G67:H67"/>
    <mergeCell ref="D64:E64"/>
    <mergeCell ref="G64:H64"/>
    <mergeCell ref="D65:E65"/>
    <mergeCell ref="D62:E62"/>
    <mergeCell ref="G62:H62"/>
    <mergeCell ref="D66:E66"/>
    <mergeCell ref="D45:E45"/>
    <mergeCell ref="D97:E97"/>
    <mergeCell ref="D52:E52"/>
    <mergeCell ref="G49:H49"/>
    <mergeCell ref="D68:E68"/>
    <mergeCell ref="G68:H68"/>
    <mergeCell ref="D59:E59"/>
    <mergeCell ref="G97:H97"/>
    <mergeCell ref="D67:E67"/>
    <mergeCell ref="G66:H66"/>
    <mergeCell ref="D61:E61"/>
    <mergeCell ref="D112:E112"/>
    <mergeCell ref="G112:H112"/>
    <mergeCell ref="D109:E109"/>
    <mergeCell ref="G109:H109"/>
    <mergeCell ref="D110:E110"/>
    <mergeCell ref="D60:E60"/>
    <mergeCell ref="G110:H110"/>
    <mergeCell ref="G21:H21"/>
    <mergeCell ref="D16:E16"/>
    <mergeCell ref="G17:H17"/>
    <mergeCell ref="G18:H18"/>
    <mergeCell ref="D17:E17"/>
    <mergeCell ref="G39:H39"/>
    <mergeCell ref="D19:E19"/>
    <mergeCell ref="D28:E28"/>
    <mergeCell ref="D22:E22"/>
    <mergeCell ref="D21:E21"/>
    <mergeCell ref="D23:E23"/>
    <mergeCell ref="D25:E25"/>
    <mergeCell ref="D26:E26"/>
    <mergeCell ref="D27:E27"/>
    <mergeCell ref="D24:E24"/>
    <mergeCell ref="G40:H40"/>
    <mergeCell ref="G33:H33"/>
    <mergeCell ref="D111:E111"/>
    <mergeCell ref="G111:H111"/>
    <mergeCell ref="A3:I4"/>
    <mergeCell ref="C103:H103"/>
    <mergeCell ref="C104:E104"/>
    <mergeCell ref="G14:H14"/>
    <mergeCell ref="G15:H15"/>
    <mergeCell ref="D32:E32"/>
    <mergeCell ref="D31:E31"/>
    <mergeCell ref="G19:H19"/>
    <mergeCell ref="G22:H22"/>
    <mergeCell ref="G23:H23"/>
    <mergeCell ref="G32:H32"/>
    <mergeCell ref="G34:H34"/>
    <mergeCell ref="D37:E37"/>
    <mergeCell ref="D38:E38"/>
    <mergeCell ref="G65:H65"/>
    <mergeCell ref="D42:E42"/>
    <mergeCell ref="G42:H42"/>
    <mergeCell ref="G28:H28"/>
    <mergeCell ref="D34:E34"/>
    <mergeCell ref="G26:H26"/>
    <mergeCell ref="G27:H27"/>
    <mergeCell ref="D41:E41"/>
    <mergeCell ref="C9:H9"/>
    <mergeCell ref="D108:E108"/>
    <mergeCell ref="G108:H108"/>
    <mergeCell ref="D106:E106"/>
    <mergeCell ref="D98:E98"/>
    <mergeCell ref="G106:H106"/>
    <mergeCell ref="G98:H98"/>
    <mergeCell ref="D107:E107"/>
    <mergeCell ref="G107:H107"/>
    <mergeCell ref="C10:H10"/>
    <mergeCell ref="G45:H45"/>
    <mergeCell ref="D40:E40"/>
    <mergeCell ref="D63:E63"/>
    <mergeCell ref="G63:H63"/>
    <mergeCell ref="G24:H24"/>
    <mergeCell ref="D30:E30"/>
    <mergeCell ref="G37:H37"/>
    <mergeCell ref="G35:H35"/>
    <mergeCell ref="G43:H43"/>
    <mergeCell ref="D36:E36"/>
    <mergeCell ref="D35:E35"/>
    <mergeCell ref="D29:E29"/>
    <mergeCell ref="G61:H61"/>
    <mergeCell ref="G29:H29"/>
    <mergeCell ref="D13:E13"/>
    <mergeCell ref="D12:E12"/>
    <mergeCell ref="D14:E14"/>
    <mergeCell ref="D20:E20"/>
    <mergeCell ref="D18:E18"/>
    <mergeCell ref="G12:H12"/>
    <mergeCell ref="G13:H13"/>
    <mergeCell ref="D15:E15"/>
    <mergeCell ref="G16:H16"/>
    <mergeCell ref="G20:H20"/>
    <mergeCell ref="G53:H53"/>
    <mergeCell ref="G46:H46"/>
    <mergeCell ref="G25:H25"/>
    <mergeCell ref="D46:E46"/>
    <mergeCell ref="G60:H60"/>
    <mergeCell ref="D50:E50"/>
    <mergeCell ref="G50:H50"/>
    <mergeCell ref="G47:H47"/>
    <mergeCell ref="D48:E48"/>
    <mergeCell ref="G38:H38"/>
    <mergeCell ref="G44:H44"/>
    <mergeCell ref="G30:H30"/>
    <mergeCell ref="G31:H31"/>
    <mergeCell ref="G59:H59"/>
    <mergeCell ref="D43:E43"/>
    <mergeCell ref="D39:E39"/>
    <mergeCell ref="G36:H36"/>
    <mergeCell ref="D33:E33"/>
    <mergeCell ref="G41:H41"/>
    <mergeCell ref="D69:E69"/>
    <mergeCell ref="G69:H69"/>
    <mergeCell ref="D70:E70"/>
    <mergeCell ref="G70:H70"/>
    <mergeCell ref="D71:E71"/>
    <mergeCell ref="G71:H71"/>
    <mergeCell ref="D44:E44"/>
    <mergeCell ref="D56:E56"/>
    <mergeCell ref="D58:E58"/>
    <mergeCell ref="G58:H58"/>
    <mergeCell ref="G56:H56"/>
    <mergeCell ref="D54:E54"/>
    <mergeCell ref="G48:H48"/>
    <mergeCell ref="D53:E53"/>
    <mergeCell ref="D49:E49"/>
    <mergeCell ref="D51:E51"/>
    <mergeCell ref="D57:E57"/>
    <mergeCell ref="G57:H57"/>
    <mergeCell ref="D47:E47"/>
    <mergeCell ref="G51:H51"/>
    <mergeCell ref="G54:H54"/>
    <mergeCell ref="D55:E55"/>
    <mergeCell ref="G55:H55"/>
    <mergeCell ref="G52:H52"/>
    <mergeCell ref="D75:E75"/>
    <mergeCell ref="G75:H75"/>
    <mergeCell ref="D76:E76"/>
    <mergeCell ref="G76:H76"/>
    <mergeCell ref="D77:E77"/>
    <mergeCell ref="G77:H77"/>
    <mergeCell ref="D72:E72"/>
    <mergeCell ref="G72:H72"/>
    <mergeCell ref="D73:E73"/>
    <mergeCell ref="G73:H73"/>
    <mergeCell ref="D74:E74"/>
    <mergeCell ref="G74:H74"/>
    <mergeCell ref="D81:E81"/>
    <mergeCell ref="G81:H81"/>
    <mergeCell ref="D82:E82"/>
    <mergeCell ref="G82:H82"/>
    <mergeCell ref="D83:E83"/>
    <mergeCell ref="G83:H83"/>
    <mergeCell ref="D78:E78"/>
    <mergeCell ref="G78:H78"/>
    <mergeCell ref="D79:E79"/>
    <mergeCell ref="G79:H79"/>
    <mergeCell ref="D80:E80"/>
    <mergeCell ref="G80:H80"/>
    <mergeCell ref="D87:E87"/>
    <mergeCell ref="G87:H87"/>
    <mergeCell ref="D88:E88"/>
    <mergeCell ref="G88:H88"/>
    <mergeCell ref="D89:E89"/>
    <mergeCell ref="G89:H89"/>
    <mergeCell ref="D84:E84"/>
    <mergeCell ref="G84:H84"/>
    <mergeCell ref="D85:E85"/>
    <mergeCell ref="G85:H85"/>
    <mergeCell ref="D86:E86"/>
    <mergeCell ref="G86:H86"/>
    <mergeCell ref="D96:E96"/>
    <mergeCell ref="G96:H96"/>
    <mergeCell ref="D93:E93"/>
    <mergeCell ref="G93:H93"/>
    <mergeCell ref="D94:E94"/>
    <mergeCell ref="G94:H94"/>
    <mergeCell ref="D95:E95"/>
    <mergeCell ref="G95:H95"/>
    <mergeCell ref="D90:E90"/>
    <mergeCell ref="G90:H90"/>
    <mergeCell ref="D91:E91"/>
    <mergeCell ref="G91:H91"/>
    <mergeCell ref="D92:E92"/>
    <mergeCell ref="G92:H92"/>
  </mergeCells>
  <phoneticPr fontId="2"/>
  <dataValidations count="1">
    <dataValidation type="list" allowBlank="1" showInputMessage="1" showErrorMessage="1" sqref="C23:C42">
      <formula1>電力会社名</formula1>
    </dataValidation>
  </dataValidations>
  <pageMargins left="0.78740157480314965" right="0.78740157480314965" top="0.39370078740157483" bottom="0.39370078740157483" header="0.51181102362204722" footer="0.51181102362204722"/>
  <pageSetup paperSize="9" scale="91" fitToHeight="0" orientation="portrait" cellComments="asDisplayed" verticalDpi="72"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68"/>
  <sheetViews>
    <sheetView view="pageBreakPreview" topLeftCell="A16" zoomScale="110" zoomScaleNormal="100" zoomScaleSheetLayoutView="110" workbookViewId="0">
      <selection activeCell="C11" sqref="C11:H11"/>
    </sheetView>
  </sheetViews>
  <sheetFormatPr defaultColWidth="9" defaultRowHeight="13.5" outlineLevelRow="1" x14ac:dyDescent="0.15"/>
  <cols>
    <col min="1" max="1" width="6.375" style="15" customWidth="1"/>
    <col min="2" max="2" width="5.125" style="15" customWidth="1"/>
    <col min="3" max="3" width="19.75" style="15" customWidth="1"/>
    <col min="4" max="4" width="9.75" style="15" bestFit="1" customWidth="1"/>
    <col min="5" max="5" width="9" style="15"/>
    <col min="6" max="6" width="18.125" style="15" customWidth="1"/>
    <col min="7" max="7" width="11.625" style="15" customWidth="1"/>
    <col min="8" max="8" width="6" style="15" customWidth="1"/>
    <col min="9" max="16384" width="9" style="15"/>
  </cols>
  <sheetData>
    <row r="1" spans="1:9" ht="26.25" customHeight="1" x14ac:dyDescent="0.15">
      <c r="I1" s="48" t="s">
        <v>175</v>
      </c>
    </row>
    <row r="2" spans="1:9" ht="18.75" customHeight="1" x14ac:dyDescent="0.15"/>
    <row r="3" spans="1:9" ht="21" customHeight="1" x14ac:dyDescent="0.15">
      <c r="A3" s="544" t="s">
        <v>381</v>
      </c>
      <c r="B3" s="544"/>
      <c r="C3" s="544"/>
      <c r="D3" s="544"/>
      <c r="E3" s="544"/>
      <c r="F3" s="544"/>
      <c r="G3" s="544"/>
      <c r="H3" s="544"/>
      <c r="I3" s="544"/>
    </row>
    <row r="4" spans="1:9" ht="21" customHeight="1" x14ac:dyDescent="0.15">
      <c r="A4" s="544"/>
      <c r="B4" s="544"/>
      <c r="C4" s="544"/>
      <c r="D4" s="544"/>
      <c r="E4" s="544"/>
      <c r="F4" s="544"/>
      <c r="G4" s="544"/>
      <c r="H4" s="544"/>
      <c r="I4" s="544"/>
    </row>
    <row r="5" spans="1:9" ht="21" customHeight="1" x14ac:dyDescent="0.15">
      <c r="C5" s="51"/>
      <c r="F5" s="42"/>
      <c r="H5" s="241" t="str">
        <f>IF(表紙!$G$8="","会社名",表紙!$G$8)</f>
        <v>会社名</v>
      </c>
    </row>
    <row r="6" spans="1:9" ht="21" customHeight="1" x14ac:dyDescent="0.15"/>
    <row r="7" spans="1:9" ht="22.5" customHeight="1" x14ac:dyDescent="0.15">
      <c r="C7" s="51" t="s">
        <v>367</v>
      </c>
    </row>
    <row r="8" spans="1:9" ht="22.5" customHeight="1" x14ac:dyDescent="0.15">
      <c r="C8" s="51" t="s">
        <v>364</v>
      </c>
    </row>
    <row r="9" spans="1:9" ht="19.5" customHeight="1" thickBot="1" x14ac:dyDescent="0.2">
      <c r="G9" s="69"/>
    </row>
    <row r="10" spans="1:9" ht="37.5" customHeight="1" thickTop="1" thickBot="1" x14ac:dyDescent="0.2">
      <c r="C10" s="487" t="s">
        <v>176</v>
      </c>
      <c r="D10" s="488"/>
      <c r="E10" s="488"/>
      <c r="F10" s="488"/>
      <c r="G10" s="488"/>
      <c r="H10" s="489"/>
    </row>
    <row r="11" spans="1:9" ht="18.75" customHeight="1" thickTop="1" x14ac:dyDescent="0.15">
      <c r="C11" s="535" t="s">
        <v>443</v>
      </c>
      <c r="D11" s="535"/>
      <c r="E11" s="535"/>
      <c r="F11" s="535"/>
      <c r="G11" s="535"/>
      <c r="H11" s="535"/>
    </row>
    <row r="12" spans="1:9" ht="18.75" customHeight="1" thickBot="1" x14ac:dyDescent="0.25">
      <c r="C12" s="117"/>
      <c r="G12" s="90"/>
      <c r="H12" s="90"/>
    </row>
    <row r="13" spans="1:9" ht="55.5" customHeight="1" thickBot="1" x14ac:dyDescent="0.2">
      <c r="C13" s="289" t="s">
        <v>365</v>
      </c>
      <c r="D13" s="519" t="s">
        <v>363</v>
      </c>
      <c r="E13" s="545"/>
      <c r="F13" s="46" t="s">
        <v>366</v>
      </c>
      <c r="G13" s="519" t="s">
        <v>81</v>
      </c>
      <c r="H13" s="520"/>
    </row>
    <row r="14" spans="1:9" ht="18" customHeight="1" thickTop="1" x14ac:dyDescent="0.15">
      <c r="C14" s="181"/>
      <c r="D14" s="517"/>
      <c r="E14" s="518"/>
      <c r="F14" s="182"/>
      <c r="G14" s="540" t="str">
        <f t="shared" ref="G14:G41" si="0">IF(F14="","",ROUND(D14*F14,6))</f>
        <v/>
      </c>
      <c r="H14" s="541"/>
    </row>
    <row r="15" spans="1:9" ht="18" customHeight="1" x14ac:dyDescent="0.15">
      <c r="C15" s="175"/>
      <c r="D15" s="513"/>
      <c r="E15" s="514"/>
      <c r="F15" s="166"/>
      <c r="G15" s="542" t="str">
        <f t="shared" si="0"/>
        <v/>
      </c>
      <c r="H15" s="543"/>
    </row>
    <row r="16" spans="1:9" ht="18" customHeight="1" x14ac:dyDescent="0.15">
      <c r="C16" s="175"/>
      <c r="D16" s="513"/>
      <c r="E16" s="514"/>
      <c r="F16" s="166"/>
      <c r="G16" s="542" t="str">
        <f t="shared" si="0"/>
        <v/>
      </c>
      <c r="H16" s="543"/>
    </row>
    <row r="17" spans="3:8" ht="18" customHeight="1" thickBot="1" x14ac:dyDescent="0.2">
      <c r="C17" s="175"/>
      <c r="D17" s="513"/>
      <c r="E17" s="514"/>
      <c r="F17" s="166"/>
      <c r="G17" s="542" t="str">
        <f t="shared" si="0"/>
        <v/>
      </c>
      <c r="H17" s="543"/>
    </row>
    <row r="18" spans="3:8" ht="18" hidden="1" customHeight="1" outlineLevel="1" x14ac:dyDescent="0.15">
      <c r="C18" s="175"/>
      <c r="D18" s="513"/>
      <c r="E18" s="514"/>
      <c r="F18" s="166"/>
      <c r="G18" s="542" t="str">
        <f t="shared" si="0"/>
        <v/>
      </c>
      <c r="H18" s="543"/>
    </row>
    <row r="19" spans="3:8" ht="18" hidden="1" customHeight="1" outlineLevel="1" x14ac:dyDescent="0.15">
      <c r="C19" s="175"/>
      <c r="D19" s="513"/>
      <c r="E19" s="514"/>
      <c r="F19" s="166"/>
      <c r="G19" s="542" t="str">
        <f t="shared" si="0"/>
        <v/>
      </c>
      <c r="H19" s="543"/>
    </row>
    <row r="20" spans="3:8" ht="18" hidden="1" customHeight="1" outlineLevel="1" x14ac:dyDescent="0.15">
      <c r="C20" s="175"/>
      <c r="D20" s="513"/>
      <c r="E20" s="514"/>
      <c r="F20" s="166"/>
      <c r="G20" s="542" t="str">
        <f t="shared" si="0"/>
        <v/>
      </c>
      <c r="H20" s="543"/>
    </row>
    <row r="21" spans="3:8" ht="18" hidden="1" customHeight="1" outlineLevel="1" x14ac:dyDescent="0.15">
      <c r="C21" s="175"/>
      <c r="D21" s="513"/>
      <c r="E21" s="514"/>
      <c r="F21" s="166"/>
      <c r="G21" s="542" t="str">
        <f t="shared" si="0"/>
        <v/>
      </c>
      <c r="H21" s="543"/>
    </row>
    <row r="22" spans="3:8" ht="18" hidden="1" customHeight="1" outlineLevel="1" x14ac:dyDescent="0.15">
      <c r="C22" s="175"/>
      <c r="D22" s="513"/>
      <c r="E22" s="514"/>
      <c r="F22" s="166"/>
      <c r="G22" s="542" t="str">
        <f t="shared" si="0"/>
        <v/>
      </c>
      <c r="H22" s="543"/>
    </row>
    <row r="23" spans="3:8" ht="18" hidden="1" customHeight="1" outlineLevel="1" x14ac:dyDescent="0.15">
      <c r="C23" s="175"/>
      <c r="D23" s="513"/>
      <c r="E23" s="514"/>
      <c r="F23" s="166"/>
      <c r="G23" s="542" t="str">
        <f t="shared" si="0"/>
        <v/>
      </c>
      <c r="H23" s="543"/>
    </row>
    <row r="24" spans="3:8" ht="18" hidden="1" customHeight="1" outlineLevel="1" x14ac:dyDescent="0.15">
      <c r="C24" s="175"/>
      <c r="D24" s="513"/>
      <c r="E24" s="514"/>
      <c r="F24" s="166"/>
      <c r="G24" s="542" t="str">
        <f t="shared" si="0"/>
        <v/>
      </c>
      <c r="H24" s="543"/>
    </row>
    <row r="25" spans="3:8" ht="18" hidden="1" customHeight="1" outlineLevel="1" x14ac:dyDescent="0.15">
      <c r="C25" s="175"/>
      <c r="D25" s="513"/>
      <c r="E25" s="514"/>
      <c r="F25" s="166"/>
      <c r="G25" s="542" t="str">
        <f t="shared" si="0"/>
        <v/>
      </c>
      <c r="H25" s="543"/>
    </row>
    <row r="26" spans="3:8" ht="18" hidden="1" customHeight="1" outlineLevel="1" x14ac:dyDescent="0.15">
      <c r="C26" s="175"/>
      <c r="D26" s="513"/>
      <c r="E26" s="514"/>
      <c r="F26" s="166"/>
      <c r="G26" s="542" t="str">
        <f t="shared" si="0"/>
        <v/>
      </c>
      <c r="H26" s="543"/>
    </row>
    <row r="27" spans="3:8" ht="18" hidden="1" customHeight="1" outlineLevel="1" x14ac:dyDescent="0.15">
      <c r="C27" s="175"/>
      <c r="D27" s="513"/>
      <c r="E27" s="514"/>
      <c r="F27" s="166"/>
      <c r="G27" s="542" t="str">
        <f t="shared" si="0"/>
        <v/>
      </c>
      <c r="H27" s="543"/>
    </row>
    <row r="28" spans="3:8" ht="18" hidden="1" customHeight="1" outlineLevel="1" x14ac:dyDescent="0.15">
      <c r="C28" s="175"/>
      <c r="D28" s="513"/>
      <c r="E28" s="514"/>
      <c r="F28" s="166"/>
      <c r="G28" s="542" t="str">
        <f t="shared" si="0"/>
        <v/>
      </c>
      <c r="H28" s="543"/>
    </row>
    <row r="29" spans="3:8" ht="18" hidden="1" customHeight="1" outlineLevel="1" x14ac:dyDescent="0.15">
      <c r="C29" s="175"/>
      <c r="D29" s="513"/>
      <c r="E29" s="514"/>
      <c r="F29" s="166"/>
      <c r="G29" s="542" t="str">
        <f t="shared" si="0"/>
        <v/>
      </c>
      <c r="H29" s="543"/>
    </row>
    <row r="30" spans="3:8" ht="18" hidden="1" customHeight="1" outlineLevel="1" x14ac:dyDescent="0.15">
      <c r="C30" s="175"/>
      <c r="D30" s="513"/>
      <c r="E30" s="514"/>
      <c r="F30" s="166"/>
      <c r="G30" s="542" t="str">
        <f t="shared" si="0"/>
        <v/>
      </c>
      <c r="H30" s="543"/>
    </row>
    <row r="31" spans="3:8" ht="18" hidden="1" customHeight="1" outlineLevel="1" x14ac:dyDescent="0.15">
      <c r="C31" s="175"/>
      <c r="D31" s="513"/>
      <c r="E31" s="514"/>
      <c r="F31" s="166"/>
      <c r="G31" s="542" t="str">
        <f t="shared" si="0"/>
        <v/>
      </c>
      <c r="H31" s="543"/>
    </row>
    <row r="32" spans="3:8" ht="18" hidden="1" customHeight="1" outlineLevel="1" x14ac:dyDescent="0.15">
      <c r="C32" s="175"/>
      <c r="D32" s="513"/>
      <c r="E32" s="514"/>
      <c r="F32" s="166"/>
      <c r="G32" s="542" t="str">
        <f t="shared" si="0"/>
        <v/>
      </c>
      <c r="H32" s="543"/>
    </row>
    <row r="33" spans="3:8" ht="18" hidden="1" customHeight="1" outlineLevel="1" x14ac:dyDescent="0.15">
      <c r="C33" s="175"/>
      <c r="D33" s="513"/>
      <c r="E33" s="514"/>
      <c r="F33" s="166"/>
      <c r="G33" s="542" t="str">
        <f t="shared" si="0"/>
        <v/>
      </c>
      <c r="H33" s="543"/>
    </row>
    <row r="34" spans="3:8" ht="18" hidden="1" customHeight="1" outlineLevel="1" x14ac:dyDescent="0.15">
      <c r="C34" s="175"/>
      <c r="D34" s="513"/>
      <c r="E34" s="514"/>
      <c r="F34" s="166"/>
      <c r="G34" s="542" t="str">
        <f t="shared" si="0"/>
        <v/>
      </c>
      <c r="H34" s="543"/>
    </row>
    <row r="35" spans="3:8" ht="18" hidden="1" customHeight="1" outlineLevel="1" x14ac:dyDescent="0.15">
      <c r="C35" s="175"/>
      <c r="D35" s="513"/>
      <c r="E35" s="514"/>
      <c r="F35" s="166"/>
      <c r="G35" s="542" t="str">
        <f t="shared" si="0"/>
        <v/>
      </c>
      <c r="H35" s="543"/>
    </row>
    <row r="36" spans="3:8" ht="18" hidden="1" customHeight="1" outlineLevel="1" x14ac:dyDescent="0.15">
      <c r="C36" s="175"/>
      <c r="D36" s="513"/>
      <c r="E36" s="514"/>
      <c r="F36" s="166"/>
      <c r="G36" s="542" t="str">
        <f t="shared" si="0"/>
        <v/>
      </c>
      <c r="H36" s="543"/>
    </row>
    <row r="37" spans="3:8" ht="18" hidden="1" customHeight="1" outlineLevel="1" x14ac:dyDescent="0.15">
      <c r="C37" s="175"/>
      <c r="D37" s="513"/>
      <c r="E37" s="514"/>
      <c r="F37" s="166"/>
      <c r="G37" s="542" t="str">
        <f t="shared" si="0"/>
        <v/>
      </c>
      <c r="H37" s="543"/>
    </row>
    <row r="38" spans="3:8" ht="18" hidden="1" customHeight="1" outlineLevel="1" x14ac:dyDescent="0.15">
      <c r="C38" s="175"/>
      <c r="D38" s="513"/>
      <c r="E38" s="514"/>
      <c r="F38" s="166"/>
      <c r="G38" s="542" t="str">
        <f t="shared" si="0"/>
        <v/>
      </c>
      <c r="H38" s="543"/>
    </row>
    <row r="39" spans="3:8" ht="18" hidden="1" customHeight="1" outlineLevel="1" x14ac:dyDescent="0.15">
      <c r="C39" s="175"/>
      <c r="D39" s="513"/>
      <c r="E39" s="514"/>
      <c r="F39" s="166"/>
      <c r="G39" s="542" t="str">
        <f t="shared" si="0"/>
        <v/>
      </c>
      <c r="H39" s="543"/>
    </row>
    <row r="40" spans="3:8" ht="18" hidden="1" customHeight="1" outlineLevel="1" x14ac:dyDescent="0.15">
      <c r="C40" s="175"/>
      <c r="D40" s="513"/>
      <c r="E40" s="514"/>
      <c r="F40" s="166"/>
      <c r="G40" s="542" t="str">
        <f t="shared" si="0"/>
        <v/>
      </c>
      <c r="H40" s="543"/>
    </row>
    <row r="41" spans="3:8" ht="18" hidden="1" customHeight="1" outlineLevel="1" thickBot="1" x14ac:dyDescent="0.2">
      <c r="C41" s="176"/>
      <c r="D41" s="554"/>
      <c r="E41" s="555"/>
      <c r="F41" s="168"/>
      <c r="G41" s="556" t="str">
        <f t="shared" si="0"/>
        <v/>
      </c>
      <c r="H41" s="557"/>
    </row>
    <row r="42" spans="3:8" ht="18" customHeight="1" collapsed="1" thickTop="1" thickBot="1" x14ac:dyDescent="0.2">
      <c r="C42" s="120" t="s">
        <v>23</v>
      </c>
      <c r="D42" s="527">
        <f>SUM(D14:D41)</f>
        <v>0</v>
      </c>
      <c r="E42" s="528"/>
      <c r="F42" s="121" t="s">
        <v>99</v>
      </c>
      <c r="G42" s="549">
        <f>SUM(G14:H41)</f>
        <v>0</v>
      </c>
      <c r="H42" s="550"/>
    </row>
    <row r="43" spans="3:8" ht="18" customHeight="1" x14ac:dyDescent="0.15">
      <c r="C43" s="105"/>
      <c r="D43" s="122"/>
      <c r="E43" s="8"/>
      <c r="F43" s="44"/>
      <c r="G43" s="31"/>
      <c r="H43" s="69"/>
    </row>
    <row r="44" spans="3:8" ht="18.75" customHeight="1" x14ac:dyDescent="0.15">
      <c r="C44" s="51" t="s">
        <v>368</v>
      </c>
      <c r="D44" s="41"/>
      <c r="E44" s="41"/>
    </row>
    <row r="45" spans="3:8" ht="19.5" customHeight="1" thickBot="1" x14ac:dyDescent="0.2">
      <c r="G45" s="69"/>
    </row>
    <row r="46" spans="3:8" ht="51.75" customHeight="1" thickTop="1" thickBot="1" x14ac:dyDescent="0.2">
      <c r="C46" s="487"/>
      <c r="D46" s="488"/>
      <c r="E46" s="488"/>
      <c r="F46" s="488"/>
      <c r="G46" s="488"/>
      <c r="H46" s="489"/>
    </row>
    <row r="47" spans="3:8" ht="19.5" customHeight="1" thickTop="1" thickBot="1" x14ac:dyDescent="0.25">
      <c r="C47" s="117"/>
      <c r="D47" s="41"/>
      <c r="E47" s="41"/>
    </row>
    <row r="48" spans="3:8" ht="55.5" customHeight="1" thickBot="1" x14ac:dyDescent="0.2">
      <c r="C48" s="551" t="s">
        <v>369</v>
      </c>
      <c r="D48" s="552"/>
      <c r="E48" s="553"/>
      <c r="F48" s="546">
        <f>IF(D42=0,0,G42/D42)</f>
        <v>0</v>
      </c>
      <c r="G48" s="547"/>
      <c r="H48" s="548"/>
    </row>
    <row r="49" spans="3:3" s="16" customFormat="1" x14ac:dyDescent="0.15"/>
    <row r="50" spans="3:3" s="16" customFormat="1" ht="18.75" customHeight="1" x14ac:dyDescent="0.2">
      <c r="C50" s="117"/>
    </row>
    <row r="51" spans="3:3" s="16" customFormat="1" ht="18.75" customHeight="1" x14ac:dyDescent="0.2">
      <c r="C51" s="117"/>
    </row>
    <row r="52" spans="3:3" s="16" customFormat="1" ht="18.75" customHeight="1" x14ac:dyDescent="0.2">
      <c r="C52" s="117"/>
    </row>
    <row r="53" spans="3:3" s="16" customFormat="1" ht="18.75" customHeight="1" x14ac:dyDescent="0.2">
      <c r="C53" s="117"/>
    </row>
    <row r="54" spans="3:3" s="16" customFormat="1" ht="18.75" customHeight="1" x14ac:dyDescent="0.2">
      <c r="C54" s="117"/>
    </row>
    <row r="55" spans="3:3" s="16" customFormat="1" ht="18.75" customHeight="1" x14ac:dyDescent="0.2">
      <c r="C55" s="117"/>
    </row>
    <row r="56" spans="3:3" s="16" customFormat="1" ht="18.75" customHeight="1" x14ac:dyDescent="0.2">
      <c r="C56" s="117"/>
    </row>
    <row r="57" spans="3:3" s="16" customFormat="1" ht="18.75" customHeight="1" x14ac:dyDescent="0.2">
      <c r="C57" s="117"/>
    </row>
    <row r="58" spans="3:3" s="16" customFormat="1" ht="18.75" customHeight="1" x14ac:dyDescent="0.2">
      <c r="C58" s="117"/>
    </row>
    <row r="59" spans="3:3" s="16" customFormat="1" ht="18.75" customHeight="1" x14ac:dyDescent="0.2">
      <c r="C59" s="117"/>
    </row>
    <row r="60" spans="3:3" s="16" customFormat="1" ht="18.75" customHeight="1" x14ac:dyDescent="0.2">
      <c r="C60" s="117"/>
    </row>
    <row r="61" spans="3:3" s="16" customFormat="1" ht="18.75" customHeight="1" x14ac:dyDescent="0.2">
      <c r="C61" s="117"/>
    </row>
    <row r="62" spans="3:3" s="16" customFormat="1" ht="18.75" customHeight="1" x14ac:dyDescent="0.2">
      <c r="C62" s="117"/>
    </row>
    <row r="63" spans="3:3" s="16" customFormat="1" ht="18.75" customHeight="1" x14ac:dyDescent="0.2">
      <c r="C63" s="117"/>
    </row>
    <row r="64" spans="3:3" s="16" customFormat="1" ht="18.75" customHeight="1" x14ac:dyDescent="0.2">
      <c r="C64" s="117"/>
    </row>
    <row r="65" spans="3:3" s="16" customFormat="1" ht="18.75" customHeight="1" x14ac:dyDescent="0.2">
      <c r="C65" s="117"/>
    </row>
    <row r="66" spans="3:3" s="16" customFormat="1" ht="18.75" customHeight="1" x14ac:dyDescent="0.2">
      <c r="C66" s="117"/>
    </row>
    <row r="67" spans="3:3" s="16" customFormat="1" ht="18.75" customHeight="1" x14ac:dyDescent="0.2">
      <c r="C67" s="117"/>
    </row>
    <row r="68" spans="3:3" s="16" customFormat="1" ht="18.75" customHeight="1" x14ac:dyDescent="0.2">
      <c r="C68" s="117"/>
    </row>
  </sheetData>
  <mergeCells count="66">
    <mergeCell ref="F48:H48"/>
    <mergeCell ref="G42:H42"/>
    <mergeCell ref="D42:E42"/>
    <mergeCell ref="C48:E48"/>
    <mergeCell ref="D40:E40"/>
    <mergeCell ref="G40:H40"/>
    <mergeCell ref="D41:E41"/>
    <mergeCell ref="G41:H41"/>
    <mergeCell ref="C46:H46"/>
    <mergeCell ref="D37:E37"/>
    <mergeCell ref="G37:H37"/>
    <mergeCell ref="D38:E38"/>
    <mergeCell ref="G38:H38"/>
    <mergeCell ref="D39:E39"/>
    <mergeCell ref="G39:H39"/>
    <mergeCell ref="D34:E34"/>
    <mergeCell ref="G34:H34"/>
    <mergeCell ref="D35:E35"/>
    <mergeCell ref="G35:H35"/>
    <mergeCell ref="D36:E36"/>
    <mergeCell ref="G36:H36"/>
    <mergeCell ref="D31:E31"/>
    <mergeCell ref="G31:H31"/>
    <mergeCell ref="D32:E32"/>
    <mergeCell ref="G32:H32"/>
    <mergeCell ref="D33:E33"/>
    <mergeCell ref="G33:H33"/>
    <mergeCell ref="D28:E28"/>
    <mergeCell ref="G28:H28"/>
    <mergeCell ref="D29:E29"/>
    <mergeCell ref="G29:H29"/>
    <mergeCell ref="D30:E30"/>
    <mergeCell ref="G30:H30"/>
    <mergeCell ref="D25:E25"/>
    <mergeCell ref="G25:H25"/>
    <mergeCell ref="D26:E26"/>
    <mergeCell ref="G26:H26"/>
    <mergeCell ref="D27:E27"/>
    <mergeCell ref="G27:H27"/>
    <mergeCell ref="D22:E22"/>
    <mergeCell ref="G22:H22"/>
    <mergeCell ref="D23:E23"/>
    <mergeCell ref="G23:H23"/>
    <mergeCell ref="D24:E24"/>
    <mergeCell ref="G24:H24"/>
    <mergeCell ref="D19:E19"/>
    <mergeCell ref="G19:H19"/>
    <mergeCell ref="D20:E20"/>
    <mergeCell ref="G20:H20"/>
    <mergeCell ref="D21:E21"/>
    <mergeCell ref="G21:H21"/>
    <mergeCell ref="D16:E16"/>
    <mergeCell ref="G16:H16"/>
    <mergeCell ref="D17:E17"/>
    <mergeCell ref="G17:H17"/>
    <mergeCell ref="D18:E18"/>
    <mergeCell ref="G18:H18"/>
    <mergeCell ref="D14:E14"/>
    <mergeCell ref="G14:H14"/>
    <mergeCell ref="D15:E15"/>
    <mergeCell ref="G15:H15"/>
    <mergeCell ref="A3:I4"/>
    <mergeCell ref="C10:H10"/>
    <mergeCell ref="C11:H11"/>
    <mergeCell ref="D13:E13"/>
    <mergeCell ref="G13:H13"/>
  </mergeCells>
  <phoneticPr fontId="2"/>
  <pageMargins left="0.78740157480314965" right="0.78740157480314965" top="0.39370078740157483" bottom="0.39370078740157483" header="0.51181102362204722" footer="0.51181102362204722"/>
  <pageSetup paperSize="9" scale="91" fitToHeight="0" orientation="portrait" cellComments="asDisplayed" verticalDpi="7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34"/>
  <sheetViews>
    <sheetView view="pageBreakPreview" zoomScale="85" zoomScaleNormal="100" zoomScaleSheetLayoutView="85" workbookViewId="0">
      <selection activeCell="E9" sqref="E9"/>
    </sheetView>
  </sheetViews>
  <sheetFormatPr defaultColWidth="9" defaultRowHeight="13.5" x14ac:dyDescent="0.15"/>
  <cols>
    <col min="1" max="1" width="5.125" style="15" customWidth="1"/>
    <col min="2" max="2" width="5.75" style="15" customWidth="1"/>
    <col min="3" max="3" width="17.25" style="15" bestFit="1" customWidth="1"/>
    <col min="4" max="4" width="13.25" style="15" customWidth="1"/>
    <col min="5" max="5" width="39.625" style="15" customWidth="1"/>
    <col min="6" max="6" width="11.75" style="15" customWidth="1"/>
    <col min="7" max="7" width="6.25" style="15" customWidth="1"/>
    <col min="8" max="16384" width="9" style="15"/>
  </cols>
  <sheetData>
    <row r="1" spans="2:6" ht="26.25" customHeight="1" x14ac:dyDescent="0.15">
      <c r="F1" s="48" t="s">
        <v>431</v>
      </c>
    </row>
    <row r="2" spans="2:6" ht="18.75" customHeight="1" x14ac:dyDescent="0.15"/>
    <row r="3" spans="2:6" ht="18.75" customHeight="1" x14ac:dyDescent="0.15">
      <c r="B3" s="544" t="s">
        <v>444</v>
      </c>
      <c r="C3" s="544"/>
      <c r="D3" s="544"/>
      <c r="E3" s="544"/>
      <c r="F3" s="544"/>
    </row>
    <row r="4" spans="2:6" ht="18.75" customHeight="1" x14ac:dyDescent="0.15">
      <c r="B4" s="544"/>
      <c r="C4" s="544"/>
      <c r="D4" s="544"/>
      <c r="E4" s="544"/>
      <c r="F4" s="544"/>
    </row>
    <row r="5" spans="2:6" ht="21" customHeight="1" x14ac:dyDescent="0.15">
      <c r="F5" s="241" t="str">
        <f>IF(表紙!$G$8="","会社名",表紙!$G$8)</f>
        <v>会社名</v>
      </c>
    </row>
    <row r="6" spans="2:6" ht="24.75" customHeight="1" x14ac:dyDescent="0.15"/>
    <row r="7" spans="2:6" ht="18" thickBot="1" x14ac:dyDescent="0.2">
      <c r="D7" s="51"/>
      <c r="E7" s="51"/>
      <c r="F7" s="90"/>
    </row>
    <row r="8" spans="2:6" ht="45" customHeight="1" thickBot="1" x14ac:dyDescent="0.2">
      <c r="B8" s="86"/>
      <c r="C8" s="307" t="s">
        <v>416</v>
      </c>
      <c r="D8" s="46" t="s">
        <v>135</v>
      </c>
      <c r="E8" s="46" t="s">
        <v>495</v>
      </c>
      <c r="F8" s="36" t="s">
        <v>137</v>
      </c>
    </row>
    <row r="9" spans="2:6" ht="18" customHeight="1" thickTop="1" x14ac:dyDescent="0.15">
      <c r="B9" s="87">
        <v>1</v>
      </c>
      <c r="C9" s="32"/>
      <c r="D9" s="159"/>
      <c r="E9" s="92"/>
      <c r="F9" s="37"/>
    </row>
    <row r="10" spans="2:6" ht="18" customHeight="1" x14ac:dyDescent="0.15">
      <c r="B10" s="93">
        <v>2</v>
      </c>
      <c r="C10" s="95"/>
      <c r="D10" s="160"/>
      <c r="E10" s="12"/>
      <c r="F10" s="38"/>
    </row>
    <row r="11" spans="2:6" ht="18" customHeight="1" x14ac:dyDescent="0.15">
      <c r="B11" s="96" t="s">
        <v>127</v>
      </c>
      <c r="C11" s="95"/>
      <c r="D11" s="160"/>
      <c r="E11" s="12"/>
      <c r="F11" s="38"/>
    </row>
    <row r="12" spans="2:6" ht="18" customHeight="1" x14ac:dyDescent="0.15">
      <c r="B12" s="98" t="s">
        <v>127</v>
      </c>
      <c r="C12" s="95"/>
      <c r="D12" s="160"/>
      <c r="E12" s="12"/>
      <c r="F12" s="38"/>
    </row>
    <row r="13" spans="2:6" ht="18" customHeight="1" x14ac:dyDescent="0.15">
      <c r="B13" s="93" t="s">
        <v>127</v>
      </c>
      <c r="C13" s="95"/>
      <c r="D13" s="160"/>
      <c r="E13" s="12"/>
      <c r="F13" s="38"/>
    </row>
    <row r="14" spans="2:6" ht="18" customHeight="1" x14ac:dyDescent="0.15">
      <c r="B14" s="93" t="s">
        <v>127</v>
      </c>
      <c r="C14" s="95"/>
      <c r="D14" s="160"/>
      <c r="E14" s="12"/>
      <c r="F14" s="38"/>
    </row>
    <row r="15" spans="2:6" ht="18" customHeight="1" x14ac:dyDescent="0.15">
      <c r="B15" s="96" t="s">
        <v>127</v>
      </c>
      <c r="C15" s="95"/>
      <c r="D15" s="160"/>
      <c r="E15" s="12"/>
      <c r="F15" s="38"/>
    </row>
    <row r="16" spans="2:6" ht="18" customHeight="1" thickBot="1" x14ac:dyDescent="0.2">
      <c r="B16" s="100" t="s">
        <v>127</v>
      </c>
      <c r="C16" s="34"/>
      <c r="D16" s="161"/>
      <c r="E16" s="88"/>
      <c r="F16" s="39"/>
    </row>
    <row r="17" spans="1:6" ht="18" customHeight="1" thickTop="1" thickBot="1" x14ac:dyDescent="0.2">
      <c r="B17" s="102" t="s">
        <v>124</v>
      </c>
      <c r="C17" s="104"/>
      <c r="D17" s="177">
        <f>SUM(D9:D16)</f>
        <v>0</v>
      </c>
      <c r="E17" s="89"/>
      <c r="F17" s="40"/>
    </row>
    <row r="18" spans="1:6" ht="18" customHeight="1" x14ac:dyDescent="0.15">
      <c r="D18" s="105"/>
      <c r="E18" s="105"/>
      <c r="F18" s="31"/>
    </row>
    <row r="19" spans="1:6" ht="33.75" customHeight="1" x14ac:dyDescent="0.15">
      <c r="A19" s="298" t="s">
        <v>404</v>
      </c>
      <c r="B19" s="558" t="s">
        <v>407</v>
      </c>
      <c r="C19" s="558"/>
      <c r="D19" s="558"/>
      <c r="E19" s="558"/>
      <c r="F19" s="558"/>
    </row>
    <row r="20" spans="1:6" s="16" customFormat="1" ht="57.75" customHeight="1" x14ac:dyDescent="0.15">
      <c r="A20" s="298" t="s">
        <v>404</v>
      </c>
      <c r="B20" s="559" t="s">
        <v>417</v>
      </c>
      <c r="C20" s="559"/>
      <c r="D20" s="559"/>
      <c r="E20" s="559"/>
      <c r="F20" s="559"/>
    </row>
    <row r="21" spans="1:6" s="16" customFormat="1" x14ac:dyDescent="0.15"/>
    <row r="22" spans="1:6" s="16" customFormat="1" x14ac:dyDescent="0.15"/>
    <row r="23" spans="1:6" s="16" customFormat="1" x14ac:dyDescent="0.15"/>
    <row r="24" spans="1:6" s="16" customFormat="1" x14ac:dyDescent="0.15"/>
    <row r="25" spans="1:6" s="16" customFormat="1" x14ac:dyDescent="0.15"/>
    <row r="26" spans="1:6" s="16" customFormat="1" x14ac:dyDescent="0.15"/>
    <row r="27" spans="1:6" s="16" customFormat="1" x14ac:dyDescent="0.15"/>
    <row r="28" spans="1:6" s="16" customFormat="1" x14ac:dyDescent="0.15"/>
    <row r="29" spans="1:6" s="16" customFormat="1" x14ac:dyDescent="0.15"/>
    <row r="30" spans="1:6" s="16" customFormat="1" x14ac:dyDescent="0.15"/>
    <row r="31" spans="1:6" s="16" customFormat="1" x14ac:dyDescent="0.15"/>
    <row r="32" spans="1:6" s="16" customFormat="1" x14ac:dyDescent="0.15"/>
    <row r="33" s="16" customFormat="1" x14ac:dyDescent="0.15"/>
    <row r="34" s="16" customFormat="1" x14ac:dyDescent="0.15"/>
  </sheetData>
  <mergeCells count="3">
    <mergeCell ref="B19:F19"/>
    <mergeCell ref="B20:F20"/>
    <mergeCell ref="B3:F4"/>
  </mergeCells>
  <phoneticPr fontId="2"/>
  <pageMargins left="0.78740157480314965" right="0.78740157480314965" top="0.39370078740157483" bottom="0.39370078740157483" header="0.51181102362204722" footer="0.51181102362204722"/>
  <pageSetup paperSize="9" scale="93" fitToHeight="0" orientation="portrait" cellComments="asDisplayed" verticalDpi="72" r:id="rId1"/>
  <headerFooter alignWithMargins="0"/>
  <colBreaks count="1" manualBreakCount="1">
    <brk id="6"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20</vt:i4>
      </vt:variant>
    </vt:vector>
  </HeadingPairs>
  <TitlesOfParts>
    <vt:vector size="48" baseType="lpstr">
      <vt:lpstr>表紙</vt:lpstr>
      <vt:lpstr>表1</vt:lpstr>
      <vt:lpstr>表2</vt:lpstr>
      <vt:lpstr>表3</vt:lpstr>
      <vt:lpstr>表4</vt:lpstr>
      <vt:lpstr>表5</vt:lpstr>
      <vt:lpstr>表6</vt:lpstr>
      <vt:lpstr>表6-2</vt:lpstr>
      <vt:lpstr>表7</vt:lpstr>
      <vt:lpstr>表8</vt:lpstr>
      <vt:lpstr>表9</vt:lpstr>
      <vt:lpstr>表10</vt:lpstr>
      <vt:lpstr>表11</vt:lpstr>
      <vt:lpstr>表12</vt:lpstr>
      <vt:lpstr>表13</vt:lpstr>
      <vt:lpstr>表13-2</vt:lpstr>
      <vt:lpstr>参考</vt:lpstr>
      <vt:lpstr>表6用DATA</vt:lpstr>
      <vt:lpstr>表紙【メ】</vt:lpstr>
      <vt:lpstr>表1【メ】</vt:lpstr>
      <vt:lpstr>表2【メ】</vt:lpstr>
      <vt:lpstr>表3【メ】</vt:lpstr>
      <vt:lpstr>表4【メ】</vt:lpstr>
      <vt:lpstr>表5【メ】</vt:lpstr>
      <vt:lpstr>表6【メ】</vt:lpstr>
      <vt:lpstr>表1～6の総括【メ】</vt:lpstr>
      <vt:lpstr>表7～12【メ】</vt:lpstr>
      <vt:lpstr>表13【メ】</vt:lpstr>
      <vt:lpstr>表1!Print_Area</vt:lpstr>
      <vt:lpstr>'表1～6の総括【メ】'!Print_Area</vt:lpstr>
      <vt:lpstr>表1【メ】!Print_Area</vt:lpstr>
      <vt:lpstr>表13!Print_Area</vt:lpstr>
      <vt:lpstr>表13【メ】!Print_Area</vt:lpstr>
      <vt:lpstr>'表13-2'!Print_Area</vt:lpstr>
      <vt:lpstr>表2!Print_Area</vt:lpstr>
      <vt:lpstr>表2【メ】!Print_Area</vt:lpstr>
      <vt:lpstr>表3!Print_Area</vt:lpstr>
      <vt:lpstr>表3【メ】!Print_Area</vt:lpstr>
      <vt:lpstr>表4!Print_Area</vt:lpstr>
      <vt:lpstr>表4【メ】!Print_Area</vt:lpstr>
      <vt:lpstr>表5!Print_Area</vt:lpstr>
      <vt:lpstr>表5【メ】!Print_Area</vt:lpstr>
      <vt:lpstr>表6!Print_Area</vt:lpstr>
      <vt:lpstr>表6【メ】!Print_Area</vt:lpstr>
      <vt:lpstr>'表6-2'!Print_Area</vt:lpstr>
      <vt:lpstr>'表7～12【メ】'!Print_Area</vt:lpstr>
      <vt:lpstr>表紙!Print_Area</vt:lpstr>
      <vt:lpstr>表紙【メ】!Print_Area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直弥</dc:creator>
  <cp:lastModifiedBy>METI</cp:lastModifiedBy>
  <cp:lastPrinted>2016-12-26T09:03:06Z</cp:lastPrinted>
  <dcterms:created xsi:type="dcterms:W3CDTF">2006-04-11T02:05:36Z</dcterms:created>
  <dcterms:modified xsi:type="dcterms:W3CDTF">2017-06-12T07:42:03Z</dcterms:modified>
</cp:coreProperties>
</file>